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sk_metelka3040\Documents\FINANCE - ROZPOČET\ZÁVĚREČNÝ ÚČET 2016\7 - Příprava mat. do RK\MAT do RK - k odeslání\Anonymizace\"/>
    </mc:Choice>
  </mc:AlternateContent>
  <bookViews>
    <workbookView xWindow="0" yWindow="7080" windowWidth="28800" windowHeight="5970" tabRatio="915"/>
  </bookViews>
  <sheets>
    <sheet name="graf 1" sheetId="1" r:id="rId1"/>
    <sheet name="graf 2" sheetId="2" r:id="rId2"/>
    <sheet name="graf 3" sheetId="3" r:id="rId3"/>
    <sheet name="graf 4" sheetId="4" r:id="rId4"/>
    <sheet name="graf 5" sheetId="5" r:id="rId5"/>
    <sheet name="Data-grafy" sheetId="6" state="hidden" r:id="rId6"/>
    <sheet name="Titul" sheetId="7" r:id="rId7"/>
    <sheet name="tab 1" sheetId="16" r:id="rId8"/>
    <sheet name="tab 2" sheetId="17" r:id="rId9"/>
    <sheet name="tab 3" sheetId="46" r:id="rId10"/>
    <sheet name="tab 4" sheetId="11" r:id="rId11"/>
    <sheet name="tab 5" sheetId="15" r:id="rId12"/>
    <sheet name="tab 6" sheetId="41" r:id="rId13"/>
    <sheet name="tab 7" sheetId="40" r:id="rId14"/>
    <sheet name="tab 8" sheetId="47" r:id="rId15"/>
    <sheet name="tab 9" sheetId="48" r:id="rId16"/>
    <sheet name="tab 10" sheetId="49" r:id="rId17"/>
    <sheet name="tab 11" sheetId="50" r:id="rId18"/>
    <sheet name="tab 12" sheetId="51" r:id="rId19"/>
    <sheet name="tab 13" sheetId="52" r:id="rId20"/>
    <sheet name="tab 14" sheetId="53" r:id="rId21"/>
    <sheet name="tab 15" sheetId="54" r:id="rId22"/>
    <sheet name="tab 16" sheetId="55" r:id="rId23"/>
    <sheet name="tab 17" sheetId="56" r:id="rId24"/>
    <sheet name="tab 18" sheetId="57" r:id="rId25"/>
    <sheet name="tab 19" sheetId="58" r:id="rId26"/>
    <sheet name="tab 20" sheetId="59" r:id="rId27"/>
    <sheet name="tab 21" sheetId="18" r:id="rId28"/>
    <sheet name="tab 22" sheetId="19" r:id="rId29"/>
    <sheet name="tab 23" sheetId="20" r:id="rId30"/>
    <sheet name="tab 24" sheetId="21" r:id="rId31"/>
    <sheet name="tab 25" sheetId="22" r:id="rId32"/>
    <sheet name="tab 26" sheetId="23" r:id="rId33"/>
    <sheet name="tab 27" sheetId="42" r:id="rId34"/>
    <sheet name="tab 28" sheetId="43" r:id="rId35"/>
    <sheet name="tab 29" sheetId="45" r:id="rId36"/>
    <sheet name="tab 30" sheetId="44" r:id="rId37"/>
    <sheet name="tab 31" sheetId="24" r:id="rId38"/>
    <sheet name="tab 32" sheetId="25" r:id="rId39"/>
    <sheet name="tab 33" sheetId="26" r:id="rId40"/>
    <sheet name="tab 34" sheetId="27" r:id="rId41"/>
    <sheet name="tab 35" sheetId="28" r:id="rId42"/>
    <sheet name="tab 36" sheetId="29" r:id="rId43"/>
    <sheet name="tab 37" sheetId="30" r:id="rId44"/>
    <sheet name="tab 38" sheetId="31" r:id="rId45"/>
    <sheet name="tab 39" sheetId="32" r:id="rId46"/>
    <sheet name="tab 40" sheetId="33" r:id="rId47"/>
    <sheet name="tab 41" sheetId="34" r:id="rId48"/>
    <sheet name="tab 42" sheetId="35" r:id="rId49"/>
    <sheet name="tab 43" sheetId="36" r:id="rId50"/>
    <sheet name="tab 44" sheetId="37" r:id="rId51"/>
    <sheet name="tab 45" sheetId="38" r:id="rId52"/>
    <sheet name="tab 46" sheetId="39" r:id="rId53"/>
  </sheets>
  <definedNames>
    <definedName name="_xlnm._FilterDatabase" localSheetId="16" hidden="1">'tab 10'!$A$13:$H$90</definedName>
    <definedName name="_xlnm._FilterDatabase" localSheetId="17" hidden="1">'tab 11'!$A$11:$H$30</definedName>
    <definedName name="_xlnm._FilterDatabase" localSheetId="18" hidden="1">'tab 12'!$A$11:$H$43</definedName>
    <definedName name="_xlnm._FilterDatabase" localSheetId="19" hidden="1">'tab 13'!$A$13:$H$52</definedName>
    <definedName name="_xlnm._FilterDatabase" localSheetId="20" hidden="1">'tab 14'!$A$14:$H$121</definedName>
    <definedName name="_xlnm._FilterDatabase" localSheetId="21" hidden="1">'tab 15'!$A$14:$H$320</definedName>
    <definedName name="_xlnm._FilterDatabase" localSheetId="22" hidden="1">'tab 16'!$A$10:$H$16</definedName>
    <definedName name="_xlnm._FilterDatabase" localSheetId="23" hidden="1">'tab 17'!$A$13:$I$61</definedName>
    <definedName name="_xlnm._FilterDatabase" localSheetId="24" hidden="1">'tab 18'!$A$13:$H$71</definedName>
    <definedName name="_xlnm._FilterDatabase" localSheetId="25" hidden="1">'tab 19'!$A$11:$H$35</definedName>
    <definedName name="_xlnm._FilterDatabase" localSheetId="26" hidden="1">'tab 20'!$A$12:$H$41</definedName>
    <definedName name="_xlnm._FilterDatabase" localSheetId="30" hidden="1">'tab 24'!$A$1:$C$187</definedName>
    <definedName name="_xlnm._FilterDatabase" localSheetId="9" hidden="1">'tab 3'!$A$7:$S$268</definedName>
    <definedName name="_xlnm._FilterDatabase" localSheetId="14" hidden="1">'tab 8'!$A$13:$H$80</definedName>
    <definedName name="_xlnm._FilterDatabase" localSheetId="15" hidden="1">'tab 9'!$A$12:$H$64</definedName>
    <definedName name="_xlnm.Print_Titles" localSheetId="7">'tab 1'!$7:$8</definedName>
    <definedName name="_xlnm.Print_Titles" localSheetId="16">'tab 10'!$12:$13</definedName>
    <definedName name="_xlnm.Print_Titles" localSheetId="17">'tab 11'!$10:$11</definedName>
    <definedName name="_xlnm.Print_Titles" localSheetId="18">'tab 12'!$10:$11</definedName>
    <definedName name="_xlnm.Print_Titles" localSheetId="19">'tab 13'!$12:$13</definedName>
    <definedName name="_xlnm.Print_Titles" localSheetId="20">'tab 14'!$13:$14</definedName>
    <definedName name="_xlnm.Print_Titles" localSheetId="21">'tab 15'!$13:$14</definedName>
    <definedName name="_xlnm.Print_Titles" localSheetId="22">'tab 16'!$9:$10</definedName>
    <definedName name="_xlnm.Print_Titles" localSheetId="23">'tab 17'!$12:$13</definedName>
    <definedName name="_xlnm.Print_Titles" localSheetId="24">'tab 18'!$12:$13</definedName>
    <definedName name="_xlnm.Print_Titles" localSheetId="25">'tab 19'!$10:$11</definedName>
    <definedName name="_xlnm.Print_Titles" localSheetId="8">'tab 2'!$9:$10</definedName>
    <definedName name="_xlnm.Print_Titles" localSheetId="26">'tab 20'!$11:$12</definedName>
    <definedName name="_xlnm.Print_Titles" localSheetId="30">'tab 24'!$2:$3</definedName>
    <definedName name="_xlnm.Print_Titles" localSheetId="33">'tab 27'!$2:$3</definedName>
    <definedName name="_xlnm.Print_Titles" localSheetId="34">'tab 28'!$2:$3</definedName>
    <definedName name="_xlnm.Print_Titles" localSheetId="35">'tab 29'!$2:$3</definedName>
    <definedName name="_xlnm.Print_Titles" localSheetId="9">'tab 3'!$4:$7</definedName>
    <definedName name="_xlnm.Print_Titles" localSheetId="36">'tab 30'!$2:$4</definedName>
    <definedName name="_xlnm.Print_Titles" localSheetId="37">'tab 31'!$4:$7</definedName>
    <definedName name="_xlnm.Print_Titles" localSheetId="38">'tab 32'!$4:$7</definedName>
    <definedName name="_xlnm.Print_Titles" localSheetId="39">'tab 33'!$4:$7</definedName>
    <definedName name="_xlnm.Print_Titles" localSheetId="41">'tab 35'!$4:$7</definedName>
    <definedName name="_xlnm.Print_Titles" localSheetId="43">'tab 37'!$4:$7</definedName>
    <definedName name="_xlnm.Print_Titles" localSheetId="45">'tab 39'!$4:$7</definedName>
    <definedName name="_xlnm.Print_Titles" localSheetId="10">'tab 4'!$3:$4</definedName>
    <definedName name="_xlnm.Print_Titles" localSheetId="47">'tab 41'!$4:$7</definedName>
    <definedName name="_xlnm.Print_Titles" localSheetId="49">'tab 43'!$4:$7</definedName>
    <definedName name="_xlnm.Print_Titles" localSheetId="51">'tab 45'!$4:$7</definedName>
    <definedName name="_xlnm.Print_Titles" localSheetId="11">'tab 5'!$6:$7</definedName>
    <definedName name="_xlnm.Print_Titles" localSheetId="12">'tab 6'!$3:$4</definedName>
    <definedName name="_xlnm.Print_Titles" localSheetId="13">'tab 7'!$3:$4</definedName>
    <definedName name="_xlnm.Print_Titles" localSheetId="14">'tab 8'!$12:$13</definedName>
    <definedName name="_xlnm.Print_Titles" localSheetId="15">'tab 9'!$11:$12</definedName>
    <definedName name="_xlnm.Print_Area" localSheetId="2">'graf 3'!$A$1:$N$36</definedName>
    <definedName name="_xlnm.Print_Area" localSheetId="3">'graf 4'!$A$1:$L$20</definedName>
    <definedName name="_xlnm.Print_Area" localSheetId="4">'graf 5'!$A$1:$J$27</definedName>
    <definedName name="_xlnm.Print_Area" localSheetId="7">'tab 1'!$A:$G</definedName>
    <definedName name="_xlnm.Print_Area" localSheetId="16">'tab 10'!$A$1:$H$90</definedName>
    <definedName name="_xlnm.Print_Area" localSheetId="17">'tab 11'!$A$1:$H$30</definedName>
    <definedName name="_xlnm.Print_Area" localSheetId="18">'tab 12'!$A$1:$H$43</definedName>
    <definedName name="_xlnm.Print_Area" localSheetId="19">'tab 13'!$A$1:$H$52</definedName>
    <definedName name="_xlnm.Print_Area" localSheetId="20">'tab 14'!$A$1:$H$121</definedName>
    <definedName name="_xlnm.Print_Area" localSheetId="21">'tab 15'!$A$1:$H$319</definedName>
    <definedName name="_xlnm.Print_Area" localSheetId="22">'tab 16'!$A$1:$H$16</definedName>
    <definedName name="_xlnm.Print_Area" localSheetId="23">'tab 17'!$A$1:$H$173</definedName>
    <definedName name="_xlnm.Print_Area" localSheetId="24">'tab 18'!$A$1:$H$71</definedName>
    <definedName name="_xlnm.Print_Area" localSheetId="25">'tab 19'!$A$1:$H$35</definedName>
    <definedName name="_xlnm.Print_Area" localSheetId="26">'tab 20'!$A$1:$H$41</definedName>
    <definedName name="_xlnm.Print_Area" localSheetId="27">'tab 21'!$A$1:$C$5</definedName>
    <definedName name="_xlnm.Print_Area" localSheetId="28">'tab 22'!$A$1:$C$11</definedName>
    <definedName name="_xlnm.Print_Area" localSheetId="29">'tab 23'!$A$1:$C$25</definedName>
    <definedName name="_xlnm.Print_Area" localSheetId="30">'tab 24'!$A$1:$C$187</definedName>
    <definedName name="_xlnm.Print_Area" localSheetId="31">'tab 25'!$A$1:$C$14</definedName>
    <definedName name="_xlnm.Print_Area" localSheetId="32">'tab 26'!$A$1:$C$5</definedName>
    <definedName name="_xlnm.Print_Area" localSheetId="9">'tab 3'!$A$1:$Q$273</definedName>
    <definedName name="_xlnm.Print_Area" localSheetId="37">'tab 31'!$A$1:$G$170</definedName>
    <definedName name="_xlnm.Print_Area" localSheetId="38">'tab 32'!$A$1:$G$164</definedName>
    <definedName name="_xlnm.Print_Area" localSheetId="39">'tab 33'!$A$1:$G$140</definedName>
    <definedName name="_xlnm.Print_Area" localSheetId="40">'tab 34'!$A$1:$G$83</definedName>
    <definedName name="_xlnm.Print_Area" localSheetId="41">'tab 35'!$A$1:$G$140</definedName>
    <definedName name="_xlnm.Print_Area" localSheetId="42">'tab 36'!$A$1:$G$83</definedName>
    <definedName name="_xlnm.Print_Area" localSheetId="43">'tab 37'!$A$1:$G$140</definedName>
    <definedName name="_xlnm.Print_Area" localSheetId="44">'tab 38'!$A$1:$G$83</definedName>
    <definedName name="_xlnm.Print_Area" localSheetId="45">'tab 39'!$A$1:$G$140</definedName>
    <definedName name="_xlnm.Print_Area" localSheetId="10">'tab 4'!$A$1:$F$45</definedName>
    <definedName name="_xlnm.Print_Area" localSheetId="46">'tab 40'!$A$1:$G$83</definedName>
    <definedName name="_xlnm.Print_Area" localSheetId="47">'tab 41'!$A$1:$G$140</definedName>
    <definedName name="_xlnm.Print_Area" localSheetId="48">'tab 42'!$A$1:$G$83</definedName>
    <definedName name="_xlnm.Print_Area" localSheetId="49">'tab 43'!$A$1:$G$140</definedName>
    <definedName name="_xlnm.Print_Area" localSheetId="50">'tab 44'!$A$1:$G$83</definedName>
    <definedName name="_xlnm.Print_Area" localSheetId="51">'tab 45'!$A$1:$G$140</definedName>
    <definedName name="_xlnm.Print_Area" localSheetId="52">'tab 46'!$A$1:$G$83</definedName>
    <definedName name="_xlnm.Print_Area" localSheetId="11">'tab 5'!$A$1:$E$627</definedName>
    <definedName name="_xlnm.Print_Area" localSheetId="12">'tab 6'!$A$1:$H$134</definedName>
    <definedName name="_xlnm.Print_Area" localSheetId="13">'tab 7'!$A$1:$J$95</definedName>
    <definedName name="_xlnm.Print_Area" localSheetId="14">'tab 8'!$A$1:$H$80</definedName>
    <definedName name="_xlnm.Print_Area" localSheetId="15">'tab 9'!$A$1:$H$64</definedName>
    <definedName name="_xlnm.Print_Area" localSheetId="6">Titul!$A$1:$N$29</definedName>
    <definedName name="Z_040A417A_1A2A_4546_91E5_4FDAF814DD6C_.wvu.Cols" localSheetId="1" hidden="1">'graf 2'!$A:$A</definedName>
    <definedName name="Z_040A417A_1A2A_4546_91E5_4FDAF814DD6C_.wvu.Cols" localSheetId="10" hidden="1">'tab 4'!$B:$B</definedName>
    <definedName name="Z_040A417A_1A2A_4546_91E5_4FDAF814DD6C_.wvu.PrintArea" localSheetId="2" hidden="1">'graf 3'!$A$1:$N$36</definedName>
    <definedName name="Z_040A417A_1A2A_4546_91E5_4FDAF814DD6C_.wvu.PrintArea" localSheetId="3" hidden="1">'graf 4'!$A$1:$L$20</definedName>
    <definedName name="Z_040A417A_1A2A_4546_91E5_4FDAF814DD6C_.wvu.PrintArea" localSheetId="4" hidden="1">'graf 5'!$A$1:$J$27</definedName>
    <definedName name="Z_040A417A_1A2A_4546_91E5_4FDAF814DD6C_.wvu.PrintArea" localSheetId="6" hidden="1">Titul!$A$1:$N$29</definedName>
    <definedName name="Z_040A417A_1A2A_4546_91E5_4FDAF814DD6C_.wvu.PrintTitles" localSheetId="10" hidden="1">'tab 4'!$3:$4</definedName>
    <definedName name="Z_53E72506_0B1D_4F4A_A157_6DE69D2E678D_.wvu.Cols" localSheetId="1" hidden="1">'graf 2'!$A:$A</definedName>
    <definedName name="Z_53E72506_0B1D_4F4A_A157_6DE69D2E678D_.wvu.Cols" localSheetId="10" hidden="1">'tab 4'!$B:$B</definedName>
    <definedName name="Z_53E72506_0B1D_4F4A_A157_6DE69D2E678D_.wvu.Cols" localSheetId="12" hidden="1">'tab 6'!$A:$A</definedName>
    <definedName name="Z_53E72506_0B1D_4F4A_A157_6DE69D2E678D_.wvu.FilterData" localSheetId="16" hidden="1">'tab 10'!$A$13:$H$90</definedName>
    <definedName name="Z_53E72506_0B1D_4F4A_A157_6DE69D2E678D_.wvu.FilterData" localSheetId="17" hidden="1">'tab 11'!$A$11:$H$30</definedName>
    <definedName name="Z_53E72506_0B1D_4F4A_A157_6DE69D2E678D_.wvu.FilterData" localSheetId="18" hidden="1">'tab 12'!$A$11:$H$43</definedName>
    <definedName name="Z_53E72506_0B1D_4F4A_A157_6DE69D2E678D_.wvu.FilterData" localSheetId="19" hidden="1">'tab 13'!$A$13:$H$52</definedName>
    <definedName name="Z_53E72506_0B1D_4F4A_A157_6DE69D2E678D_.wvu.FilterData" localSheetId="20" hidden="1">'tab 14'!$A$14:$H$121</definedName>
    <definedName name="Z_53E72506_0B1D_4F4A_A157_6DE69D2E678D_.wvu.FilterData" localSheetId="21" hidden="1">'tab 15'!$A$14:$H$320</definedName>
    <definedName name="Z_53E72506_0B1D_4F4A_A157_6DE69D2E678D_.wvu.FilterData" localSheetId="22" hidden="1">'tab 16'!$A$10:$H$16</definedName>
    <definedName name="Z_53E72506_0B1D_4F4A_A157_6DE69D2E678D_.wvu.FilterData" localSheetId="23" hidden="1">'tab 17'!$A$13:$H$173</definedName>
    <definedName name="Z_53E72506_0B1D_4F4A_A157_6DE69D2E678D_.wvu.FilterData" localSheetId="24" hidden="1">'tab 18'!$A$13:$H$71</definedName>
    <definedName name="Z_53E72506_0B1D_4F4A_A157_6DE69D2E678D_.wvu.FilterData" localSheetId="25" hidden="1">'tab 19'!$A$11:$H$35</definedName>
    <definedName name="Z_53E72506_0B1D_4F4A_A157_6DE69D2E678D_.wvu.FilterData" localSheetId="26" hidden="1">'tab 20'!$A$12:$H$41</definedName>
    <definedName name="Z_53E72506_0B1D_4F4A_A157_6DE69D2E678D_.wvu.FilterData" localSheetId="14" hidden="1">'tab 8'!$A$13:$H$80</definedName>
    <definedName name="Z_53E72506_0B1D_4F4A_A157_6DE69D2E678D_.wvu.FilterData" localSheetId="15" hidden="1">'tab 9'!$A$12:$H$64</definedName>
    <definedName name="Z_53E72506_0B1D_4F4A_A157_6DE69D2E678D_.wvu.PrintArea" localSheetId="2" hidden="1">'graf 3'!$A$1:$N$36</definedName>
    <definedName name="Z_53E72506_0B1D_4F4A_A157_6DE69D2E678D_.wvu.PrintArea" localSheetId="3" hidden="1">'graf 4'!$A$1:$L$20</definedName>
    <definedName name="Z_53E72506_0B1D_4F4A_A157_6DE69D2E678D_.wvu.PrintArea" localSheetId="4" hidden="1">'graf 5'!$A$1:$J$27</definedName>
    <definedName name="Z_53E72506_0B1D_4F4A_A157_6DE69D2E678D_.wvu.PrintArea" localSheetId="16" hidden="1">'tab 10'!$A$1:$H$90</definedName>
    <definedName name="Z_53E72506_0B1D_4F4A_A157_6DE69D2E678D_.wvu.PrintArea" localSheetId="17" hidden="1">'tab 11'!$A$1:$H$30</definedName>
    <definedName name="Z_53E72506_0B1D_4F4A_A157_6DE69D2E678D_.wvu.PrintArea" localSheetId="18" hidden="1">'tab 12'!$A$1:$H$43</definedName>
    <definedName name="Z_53E72506_0B1D_4F4A_A157_6DE69D2E678D_.wvu.PrintArea" localSheetId="19" hidden="1">'tab 13'!$A$1:$H$52</definedName>
    <definedName name="Z_53E72506_0B1D_4F4A_A157_6DE69D2E678D_.wvu.PrintArea" localSheetId="20" hidden="1">'tab 14'!$A$1:$H$121</definedName>
    <definedName name="Z_53E72506_0B1D_4F4A_A157_6DE69D2E678D_.wvu.PrintArea" localSheetId="21" hidden="1">'tab 15'!$A$1:$H$320</definedName>
    <definedName name="Z_53E72506_0B1D_4F4A_A157_6DE69D2E678D_.wvu.PrintArea" localSheetId="22" hidden="1">'tab 16'!$A$1:$H$16</definedName>
    <definedName name="Z_53E72506_0B1D_4F4A_A157_6DE69D2E678D_.wvu.PrintArea" localSheetId="23" hidden="1">'tab 17'!$A$1:$H$173</definedName>
    <definedName name="Z_53E72506_0B1D_4F4A_A157_6DE69D2E678D_.wvu.PrintArea" localSheetId="24" hidden="1">'tab 18'!$A$1:$H$71</definedName>
    <definedName name="Z_53E72506_0B1D_4F4A_A157_6DE69D2E678D_.wvu.PrintArea" localSheetId="25" hidden="1">'tab 19'!$A$1:$H$35</definedName>
    <definedName name="Z_53E72506_0B1D_4F4A_A157_6DE69D2E678D_.wvu.PrintArea" localSheetId="26" hidden="1">'tab 20'!$A$1:$H$41</definedName>
    <definedName name="Z_53E72506_0B1D_4F4A_A157_6DE69D2E678D_.wvu.PrintArea" localSheetId="10" hidden="1">'tab 4'!$A$1:$F$45</definedName>
    <definedName name="Z_53E72506_0B1D_4F4A_A157_6DE69D2E678D_.wvu.PrintArea" localSheetId="12" hidden="1">'tab 6'!$A$1:$H$134</definedName>
    <definedName name="Z_53E72506_0B1D_4F4A_A157_6DE69D2E678D_.wvu.PrintArea" localSheetId="14" hidden="1">'tab 8'!$A$1:$H$80</definedName>
    <definedName name="Z_53E72506_0B1D_4F4A_A157_6DE69D2E678D_.wvu.PrintArea" localSheetId="15" hidden="1">'tab 9'!$A$1:$H$64</definedName>
    <definedName name="Z_53E72506_0B1D_4F4A_A157_6DE69D2E678D_.wvu.PrintArea" localSheetId="6" hidden="1">Titul!$A$1:$N$29</definedName>
    <definedName name="Z_53E72506_0B1D_4F4A_A157_6DE69D2E678D_.wvu.PrintTitles" localSheetId="16" hidden="1">'tab 10'!$12:$13</definedName>
    <definedName name="Z_53E72506_0B1D_4F4A_A157_6DE69D2E678D_.wvu.PrintTitles" localSheetId="17" hidden="1">'tab 11'!$10:$11</definedName>
    <definedName name="Z_53E72506_0B1D_4F4A_A157_6DE69D2E678D_.wvu.PrintTitles" localSheetId="18" hidden="1">'tab 12'!$10:$11</definedName>
    <definedName name="Z_53E72506_0B1D_4F4A_A157_6DE69D2E678D_.wvu.PrintTitles" localSheetId="19" hidden="1">'tab 13'!$12:$13</definedName>
    <definedName name="Z_53E72506_0B1D_4F4A_A157_6DE69D2E678D_.wvu.PrintTitles" localSheetId="20" hidden="1">'tab 14'!$13:$14</definedName>
    <definedName name="Z_53E72506_0B1D_4F4A_A157_6DE69D2E678D_.wvu.PrintTitles" localSheetId="21" hidden="1">'tab 15'!$13:$14</definedName>
    <definedName name="Z_53E72506_0B1D_4F4A_A157_6DE69D2E678D_.wvu.PrintTitles" localSheetId="22" hidden="1">'tab 16'!$9:$10</definedName>
    <definedName name="Z_53E72506_0B1D_4F4A_A157_6DE69D2E678D_.wvu.PrintTitles" localSheetId="23" hidden="1">'tab 17'!$12:$13</definedName>
    <definedName name="Z_53E72506_0B1D_4F4A_A157_6DE69D2E678D_.wvu.PrintTitles" localSheetId="24" hidden="1">'tab 18'!$12:$13</definedName>
    <definedName name="Z_53E72506_0B1D_4F4A_A157_6DE69D2E678D_.wvu.PrintTitles" localSheetId="25" hidden="1">'tab 19'!$10:$11</definedName>
    <definedName name="Z_53E72506_0B1D_4F4A_A157_6DE69D2E678D_.wvu.PrintTitles" localSheetId="26" hidden="1">'tab 20'!$11:$12</definedName>
    <definedName name="Z_53E72506_0B1D_4F4A_A157_6DE69D2E678D_.wvu.PrintTitles" localSheetId="10" hidden="1">'tab 4'!$3:$4</definedName>
    <definedName name="Z_53E72506_0B1D_4F4A_A157_6DE69D2E678D_.wvu.PrintTitles" localSheetId="12" hidden="1">'tab 6'!$3:$4</definedName>
    <definedName name="Z_53E72506_0B1D_4F4A_A157_6DE69D2E678D_.wvu.PrintTitles" localSheetId="14" hidden="1">'tab 8'!$12:$13</definedName>
    <definedName name="Z_53E72506_0B1D_4F4A_A157_6DE69D2E678D_.wvu.PrintTitles" localSheetId="15" hidden="1">'tab 9'!$11:$12</definedName>
    <definedName name="Z_7BA3C5DE_8A6A_449C_A7D7_FD0BB6C73A08_.wvu.Cols" localSheetId="10" hidden="1">'tab 4'!$B:$B</definedName>
    <definedName name="Z_7BA3C5DE_8A6A_449C_A7D7_FD0BB6C73A08_.wvu.FilterData" localSheetId="30" hidden="1">'tab 24'!$A$3:$C$187</definedName>
    <definedName name="Z_7BA3C5DE_8A6A_449C_A7D7_FD0BB6C73A08_.wvu.PrintArea" localSheetId="2" hidden="1">'graf 3'!$A$1:$N$36</definedName>
    <definedName name="Z_7BA3C5DE_8A6A_449C_A7D7_FD0BB6C73A08_.wvu.PrintArea" localSheetId="3" hidden="1">'graf 4'!$A$1:$L$20</definedName>
    <definedName name="Z_7BA3C5DE_8A6A_449C_A7D7_FD0BB6C73A08_.wvu.PrintArea" localSheetId="4" hidden="1">'graf 5'!$A$1:$J$27</definedName>
    <definedName name="Z_7BA3C5DE_8A6A_449C_A7D7_FD0BB6C73A08_.wvu.PrintArea" localSheetId="16" hidden="1">'tab 10'!$A$1:$H$90</definedName>
    <definedName name="Z_7BA3C5DE_8A6A_449C_A7D7_FD0BB6C73A08_.wvu.PrintArea" localSheetId="17" hidden="1">'tab 11'!$A$1:$H$30</definedName>
    <definedName name="Z_7BA3C5DE_8A6A_449C_A7D7_FD0BB6C73A08_.wvu.PrintArea" localSheetId="18" hidden="1">'tab 12'!$A$1:$H$43</definedName>
    <definedName name="Z_7BA3C5DE_8A6A_449C_A7D7_FD0BB6C73A08_.wvu.PrintArea" localSheetId="19" hidden="1">'tab 13'!$A$1:$H$52</definedName>
    <definedName name="Z_7BA3C5DE_8A6A_449C_A7D7_FD0BB6C73A08_.wvu.PrintArea" localSheetId="20" hidden="1">'tab 14'!$A$1:$H$121</definedName>
    <definedName name="Z_7BA3C5DE_8A6A_449C_A7D7_FD0BB6C73A08_.wvu.PrintArea" localSheetId="21" hidden="1">'tab 15'!$A$1:$H$320</definedName>
    <definedName name="Z_7BA3C5DE_8A6A_449C_A7D7_FD0BB6C73A08_.wvu.PrintArea" localSheetId="22" hidden="1">'tab 16'!$A$1:$H$16</definedName>
    <definedName name="Z_7BA3C5DE_8A6A_449C_A7D7_FD0BB6C73A08_.wvu.PrintArea" localSheetId="23" hidden="1">'tab 17'!$A$1:$H$173</definedName>
    <definedName name="Z_7BA3C5DE_8A6A_449C_A7D7_FD0BB6C73A08_.wvu.PrintArea" localSheetId="24" hidden="1">'tab 18'!$A$1:$H$71</definedName>
    <definedName name="Z_7BA3C5DE_8A6A_449C_A7D7_FD0BB6C73A08_.wvu.PrintArea" localSheetId="25" hidden="1">'tab 19'!$A$1:$H$35</definedName>
    <definedName name="Z_7BA3C5DE_8A6A_449C_A7D7_FD0BB6C73A08_.wvu.PrintArea" localSheetId="26" hidden="1">'tab 20'!$A$1:$H$41</definedName>
    <definedName name="Z_7BA3C5DE_8A6A_449C_A7D7_FD0BB6C73A08_.wvu.PrintArea" localSheetId="27" hidden="1">'tab 21'!$A$1:$C$5</definedName>
    <definedName name="Z_7BA3C5DE_8A6A_449C_A7D7_FD0BB6C73A08_.wvu.PrintArea" localSheetId="28" hidden="1">'tab 22'!$A$1:$C$11</definedName>
    <definedName name="Z_7BA3C5DE_8A6A_449C_A7D7_FD0BB6C73A08_.wvu.PrintArea" localSheetId="29" hidden="1">'tab 23'!$A$1:$C$27</definedName>
    <definedName name="Z_7BA3C5DE_8A6A_449C_A7D7_FD0BB6C73A08_.wvu.PrintArea" localSheetId="30" hidden="1">'tab 24'!$A$1:$C$187</definedName>
    <definedName name="Z_7BA3C5DE_8A6A_449C_A7D7_FD0BB6C73A08_.wvu.PrintArea" localSheetId="31" hidden="1">'tab 25'!$A$1:$C$14</definedName>
    <definedName name="Z_7BA3C5DE_8A6A_449C_A7D7_FD0BB6C73A08_.wvu.PrintArea" localSheetId="32" hidden="1">'tab 26'!$A$1:$C$5</definedName>
    <definedName name="Z_7BA3C5DE_8A6A_449C_A7D7_FD0BB6C73A08_.wvu.PrintArea" localSheetId="37" hidden="1">'tab 31'!$A$1:$F$166</definedName>
    <definedName name="Z_7BA3C5DE_8A6A_449C_A7D7_FD0BB6C73A08_.wvu.PrintArea" localSheetId="38" hidden="1">'tab 32'!$A$1:$G$164</definedName>
    <definedName name="Z_7BA3C5DE_8A6A_449C_A7D7_FD0BB6C73A08_.wvu.PrintArea" localSheetId="39" hidden="1">'tab 33'!$A$1:$G$141</definedName>
    <definedName name="Z_7BA3C5DE_8A6A_449C_A7D7_FD0BB6C73A08_.wvu.PrintArea" localSheetId="41" hidden="1">'tab 35'!$A$1:$G$123</definedName>
    <definedName name="Z_7BA3C5DE_8A6A_449C_A7D7_FD0BB6C73A08_.wvu.PrintArea" localSheetId="43" hidden="1">'tab 37'!$A$1:$G$146</definedName>
    <definedName name="Z_7BA3C5DE_8A6A_449C_A7D7_FD0BB6C73A08_.wvu.PrintArea" localSheetId="45" hidden="1">'tab 39'!$A$1:$G$135</definedName>
    <definedName name="Z_7BA3C5DE_8A6A_449C_A7D7_FD0BB6C73A08_.wvu.PrintArea" localSheetId="47" hidden="1">'tab 41'!$A$1:$G$146</definedName>
    <definedName name="Z_7BA3C5DE_8A6A_449C_A7D7_FD0BB6C73A08_.wvu.PrintArea" localSheetId="49" hidden="1">'tab 43'!$A$1:$G$146</definedName>
    <definedName name="Z_7BA3C5DE_8A6A_449C_A7D7_FD0BB6C73A08_.wvu.PrintArea" localSheetId="51" hidden="1">'tab 45'!$A$1:$G$146</definedName>
    <definedName name="Z_7BA3C5DE_8A6A_449C_A7D7_FD0BB6C73A08_.wvu.PrintArea" localSheetId="14" hidden="1">'tab 8'!$A$1:$H$80</definedName>
    <definedName name="Z_7BA3C5DE_8A6A_449C_A7D7_FD0BB6C73A08_.wvu.PrintArea" localSheetId="15" hidden="1">'tab 9'!$A$1:$H$64</definedName>
    <definedName name="Z_7BA3C5DE_8A6A_449C_A7D7_FD0BB6C73A08_.wvu.PrintArea" localSheetId="6" hidden="1">Titul!$A$1:$N$29</definedName>
    <definedName name="Z_7BA3C5DE_8A6A_449C_A7D7_FD0BB6C73A08_.wvu.PrintTitles" localSheetId="16" hidden="1">'tab 10'!$12:$13</definedName>
    <definedName name="Z_7BA3C5DE_8A6A_449C_A7D7_FD0BB6C73A08_.wvu.PrintTitles" localSheetId="17" hidden="1">'tab 11'!$10:$11</definedName>
    <definedName name="Z_7BA3C5DE_8A6A_449C_A7D7_FD0BB6C73A08_.wvu.PrintTitles" localSheetId="18" hidden="1">'tab 12'!$10:$11</definedName>
    <definedName name="Z_7BA3C5DE_8A6A_449C_A7D7_FD0BB6C73A08_.wvu.PrintTitles" localSheetId="19" hidden="1">'tab 13'!$12:$13</definedName>
    <definedName name="Z_7BA3C5DE_8A6A_449C_A7D7_FD0BB6C73A08_.wvu.PrintTitles" localSheetId="20" hidden="1">'tab 14'!$13:$14</definedName>
    <definedName name="Z_7BA3C5DE_8A6A_449C_A7D7_FD0BB6C73A08_.wvu.PrintTitles" localSheetId="21" hidden="1">'tab 15'!$13:$14</definedName>
    <definedName name="Z_7BA3C5DE_8A6A_449C_A7D7_FD0BB6C73A08_.wvu.PrintTitles" localSheetId="22" hidden="1">'tab 16'!$9:$10</definedName>
    <definedName name="Z_7BA3C5DE_8A6A_449C_A7D7_FD0BB6C73A08_.wvu.PrintTitles" localSheetId="23" hidden="1">'tab 17'!$12:$13</definedName>
    <definedName name="Z_7BA3C5DE_8A6A_449C_A7D7_FD0BB6C73A08_.wvu.PrintTitles" localSheetId="24" hidden="1">'tab 18'!$12:$13</definedName>
    <definedName name="Z_7BA3C5DE_8A6A_449C_A7D7_FD0BB6C73A08_.wvu.PrintTitles" localSheetId="25" hidden="1">'tab 19'!$10:$11</definedName>
    <definedName name="Z_7BA3C5DE_8A6A_449C_A7D7_FD0BB6C73A08_.wvu.PrintTitles" localSheetId="26" hidden="1">'tab 20'!$11:$12</definedName>
    <definedName name="Z_7BA3C5DE_8A6A_449C_A7D7_FD0BB6C73A08_.wvu.PrintTitles" localSheetId="30" hidden="1">'tab 24'!$2:$3</definedName>
    <definedName name="Z_7BA3C5DE_8A6A_449C_A7D7_FD0BB6C73A08_.wvu.PrintTitles" localSheetId="37" hidden="1">'tab 31'!$4:$7</definedName>
    <definedName name="Z_7BA3C5DE_8A6A_449C_A7D7_FD0BB6C73A08_.wvu.PrintTitles" localSheetId="38" hidden="1">'tab 32'!$4:$7</definedName>
    <definedName name="Z_7BA3C5DE_8A6A_449C_A7D7_FD0BB6C73A08_.wvu.PrintTitles" localSheetId="39" hidden="1">'tab 33'!$4:$7</definedName>
    <definedName name="Z_7BA3C5DE_8A6A_449C_A7D7_FD0BB6C73A08_.wvu.PrintTitles" localSheetId="41" hidden="1">'tab 35'!$4:$7</definedName>
    <definedName name="Z_7BA3C5DE_8A6A_449C_A7D7_FD0BB6C73A08_.wvu.PrintTitles" localSheetId="43" hidden="1">'tab 37'!$4:$7</definedName>
    <definedName name="Z_7BA3C5DE_8A6A_449C_A7D7_FD0BB6C73A08_.wvu.PrintTitles" localSheetId="45" hidden="1">'tab 39'!$4:$7</definedName>
    <definedName name="Z_7BA3C5DE_8A6A_449C_A7D7_FD0BB6C73A08_.wvu.PrintTitles" localSheetId="47" hidden="1">'tab 41'!$4:$7</definedName>
    <definedName name="Z_7BA3C5DE_8A6A_449C_A7D7_FD0BB6C73A08_.wvu.PrintTitles" localSheetId="49" hidden="1">'tab 43'!$4:$7</definedName>
    <definedName name="Z_7BA3C5DE_8A6A_449C_A7D7_FD0BB6C73A08_.wvu.PrintTitles" localSheetId="51" hidden="1">'tab 45'!$4:$7</definedName>
    <definedName name="Z_7BA3C5DE_8A6A_449C_A7D7_FD0BB6C73A08_.wvu.PrintTitles" localSheetId="14" hidden="1">'tab 8'!$12:$13</definedName>
    <definedName name="Z_7BA3C5DE_8A6A_449C_A7D7_FD0BB6C73A08_.wvu.PrintTitles" localSheetId="15" hidden="1">'tab 9'!$11:$12</definedName>
    <definedName name="Z_93F2F524_822E_4393_B685_8677486B23E3_.wvu.Cols" localSheetId="1" hidden="1">'graf 2'!$A:$A</definedName>
    <definedName name="Z_93F2F524_822E_4393_B685_8677486B23E3_.wvu.Cols" localSheetId="10" hidden="1">'tab 4'!$B:$B</definedName>
    <definedName name="Z_93F2F524_822E_4393_B685_8677486B23E3_.wvu.PrintArea" localSheetId="2" hidden="1">'graf 3'!$A$1:$N$36</definedName>
    <definedName name="Z_93F2F524_822E_4393_B685_8677486B23E3_.wvu.PrintArea" localSheetId="3" hidden="1">'graf 4'!$A$1:$L$20</definedName>
    <definedName name="Z_93F2F524_822E_4393_B685_8677486B23E3_.wvu.PrintArea" localSheetId="4" hidden="1">'graf 5'!$A$1:$J$27</definedName>
    <definedName name="Z_93F2F524_822E_4393_B685_8677486B23E3_.wvu.PrintArea" localSheetId="16" hidden="1">'tab 10'!$A$1:$H$90</definedName>
    <definedName name="Z_93F2F524_822E_4393_B685_8677486B23E3_.wvu.PrintArea" localSheetId="17" hidden="1">'tab 11'!$A$1:$H$30</definedName>
    <definedName name="Z_93F2F524_822E_4393_B685_8677486B23E3_.wvu.PrintArea" localSheetId="18" hidden="1">'tab 12'!$A$1:$H$43</definedName>
    <definedName name="Z_93F2F524_822E_4393_B685_8677486B23E3_.wvu.PrintArea" localSheetId="19" hidden="1">'tab 13'!$A$1:$H$52</definedName>
    <definedName name="Z_93F2F524_822E_4393_B685_8677486B23E3_.wvu.PrintArea" localSheetId="20" hidden="1">'tab 14'!$A$1:$H$121</definedName>
    <definedName name="Z_93F2F524_822E_4393_B685_8677486B23E3_.wvu.PrintArea" localSheetId="21" hidden="1">'tab 15'!$A$1:$H$320</definedName>
    <definedName name="Z_93F2F524_822E_4393_B685_8677486B23E3_.wvu.PrintArea" localSheetId="22" hidden="1">'tab 16'!$A$1:$H$16</definedName>
    <definedName name="Z_93F2F524_822E_4393_B685_8677486B23E3_.wvu.PrintArea" localSheetId="23" hidden="1">'tab 17'!$A$1:$H$173</definedName>
    <definedName name="Z_93F2F524_822E_4393_B685_8677486B23E3_.wvu.PrintArea" localSheetId="24" hidden="1">'tab 18'!$A$1:$H$71</definedName>
    <definedName name="Z_93F2F524_822E_4393_B685_8677486B23E3_.wvu.PrintArea" localSheetId="25" hidden="1">'tab 19'!$A$1:$H$35</definedName>
    <definedName name="Z_93F2F524_822E_4393_B685_8677486B23E3_.wvu.PrintArea" localSheetId="26" hidden="1">'tab 20'!$A$1:$H$41</definedName>
    <definedName name="Z_93F2F524_822E_4393_B685_8677486B23E3_.wvu.PrintArea" localSheetId="14" hidden="1">'tab 8'!$A$1:$H$80</definedName>
    <definedName name="Z_93F2F524_822E_4393_B685_8677486B23E3_.wvu.PrintArea" localSheetId="15" hidden="1">'tab 9'!$A$1:$H$64</definedName>
    <definedName name="Z_93F2F524_822E_4393_B685_8677486B23E3_.wvu.PrintArea" localSheetId="6" hidden="1">Titul!$A$1:$N$29</definedName>
    <definedName name="Z_93F2F524_822E_4393_B685_8677486B23E3_.wvu.PrintTitles" localSheetId="16" hidden="1">'tab 10'!$12:$13</definedName>
    <definedName name="Z_93F2F524_822E_4393_B685_8677486B23E3_.wvu.PrintTitles" localSheetId="17" hidden="1">'tab 11'!$10:$11</definedName>
    <definedName name="Z_93F2F524_822E_4393_B685_8677486B23E3_.wvu.PrintTitles" localSheetId="18" hidden="1">'tab 12'!$10:$11</definedName>
    <definedName name="Z_93F2F524_822E_4393_B685_8677486B23E3_.wvu.PrintTitles" localSheetId="19" hidden="1">'tab 13'!$12:$13</definedName>
    <definedName name="Z_93F2F524_822E_4393_B685_8677486B23E3_.wvu.PrintTitles" localSheetId="20" hidden="1">'tab 14'!$13:$14</definedName>
    <definedName name="Z_93F2F524_822E_4393_B685_8677486B23E3_.wvu.PrintTitles" localSheetId="21" hidden="1">'tab 15'!$13:$14</definedName>
    <definedName name="Z_93F2F524_822E_4393_B685_8677486B23E3_.wvu.PrintTitles" localSheetId="22" hidden="1">'tab 16'!$9:$10</definedName>
    <definedName name="Z_93F2F524_822E_4393_B685_8677486B23E3_.wvu.PrintTitles" localSheetId="23" hidden="1">'tab 17'!$12:$13</definedName>
    <definedName name="Z_93F2F524_822E_4393_B685_8677486B23E3_.wvu.PrintTitles" localSheetId="24" hidden="1">'tab 18'!$12:$13</definedName>
    <definedName name="Z_93F2F524_822E_4393_B685_8677486B23E3_.wvu.PrintTitles" localSheetId="25" hidden="1">'tab 19'!$10:$11</definedName>
    <definedName name="Z_93F2F524_822E_4393_B685_8677486B23E3_.wvu.PrintTitles" localSheetId="26" hidden="1">'tab 20'!$11:$12</definedName>
    <definedName name="Z_93F2F524_822E_4393_B685_8677486B23E3_.wvu.PrintTitles" localSheetId="10" hidden="1">'tab 4'!$3:$4</definedName>
    <definedName name="Z_93F2F524_822E_4393_B685_8677486B23E3_.wvu.PrintTitles" localSheetId="14" hidden="1">'tab 8'!$12:$13</definedName>
    <definedName name="Z_93F2F524_822E_4393_B685_8677486B23E3_.wvu.PrintTitles" localSheetId="15" hidden="1">'tab 9'!$11:$12</definedName>
    <definedName name="Z_ACBE103E_D216_4C19_86CA_1FEE6266433A_.wvu.Cols" localSheetId="30" hidden="1">'tab 24'!#REF!,'tab 24'!#REF!</definedName>
    <definedName name="Z_ACBE103E_D216_4C19_86CA_1FEE6266433A_.wvu.FilterData" localSheetId="30" hidden="1">'tab 24'!$A$3:$C$187</definedName>
    <definedName name="Z_ACBE103E_D216_4C19_86CA_1FEE6266433A_.wvu.PrintArea" localSheetId="2" hidden="1">'graf 3'!$A$1:$N$36</definedName>
    <definedName name="Z_ACBE103E_D216_4C19_86CA_1FEE6266433A_.wvu.PrintArea" localSheetId="3" hidden="1">'graf 4'!$A$1:$J$23</definedName>
    <definedName name="Z_ACBE103E_D216_4C19_86CA_1FEE6266433A_.wvu.PrintArea" localSheetId="4" hidden="1">'graf 5'!$A$1:$I$29</definedName>
    <definedName name="Z_ACBE103E_D216_4C19_86CA_1FEE6266433A_.wvu.PrintArea" localSheetId="29" hidden="1">'tab 23'!$A$1:$C$27</definedName>
    <definedName name="Z_ACBE103E_D216_4C19_86CA_1FEE6266433A_.wvu.PrintArea" localSheetId="30" hidden="1">'tab 24'!$A$1:$C$187</definedName>
    <definedName name="Z_ACBE103E_D216_4C19_86CA_1FEE6266433A_.wvu.PrintTitles" localSheetId="30" hidden="1">'tab 24'!$2:$3</definedName>
    <definedName name="Z_B44BB22B_FBD0_4AC6_A8B4_CC1EB720AEFD_.wvu.Cols" localSheetId="1" hidden="1">'graf 2'!$A:$A</definedName>
    <definedName name="Z_B44BB22B_FBD0_4AC6_A8B4_CC1EB720AEFD_.wvu.Cols" localSheetId="10" hidden="1">'tab 4'!$B:$B</definedName>
    <definedName name="Z_B44BB22B_FBD0_4AC6_A8B4_CC1EB720AEFD_.wvu.FilterData" localSheetId="30" hidden="1">'tab 24'!$A$1:$C$187</definedName>
    <definedName name="Z_B44BB22B_FBD0_4AC6_A8B4_CC1EB720AEFD_.wvu.PrintArea" localSheetId="2" hidden="1">'graf 3'!$A$1:$N$36</definedName>
    <definedName name="Z_B44BB22B_FBD0_4AC6_A8B4_CC1EB720AEFD_.wvu.PrintArea" localSheetId="3" hidden="1">'graf 4'!$A$1:$L$20</definedName>
    <definedName name="Z_B44BB22B_FBD0_4AC6_A8B4_CC1EB720AEFD_.wvu.PrintArea" localSheetId="4" hidden="1">'graf 5'!$A$1:$J$27</definedName>
    <definedName name="Z_B44BB22B_FBD0_4AC6_A8B4_CC1EB720AEFD_.wvu.PrintArea" localSheetId="27" hidden="1">'tab 21'!$A$1:$C$5</definedName>
    <definedName name="Z_B44BB22B_FBD0_4AC6_A8B4_CC1EB720AEFD_.wvu.PrintArea" localSheetId="28" hidden="1">'tab 22'!$A$1:$C$11</definedName>
    <definedName name="Z_B44BB22B_FBD0_4AC6_A8B4_CC1EB720AEFD_.wvu.PrintArea" localSheetId="29" hidden="1">'tab 23'!$A$1:$C$27</definedName>
    <definedName name="Z_B44BB22B_FBD0_4AC6_A8B4_CC1EB720AEFD_.wvu.PrintArea" localSheetId="30" hidden="1">'tab 24'!$A$1:$C$187</definedName>
    <definedName name="Z_B44BB22B_FBD0_4AC6_A8B4_CC1EB720AEFD_.wvu.PrintArea" localSheetId="31" hidden="1">'tab 25'!$A$1:$C$14</definedName>
    <definedName name="Z_B44BB22B_FBD0_4AC6_A8B4_CC1EB720AEFD_.wvu.PrintArea" localSheetId="32" hidden="1">'tab 26'!$A$1:$C$5</definedName>
    <definedName name="Z_B44BB22B_FBD0_4AC6_A8B4_CC1EB720AEFD_.wvu.PrintArea" localSheetId="37" hidden="1">'tab 31'!$A$1:$F$166</definedName>
    <definedName name="Z_B44BB22B_FBD0_4AC6_A8B4_CC1EB720AEFD_.wvu.PrintArea" localSheetId="38" hidden="1">'tab 32'!$A$1:$G$164</definedName>
    <definedName name="Z_B44BB22B_FBD0_4AC6_A8B4_CC1EB720AEFD_.wvu.PrintArea" localSheetId="39" hidden="1">'tab 33'!$A$1:$G$141</definedName>
    <definedName name="Z_B44BB22B_FBD0_4AC6_A8B4_CC1EB720AEFD_.wvu.PrintArea" localSheetId="41" hidden="1">'tab 35'!$A$1:$G$123</definedName>
    <definedName name="Z_B44BB22B_FBD0_4AC6_A8B4_CC1EB720AEFD_.wvu.PrintArea" localSheetId="43" hidden="1">'tab 37'!$A$1:$G$146</definedName>
    <definedName name="Z_B44BB22B_FBD0_4AC6_A8B4_CC1EB720AEFD_.wvu.PrintArea" localSheetId="45" hidden="1">'tab 39'!$A$1:$G$135</definedName>
    <definedName name="Z_B44BB22B_FBD0_4AC6_A8B4_CC1EB720AEFD_.wvu.PrintArea" localSheetId="47" hidden="1">'tab 41'!$A$1:$G$146</definedName>
    <definedName name="Z_B44BB22B_FBD0_4AC6_A8B4_CC1EB720AEFD_.wvu.PrintArea" localSheetId="49" hidden="1">'tab 43'!$A$1:$G$146</definedName>
    <definedName name="Z_B44BB22B_FBD0_4AC6_A8B4_CC1EB720AEFD_.wvu.PrintArea" localSheetId="50" hidden="1">'tab 44'!$A$1:$G$83</definedName>
    <definedName name="Z_B44BB22B_FBD0_4AC6_A8B4_CC1EB720AEFD_.wvu.PrintArea" localSheetId="51" hidden="1">'tab 45'!$A$1:$G$146</definedName>
    <definedName name="Z_B44BB22B_FBD0_4AC6_A8B4_CC1EB720AEFD_.wvu.PrintArea" localSheetId="6" hidden="1">Titul!$A$1:$N$29</definedName>
    <definedName name="Z_B44BB22B_FBD0_4AC6_A8B4_CC1EB720AEFD_.wvu.PrintTitles" localSheetId="30" hidden="1">'tab 24'!$2:$3</definedName>
    <definedName name="Z_B44BB22B_FBD0_4AC6_A8B4_CC1EB720AEFD_.wvu.PrintTitles" localSheetId="37" hidden="1">'tab 31'!$4:$7</definedName>
    <definedName name="Z_B44BB22B_FBD0_4AC6_A8B4_CC1EB720AEFD_.wvu.PrintTitles" localSheetId="38" hidden="1">'tab 32'!$4:$7</definedName>
    <definedName name="Z_B44BB22B_FBD0_4AC6_A8B4_CC1EB720AEFD_.wvu.PrintTitles" localSheetId="39" hidden="1">'tab 33'!$4:$7</definedName>
    <definedName name="Z_B44BB22B_FBD0_4AC6_A8B4_CC1EB720AEFD_.wvu.PrintTitles" localSheetId="41" hidden="1">'tab 35'!$4:$7</definedName>
    <definedName name="Z_B44BB22B_FBD0_4AC6_A8B4_CC1EB720AEFD_.wvu.PrintTitles" localSheetId="43" hidden="1">'tab 37'!$4:$7</definedName>
    <definedName name="Z_B44BB22B_FBD0_4AC6_A8B4_CC1EB720AEFD_.wvu.PrintTitles" localSheetId="45" hidden="1">'tab 39'!$4:$7</definedName>
    <definedName name="Z_B44BB22B_FBD0_4AC6_A8B4_CC1EB720AEFD_.wvu.PrintTitles" localSheetId="47" hidden="1">'tab 41'!$4:$7</definedName>
    <definedName name="Z_B44BB22B_FBD0_4AC6_A8B4_CC1EB720AEFD_.wvu.PrintTitles" localSheetId="49" hidden="1">'tab 43'!$4:$7</definedName>
    <definedName name="Z_B44BB22B_FBD0_4AC6_A8B4_CC1EB720AEFD_.wvu.PrintTitles" localSheetId="51" hidden="1">'tab 45'!$4:$7</definedName>
    <definedName name="Z_B987D3EC_F819_4A27_976A_1583D9C2229A_.wvu.Cols" localSheetId="30" hidden="1">'tab 24'!#REF!,'tab 24'!#REF!</definedName>
    <definedName name="Z_B987D3EC_F819_4A27_976A_1583D9C2229A_.wvu.FilterData" localSheetId="30" hidden="1">'tab 24'!$A$3:$C$187</definedName>
    <definedName name="Z_B987D3EC_F819_4A27_976A_1583D9C2229A_.wvu.PrintArea" localSheetId="29" hidden="1">'tab 23'!$A$1:$C$27</definedName>
    <definedName name="Z_B987D3EC_F819_4A27_976A_1583D9C2229A_.wvu.PrintTitles" localSheetId="30" hidden="1">'tab 24'!$2:$3</definedName>
    <definedName name="Z_B987D3EC_F819_4A27_976A_1583D9C2229A_.wvu.Rows" localSheetId="29" hidden="1">'tab 23'!$24:$24</definedName>
    <definedName name="Z_B987D3EC_F819_4A27_976A_1583D9C2229A_.wvu.Rows" localSheetId="30" hidden="1">'tab 24'!$189:$192</definedName>
    <definedName name="Z_B987D3EC_F819_4A27_976A_1583D9C2229A_.wvu.Rows" localSheetId="31" hidden="1">'tab 25'!$7:$8,'tab 25'!$11:$11</definedName>
    <definedName name="Z_C9C6655B_1932_4DA2_8B33_FEE239A1D835_.wvu.Cols" localSheetId="12" hidden="1">'tab 6'!$A:$A</definedName>
    <definedName name="Z_C9C6655B_1932_4DA2_8B33_FEE239A1D835_.wvu.PrintArea" localSheetId="12" hidden="1">'tab 6'!$A$1:$H$134</definedName>
    <definedName name="Z_C9C6655B_1932_4DA2_8B33_FEE239A1D835_.wvu.PrintTitles" localSheetId="12" hidden="1">'tab 6'!$3:$4</definedName>
  </definedNames>
  <calcPr calcId="152511"/>
  <customWorkbookViews>
    <customWorkbookView name="Metelka Tomáš – osobní zobrazení" guid="{53E72506-0B1D-4F4A-A157-6DE69D2E678D}" mergeInterval="0" personalView="1" maximized="1" windowWidth="1916" windowHeight="855" tabRatio="941" activeSheetId="3"/>
  </customWorkbookViews>
</workbook>
</file>

<file path=xl/calcChain.xml><?xml version="1.0" encoding="utf-8"?>
<calcChain xmlns="http://schemas.openxmlformats.org/spreadsheetml/2006/main">
  <c r="A32" i="59" l="1"/>
  <c r="A33" i="59" s="1"/>
  <c r="A34" i="59" s="1"/>
  <c r="A35" i="59" s="1"/>
  <c r="A36" i="59" s="1"/>
  <c r="A37" i="59" s="1"/>
  <c r="A38" i="59" s="1"/>
  <c r="A39" i="59" s="1"/>
  <c r="A40" i="59" s="1"/>
  <c r="A30" i="59"/>
  <c r="A31" i="59" s="1"/>
  <c r="A24" i="59"/>
  <c r="A25" i="59" s="1"/>
  <c r="A26" i="59" s="1"/>
  <c r="A27" i="59" s="1"/>
  <c r="A23" i="59"/>
  <c r="A16" i="59"/>
  <c r="A17" i="59" s="1"/>
  <c r="A18" i="59" s="1"/>
  <c r="A19" i="59" s="1"/>
  <c r="A20" i="59" s="1"/>
  <c r="A15" i="59"/>
  <c r="E41" i="59"/>
  <c r="F41" i="59" s="1"/>
  <c r="D41" i="59"/>
  <c r="C41" i="59"/>
  <c r="C7" i="59" s="1"/>
  <c r="F40" i="59"/>
  <c r="F39" i="59"/>
  <c r="F38" i="59"/>
  <c r="F37" i="59"/>
  <c r="F36" i="59"/>
  <c r="F34" i="59"/>
  <c r="F32" i="59"/>
  <c r="F31" i="59"/>
  <c r="F30" i="59"/>
  <c r="E28" i="59"/>
  <c r="F28" i="59" s="1"/>
  <c r="D28" i="59"/>
  <c r="C28" i="59"/>
  <c r="F27" i="59"/>
  <c r="F26" i="59"/>
  <c r="F25" i="59"/>
  <c r="F24" i="59"/>
  <c r="F23" i="59"/>
  <c r="E21" i="59"/>
  <c r="F21" i="59" s="1"/>
  <c r="D21" i="59"/>
  <c r="C21" i="59"/>
  <c r="C5" i="59" s="1"/>
  <c r="F20" i="59"/>
  <c r="F19" i="59"/>
  <c r="F18" i="59"/>
  <c r="F17" i="59"/>
  <c r="F16" i="59"/>
  <c r="F15" i="59"/>
  <c r="F14" i="59"/>
  <c r="E7" i="59"/>
  <c r="D7" i="59"/>
  <c r="F7" i="59" s="1"/>
  <c r="E6" i="59"/>
  <c r="D6" i="59"/>
  <c r="F6" i="59" s="1"/>
  <c r="C6" i="59"/>
  <c r="D5" i="59"/>
  <c r="D8" i="59" s="1"/>
  <c r="C8" i="59" l="1"/>
  <c r="E5" i="59"/>
  <c r="A34" i="58"/>
  <c r="A15" i="58"/>
  <c r="A16" i="58" s="1"/>
  <c r="A17" i="58" s="1"/>
  <c r="A18" i="58" s="1"/>
  <c r="A19" i="58" s="1"/>
  <c r="A20" i="58" s="1"/>
  <c r="A21" i="58" s="1"/>
  <c r="A22" i="58" s="1"/>
  <c r="A23" i="58" s="1"/>
  <c r="A24" i="58" s="1"/>
  <c r="A25" i="58" s="1"/>
  <c r="A26" i="58" s="1"/>
  <c r="A27" i="58" s="1"/>
  <c r="A28" i="58" s="1"/>
  <c r="A29" i="58" s="1"/>
  <c r="A30" i="58" s="1"/>
  <c r="A31" i="58" s="1"/>
  <c r="A14" i="58"/>
  <c r="E35" i="58"/>
  <c r="D35" i="58"/>
  <c r="D6" i="58" s="1"/>
  <c r="C35" i="58"/>
  <c r="C6" i="58" s="1"/>
  <c r="F34" i="58"/>
  <c r="E32" i="58"/>
  <c r="D32" i="58"/>
  <c r="D5" i="58" s="1"/>
  <c r="C32" i="58"/>
  <c r="C5" i="58" s="1"/>
  <c r="C7" i="58" s="1"/>
  <c r="F31" i="58"/>
  <c r="F30" i="58"/>
  <c r="F29" i="58"/>
  <c r="F28" i="58"/>
  <c r="F27" i="58"/>
  <c r="F26" i="58"/>
  <c r="F25" i="58"/>
  <c r="F24" i="58"/>
  <c r="F23" i="58"/>
  <c r="F22" i="58"/>
  <c r="F21" i="58"/>
  <c r="F20" i="58"/>
  <c r="F19" i="58"/>
  <c r="F18" i="58"/>
  <c r="F17" i="58"/>
  <c r="F16" i="58"/>
  <c r="F15" i="58"/>
  <c r="F14" i="58"/>
  <c r="F13" i="58"/>
  <c r="E5" i="58"/>
  <c r="F5" i="59" l="1"/>
  <c r="E8" i="59"/>
  <c r="F8" i="59" s="1"/>
  <c r="F32" i="58"/>
  <c r="F35" i="58"/>
  <c r="E6" i="58"/>
  <c r="F6" i="58" s="1"/>
  <c r="F5" i="58"/>
  <c r="D7" i="58"/>
  <c r="F7" i="58" l="1"/>
  <c r="E7" i="58"/>
  <c r="E71" i="57"/>
  <c r="F71" i="57" s="1"/>
  <c r="D71" i="57"/>
  <c r="D8" i="57" s="1"/>
  <c r="C71" i="57"/>
  <c r="C8" i="57" s="1"/>
  <c r="F70" i="57"/>
  <c r="F69" i="57"/>
  <c r="F68" i="57"/>
  <c r="F67" i="57"/>
  <c r="F66" i="57"/>
  <c r="F65" i="57"/>
  <c r="F62" i="57"/>
  <c r="F61" i="57"/>
  <c r="E59" i="57"/>
  <c r="F59" i="57" s="1"/>
  <c r="D59" i="57"/>
  <c r="C59" i="57"/>
  <c r="F58" i="57"/>
  <c r="E56" i="57"/>
  <c r="F56" i="57" s="1"/>
  <c r="D56" i="57"/>
  <c r="D6" i="57" s="1"/>
  <c r="C56" i="57"/>
  <c r="C6" i="57" s="1"/>
  <c r="F55" i="57"/>
  <c r="F53" i="57"/>
  <c r="E51" i="57"/>
  <c r="F51" i="57" s="1"/>
  <c r="D51" i="57"/>
  <c r="D5" i="57" s="1"/>
  <c r="C51" i="57"/>
  <c r="F50" i="57"/>
  <c r="F49" i="57"/>
  <c r="F48" i="57"/>
  <c r="F47" i="57"/>
  <c r="F46" i="57"/>
  <c r="F44" i="57"/>
  <c r="F43" i="57"/>
  <c r="F42" i="57"/>
  <c r="F41" i="57"/>
  <c r="F40" i="57"/>
  <c r="F39" i="57"/>
  <c r="F38" i="57"/>
  <c r="F37" i="57"/>
  <c r="F36" i="57"/>
  <c r="F35" i="57"/>
  <c r="F34" i="57"/>
  <c r="F33" i="57"/>
  <c r="F32" i="57"/>
  <c r="F31" i="57"/>
  <c r="F30" i="57"/>
  <c r="F29" i="57"/>
  <c r="F28" i="57"/>
  <c r="F27" i="57"/>
  <c r="F26" i="57"/>
  <c r="F25" i="57"/>
  <c r="F24" i="57"/>
  <c r="F23" i="57"/>
  <c r="F22" i="57"/>
  <c r="F21" i="57"/>
  <c r="F20" i="57"/>
  <c r="F18" i="57"/>
  <c r="F17" i="57"/>
  <c r="A17" i="57"/>
  <c r="A18" i="57" s="1"/>
  <c r="A19" i="57" s="1"/>
  <c r="A20" i="57" s="1"/>
  <c r="A21" i="57" s="1"/>
  <c r="A22" i="57" s="1"/>
  <c r="A23" i="57" s="1"/>
  <c r="A24" i="57" s="1"/>
  <c r="A25" i="57" s="1"/>
  <c r="A26" i="57" s="1"/>
  <c r="A27" i="57" s="1"/>
  <c r="A28" i="57" s="1"/>
  <c r="A29" i="57" s="1"/>
  <c r="A30" i="57" s="1"/>
  <c r="A31" i="57" s="1"/>
  <c r="A32" i="57" s="1"/>
  <c r="A33" i="57" s="1"/>
  <c r="A34" i="57" s="1"/>
  <c r="A35" i="57" s="1"/>
  <c r="A36" i="57" s="1"/>
  <c r="A37" i="57" s="1"/>
  <c r="A38" i="57" s="1"/>
  <c r="A39" i="57" s="1"/>
  <c r="A40" i="57" s="1"/>
  <c r="A41" i="57" s="1"/>
  <c r="A42" i="57" s="1"/>
  <c r="A43" i="57" s="1"/>
  <c r="A44" i="57" s="1"/>
  <c r="A45" i="57" s="1"/>
  <c r="A46" i="57" s="1"/>
  <c r="A47" i="57" s="1"/>
  <c r="A48" i="57" s="1"/>
  <c r="A49" i="57" s="1"/>
  <c r="A50" i="57" s="1"/>
  <c r="A53" i="57" s="1"/>
  <c r="A54" i="57" s="1"/>
  <c r="A55" i="57" s="1"/>
  <c r="A58" i="57" s="1"/>
  <c r="A61" i="57" s="1"/>
  <c r="A62" i="57" s="1"/>
  <c r="A63" i="57" s="1"/>
  <c r="A64" i="57" s="1"/>
  <c r="A65" i="57" s="1"/>
  <c r="A66" i="57" s="1"/>
  <c r="A67" i="57" s="1"/>
  <c r="A68" i="57" s="1"/>
  <c r="A69" i="57" s="1"/>
  <c r="A70" i="57" s="1"/>
  <c r="F16" i="57"/>
  <c r="A16" i="57"/>
  <c r="F15" i="57"/>
  <c r="E8" i="57"/>
  <c r="F8" i="57" s="1"/>
  <c r="D7" i="57"/>
  <c r="C7" i="57"/>
  <c r="E6" i="57"/>
  <c r="F6" i="57" s="1"/>
  <c r="E5" i="57"/>
  <c r="C5" i="57"/>
  <c r="D9" i="57" l="1"/>
  <c r="E7" i="57"/>
  <c r="F7" i="57" s="1"/>
  <c r="C9" i="57"/>
  <c r="F5" i="57"/>
  <c r="E9" i="57"/>
  <c r="F9" i="57" s="1"/>
  <c r="E173" i="56" l="1"/>
  <c r="F173" i="56" s="1"/>
  <c r="D173" i="56"/>
  <c r="C173" i="56"/>
  <c r="C8" i="56" s="1"/>
  <c r="F172" i="56"/>
  <c r="F171" i="56"/>
  <c r="F170" i="56"/>
  <c r="F169" i="56"/>
  <c r="F168" i="56"/>
  <c r="F167" i="56"/>
  <c r="F166" i="56"/>
  <c r="F165" i="56"/>
  <c r="F164" i="56"/>
  <c r="F163" i="56"/>
  <c r="F162" i="56"/>
  <c r="F161" i="56"/>
  <c r="F160" i="56"/>
  <c r="F159" i="56"/>
  <c r="F158" i="56"/>
  <c r="F152" i="56"/>
  <c r="F148" i="56"/>
  <c r="F147" i="56"/>
  <c r="F146" i="56"/>
  <c r="E144" i="56"/>
  <c r="D144" i="56"/>
  <c r="D7" i="56" s="1"/>
  <c r="C144" i="56"/>
  <c r="F143" i="56"/>
  <c r="F142" i="56"/>
  <c r="F141" i="56"/>
  <c r="F140" i="56"/>
  <c r="F139" i="56"/>
  <c r="F138" i="56"/>
  <c r="F137" i="56"/>
  <c r="F136" i="56"/>
  <c r="F135" i="56"/>
  <c r="F134" i="56"/>
  <c r="F133" i="56"/>
  <c r="F132" i="56"/>
  <c r="F131" i="56"/>
  <c r="F130" i="56"/>
  <c r="F129" i="56"/>
  <c r="F128" i="56"/>
  <c r="F127" i="56"/>
  <c r="F126" i="56"/>
  <c r="F125" i="56"/>
  <c r="F124" i="56"/>
  <c r="F123" i="56"/>
  <c r="F122" i="56"/>
  <c r="F121" i="56"/>
  <c r="F120" i="56"/>
  <c r="F119" i="56"/>
  <c r="F118" i="56"/>
  <c r="F117" i="56"/>
  <c r="F116" i="56"/>
  <c r="F115" i="56"/>
  <c r="F114" i="56"/>
  <c r="F113" i="56"/>
  <c r="F112" i="56"/>
  <c r="F111" i="56"/>
  <c r="F110" i="56"/>
  <c r="F109" i="56"/>
  <c r="F108" i="56"/>
  <c r="F107" i="56"/>
  <c r="F106" i="56"/>
  <c r="F105" i="56"/>
  <c r="F104" i="56"/>
  <c r="F103" i="56"/>
  <c r="F102" i="56"/>
  <c r="F101" i="56"/>
  <c r="F100" i="56"/>
  <c r="F99" i="56"/>
  <c r="F98" i="56"/>
  <c r="F97" i="56"/>
  <c r="F96" i="56"/>
  <c r="F95" i="56"/>
  <c r="F94" i="56"/>
  <c r="F93" i="56"/>
  <c r="F92" i="56"/>
  <c r="F91" i="56"/>
  <c r="F90" i="56"/>
  <c r="F89" i="56"/>
  <c r="F88" i="56"/>
  <c r="F87" i="56"/>
  <c r="F86" i="56"/>
  <c r="F85" i="56"/>
  <c r="F84" i="56"/>
  <c r="F83" i="56"/>
  <c r="F82" i="56"/>
  <c r="F81" i="56"/>
  <c r="F80" i="56"/>
  <c r="F79" i="56"/>
  <c r="F78" i="56"/>
  <c r="F77" i="56"/>
  <c r="F76" i="56"/>
  <c r="F75" i="56"/>
  <c r="F74" i="56"/>
  <c r="F73" i="56"/>
  <c r="F72" i="56"/>
  <c r="F71" i="56"/>
  <c r="F70" i="56"/>
  <c r="F69" i="56"/>
  <c r="F68" i="56"/>
  <c r="F67" i="56"/>
  <c r="F66" i="56"/>
  <c r="F65" i="56"/>
  <c r="F64" i="56"/>
  <c r="E62" i="56"/>
  <c r="D62" i="56"/>
  <c r="D6" i="56" s="1"/>
  <c r="C62" i="56"/>
  <c r="C6" i="56" s="1"/>
  <c r="F61" i="56"/>
  <c r="F60" i="56"/>
  <c r="F59" i="56"/>
  <c r="F58" i="56"/>
  <c r="F57" i="56"/>
  <c r="F56" i="56"/>
  <c r="F55" i="56"/>
  <c r="F54" i="56"/>
  <c r="F53" i="56"/>
  <c r="F52" i="56"/>
  <c r="F51" i="56"/>
  <c r="F50" i="56"/>
  <c r="F49" i="56"/>
  <c r="F48" i="56"/>
  <c r="F47" i="56"/>
  <c r="F46" i="56"/>
  <c r="F45" i="56"/>
  <c r="E43" i="56"/>
  <c r="F43" i="56" s="1"/>
  <c r="D43" i="56"/>
  <c r="C43" i="56"/>
  <c r="C5" i="56" s="1"/>
  <c r="F42" i="56"/>
  <c r="F41" i="56"/>
  <c r="F40" i="56"/>
  <c r="F39" i="56"/>
  <c r="F38" i="56"/>
  <c r="F37" i="56"/>
  <c r="F36" i="56"/>
  <c r="F35" i="56"/>
  <c r="F34" i="56"/>
  <c r="F33" i="56"/>
  <c r="F32" i="56"/>
  <c r="F31" i="56"/>
  <c r="F30" i="56"/>
  <c r="F29" i="56"/>
  <c r="F28" i="56"/>
  <c r="F27" i="56"/>
  <c r="F26" i="56"/>
  <c r="F25" i="56"/>
  <c r="F24" i="56"/>
  <c r="F23" i="56"/>
  <c r="F22" i="56"/>
  <c r="F21" i="56"/>
  <c r="F20" i="56"/>
  <c r="F19" i="56"/>
  <c r="A19" i="56"/>
  <c r="A20" i="56" s="1"/>
  <c r="A21" i="56" s="1"/>
  <c r="A22" i="56" s="1"/>
  <c r="A23" i="56" s="1"/>
  <c r="A24" i="56" s="1"/>
  <c r="A25" i="56" s="1"/>
  <c r="A26" i="56" s="1"/>
  <c r="A27" i="56" s="1"/>
  <c r="A28" i="56" s="1"/>
  <c r="A29" i="56" s="1"/>
  <c r="A30" i="56" s="1"/>
  <c r="A31" i="56" s="1"/>
  <c r="A32" i="56" s="1"/>
  <c r="A33" i="56" s="1"/>
  <c r="A34" i="56" s="1"/>
  <c r="A35" i="56" s="1"/>
  <c r="A36" i="56" s="1"/>
  <c r="A37" i="56" s="1"/>
  <c r="A38" i="56" s="1"/>
  <c r="A39" i="56" s="1"/>
  <c r="A40" i="56" s="1"/>
  <c r="A41" i="56" s="1"/>
  <c r="A42" i="56" s="1"/>
  <c r="A45" i="56" s="1"/>
  <c r="A46" i="56" s="1"/>
  <c r="A47" i="56" s="1"/>
  <c r="A48" i="56" s="1"/>
  <c r="A49" i="56" s="1"/>
  <c r="A50" i="56" s="1"/>
  <c r="A51" i="56" s="1"/>
  <c r="A52" i="56" s="1"/>
  <c r="A53" i="56" s="1"/>
  <c r="A54" i="56" s="1"/>
  <c r="A55" i="56" s="1"/>
  <c r="A56" i="56" s="1"/>
  <c r="A57" i="56" s="1"/>
  <c r="A58" i="56" s="1"/>
  <c r="A59" i="56" s="1"/>
  <c r="A60" i="56" s="1"/>
  <c r="A61" i="56" s="1"/>
  <c r="A64" i="56" s="1"/>
  <c r="A65" i="56" s="1"/>
  <c r="A66" i="56" s="1"/>
  <c r="A67" i="56" s="1"/>
  <c r="A68" i="56" s="1"/>
  <c r="A69" i="56" s="1"/>
  <c r="A70" i="56" s="1"/>
  <c r="A71" i="56" s="1"/>
  <c r="A72" i="56" s="1"/>
  <c r="A73" i="56" s="1"/>
  <c r="A74" i="56" s="1"/>
  <c r="A75" i="56" s="1"/>
  <c r="A76" i="56" s="1"/>
  <c r="A77" i="56" s="1"/>
  <c r="A78" i="56" s="1"/>
  <c r="A79" i="56" s="1"/>
  <c r="A80" i="56" s="1"/>
  <c r="A81" i="56" s="1"/>
  <c r="A82" i="56" s="1"/>
  <c r="A83" i="56" s="1"/>
  <c r="A84" i="56" s="1"/>
  <c r="A85" i="56" s="1"/>
  <c r="A86" i="56" s="1"/>
  <c r="A87" i="56" s="1"/>
  <c r="A88" i="56" s="1"/>
  <c r="A89" i="56" s="1"/>
  <c r="A90" i="56" s="1"/>
  <c r="A91" i="56" s="1"/>
  <c r="A92" i="56" s="1"/>
  <c r="A93" i="56" s="1"/>
  <c r="A94" i="56" s="1"/>
  <c r="A95" i="56" s="1"/>
  <c r="A96" i="56" s="1"/>
  <c r="A97" i="56" s="1"/>
  <c r="A98" i="56" s="1"/>
  <c r="A99" i="56" s="1"/>
  <c r="A100" i="56" s="1"/>
  <c r="A101" i="56" s="1"/>
  <c r="A102" i="56" s="1"/>
  <c r="A103" i="56" s="1"/>
  <c r="A104" i="56" s="1"/>
  <c r="A105" i="56" s="1"/>
  <c r="A106" i="56" s="1"/>
  <c r="A107" i="56" s="1"/>
  <c r="A108" i="56" s="1"/>
  <c r="A109" i="56" s="1"/>
  <c r="A110" i="56" s="1"/>
  <c r="A111" i="56" s="1"/>
  <c r="A112" i="56" s="1"/>
  <c r="A113" i="56" s="1"/>
  <c r="A114" i="56" s="1"/>
  <c r="A115" i="56" s="1"/>
  <c r="A116" i="56" s="1"/>
  <c r="A117" i="56" s="1"/>
  <c r="A118" i="56" s="1"/>
  <c r="A119" i="56" s="1"/>
  <c r="A120" i="56" s="1"/>
  <c r="A121" i="56" s="1"/>
  <c r="A122" i="56" s="1"/>
  <c r="A123" i="56" s="1"/>
  <c r="A124" i="56" s="1"/>
  <c r="A125" i="56" s="1"/>
  <c r="A126" i="56" s="1"/>
  <c r="A127" i="56" s="1"/>
  <c r="A128" i="56" s="1"/>
  <c r="A129" i="56" s="1"/>
  <c r="A130" i="56" s="1"/>
  <c r="A131" i="56" s="1"/>
  <c r="A132" i="56" s="1"/>
  <c r="A133" i="56" s="1"/>
  <c r="A134" i="56" s="1"/>
  <c r="A135" i="56" s="1"/>
  <c r="A136" i="56" s="1"/>
  <c r="A137" i="56" s="1"/>
  <c r="A138" i="56" s="1"/>
  <c r="A139" i="56" s="1"/>
  <c r="A140" i="56" s="1"/>
  <c r="A141" i="56" s="1"/>
  <c r="A142" i="56" s="1"/>
  <c r="A143" i="56" s="1"/>
  <c r="A146" i="56" s="1"/>
  <c r="A147" i="56" s="1"/>
  <c r="A148" i="56" s="1"/>
  <c r="A149" i="56" s="1"/>
  <c r="A150" i="56" s="1"/>
  <c r="A151" i="56" s="1"/>
  <c r="A152" i="56" s="1"/>
  <c r="A153" i="56" s="1"/>
  <c r="A154" i="56" s="1"/>
  <c r="A155" i="56" s="1"/>
  <c r="A156" i="56" s="1"/>
  <c r="A157" i="56" s="1"/>
  <c r="A158" i="56" s="1"/>
  <c r="A159" i="56" s="1"/>
  <c r="A160" i="56" s="1"/>
  <c r="A161" i="56" s="1"/>
  <c r="A162" i="56" s="1"/>
  <c r="A163" i="56" s="1"/>
  <c r="A164" i="56" s="1"/>
  <c r="A165" i="56" s="1"/>
  <c r="A166" i="56" s="1"/>
  <c r="A167" i="56" s="1"/>
  <c r="A168" i="56" s="1"/>
  <c r="A169" i="56" s="1"/>
  <c r="A170" i="56" s="1"/>
  <c r="A171" i="56" s="1"/>
  <c r="A172" i="56" s="1"/>
  <c r="F18" i="56"/>
  <c r="F17" i="56"/>
  <c r="A17" i="56"/>
  <c r="A18" i="56" s="1"/>
  <c r="F16" i="56"/>
  <c r="A16" i="56"/>
  <c r="F15" i="56"/>
  <c r="E8" i="56"/>
  <c r="D8" i="56"/>
  <c r="C7" i="56"/>
  <c r="E6" i="56"/>
  <c r="E5" i="56"/>
  <c r="D5" i="56"/>
  <c r="D9" i="56" l="1"/>
  <c r="F144" i="56"/>
  <c r="F62" i="56"/>
  <c r="F6" i="56"/>
  <c r="F8" i="56"/>
  <c r="E7" i="56"/>
  <c r="F7" i="56" s="1"/>
  <c r="E9" i="56"/>
  <c r="F9" i="56" s="1"/>
  <c r="C9" i="56"/>
  <c r="F5" i="56"/>
  <c r="E16" i="55" l="1"/>
  <c r="F16" i="55" s="1"/>
  <c r="D16" i="55"/>
  <c r="D5" i="55" s="1"/>
  <c r="C16" i="55"/>
  <c r="C5" i="55" s="1"/>
  <c r="C6" i="55" s="1"/>
  <c r="F15" i="55"/>
  <c r="F14" i="55"/>
  <c r="F13" i="55"/>
  <c r="A13" i="55"/>
  <c r="A14" i="55" s="1"/>
  <c r="A15" i="55" s="1"/>
  <c r="F12" i="55"/>
  <c r="E5" i="55"/>
  <c r="E6" i="55" s="1"/>
  <c r="F5" i="55" l="1"/>
  <c r="D6" i="55"/>
  <c r="F6" i="55" s="1"/>
  <c r="E319" i="54" l="1"/>
  <c r="F319" i="54" s="1"/>
  <c r="D319" i="54"/>
  <c r="C319" i="54"/>
  <c r="C9" i="54" s="1"/>
  <c r="F318" i="54"/>
  <c r="F317" i="54"/>
  <c r="F316" i="54"/>
  <c r="F315" i="54"/>
  <c r="F314" i="54"/>
  <c r="F313" i="54"/>
  <c r="F312" i="54"/>
  <c r="F311" i="54"/>
  <c r="F310" i="54"/>
  <c r="F309" i="54"/>
  <c r="F308" i="54"/>
  <c r="F305" i="54"/>
  <c r="F301" i="54"/>
  <c r="F297" i="54"/>
  <c r="F293" i="54"/>
  <c r="F292" i="54"/>
  <c r="F291" i="54"/>
  <c r="F290" i="54"/>
  <c r="F289" i="54"/>
  <c r="F288" i="54"/>
  <c r="F287" i="54"/>
  <c r="F286" i="54"/>
  <c r="F285" i="54"/>
  <c r="F284" i="54"/>
  <c r="F283" i="54"/>
  <c r="F282" i="54"/>
  <c r="F281" i="54"/>
  <c r="F280" i="54"/>
  <c r="F279" i="54"/>
  <c r="F278" i="54"/>
  <c r="F277" i="54"/>
  <c r="F276" i="54"/>
  <c r="F275" i="54"/>
  <c r="F274" i="54"/>
  <c r="F273" i="54"/>
  <c r="F272" i="54"/>
  <c r="F271" i="54"/>
  <c r="F270" i="54"/>
  <c r="F269" i="54"/>
  <c r="F268" i="54"/>
  <c r="F267" i="54"/>
  <c r="F266" i="54"/>
  <c r="F265" i="54"/>
  <c r="F264" i="54"/>
  <c r="F263" i="54"/>
  <c r="F262" i="54"/>
  <c r="F261" i="54"/>
  <c r="F260" i="54"/>
  <c r="F259" i="54"/>
  <c r="F258" i="54"/>
  <c r="F257" i="54"/>
  <c r="F256" i="54"/>
  <c r="F255" i="54"/>
  <c r="F254" i="54"/>
  <c r="F253" i="54"/>
  <c r="F252" i="54"/>
  <c r="F251" i="54"/>
  <c r="F250" i="54"/>
  <c r="F249" i="54"/>
  <c r="F248" i="54"/>
  <c r="F247" i="54"/>
  <c r="F246" i="54"/>
  <c r="E244" i="54"/>
  <c r="F244" i="54" s="1"/>
  <c r="D244" i="54"/>
  <c r="D8" i="54" s="1"/>
  <c r="C244" i="54"/>
  <c r="F243" i="54"/>
  <c r="F242" i="54"/>
  <c r="F241" i="54"/>
  <c r="F240" i="54"/>
  <c r="F239" i="54"/>
  <c r="F238" i="54"/>
  <c r="F237" i="54"/>
  <c r="F236" i="54"/>
  <c r="F235" i="54"/>
  <c r="F234" i="54"/>
  <c r="F233" i="54"/>
  <c r="F232" i="54"/>
  <c r="F231" i="54"/>
  <c r="F230" i="54"/>
  <c r="F229" i="54"/>
  <c r="F228" i="54"/>
  <c r="F227" i="54"/>
  <c r="F226" i="54"/>
  <c r="F225" i="54"/>
  <c r="F224" i="54"/>
  <c r="F223" i="54"/>
  <c r="F222" i="54"/>
  <c r="F221" i="54"/>
  <c r="F220" i="54"/>
  <c r="F219" i="54"/>
  <c r="F218" i="54"/>
  <c r="F217" i="54"/>
  <c r="F216" i="54"/>
  <c r="F215" i="54"/>
  <c r="F214" i="54"/>
  <c r="F213" i="54"/>
  <c r="F212" i="54"/>
  <c r="F211" i="54"/>
  <c r="F210" i="54"/>
  <c r="F209" i="54"/>
  <c r="F208" i="54"/>
  <c r="F207" i="54"/>
  <c r="F206" i="54"/>
  <c r="F205" i="54"/>
  <c r="F204" i="54"/>
  <c r="F203" i="54"/>
  <c r="F202" i="54"/>
  <c r="F201" i="54"/>
  <c r="F200" i="54"/>
  <c r="F199" i="54"/>
  <c r="F198" i="54"/>
  <c r="F197" i="54"/>
  <c r="F196" i="54"/>
  <c r="F195" i="54"/>
  <c r="F194" i="54"/>
  <c r="F193" i="54"/>
  <c r="F192" i="54"/>
  <c r="F191" i="54"/>
  <c r="F190" i="54"/>
  <c r="F189" i="54"/>
  <c r="F188" i="54"/>
  <c r="F187" i="54"/>
  <c r="F186" i="54"/>
  <c r="F185" i="54"/>
  <c r="F184" i="54"/>
  <c r="F183" i="54"/>
  <c r="F182" i="54"/>
  <c r="F181" i="54"/>
  <c r="F180" i="54"/>
  <c r="F179" i="54"/>
  <c r="F178" i="54"/>
  <c r="F177" i="54"/>
  <c r="F176" i="54"/>
  <c r="F175" i="54"/>
  <c r="F174" i="54"/>
  <c r="F173" i="54"/>
  <c r="F172" i="54"/>
  <c r="F171" i="54"/>
  <c r="F170" i="54"/>
  <c r="F169" i="54"/>
  <c r="F168" i="54"/>
  <c r="F167" i="54"/>
  <c r="F166" i="54"/>
  <c r="F165" i="54"/>
  <c r="F164" i="54"/>
  <c r="F163" i="54"/>
  <c r="F162" i="54"/>
  <c r="F161" i="54"/>
  <c r="F160" i="54"/>
  <c r="F159" i="54"/>
  <c r="F158" i="54"/>
  <c r="F157" i="54"/>
  <c r="F156" i="54"/>
  <c r="F155" i="54"/>
  <c r="F154" i="54"/>
  <c r="F153" i="54"/>
  <c r="F152" i="54"/>
  <c r="F151" i="54"/>
  <c r="F150" i="54"/>
  <c r="F149" i="54"/>
  <c r="F148" i="54"/>
  <c r="F147" i="54"/>
  <c r="F146" i="54"/>
  <c r="F145" i="54"/>
  <c r="F144" i="54"/>
  <c r="F143" i="54"/>
  <c r="F142" i="54"/>
  <c r="F141" i="54"/>
  <c r="F140" i="54"/>
  <c r="F139" i="54"/>
  <c r="F138" i="54"/>
  <c r="F137" i="54"/>
  <c r="F136" i="54"/>
  <c r="F135" i="54"/>
  <c r="F134" i="54"/>
  <c r="F133" i="54"/>
  <c r="F132" i="54"/>
  <c r="F131" i="54"/>
  <c r="F130" i="54"/>
  <c r="F129" i="54"/>
  <c r="F128" i="54"/>
  <c r="F127" i="54"/>
  <c r="F126" i="54"/>
  <c r="F125" i="54"/>
  <c r="F124" i="54"/>
  <c r="F123" i="54"/>
  <c r="F122" i="54"/>
  <c r="F121" i="54"/>
  <c r="F120" i="54"/>
  <c r="F119" i="54"/>
  <c r="F118" i="54"/>
  <c r="F117" i="54"/>
  <c r="F116" i="54"/>
  <c r="F115" i="54"/>
  <c r="F114" i="54"/>
  <c r="F113" i="54"/>
  <c r="F112" i="54"/>
  <c r="F111" i="54"/>
  <c r="F110" i="54"/>
  <c r="F109" i="54"/>
  <c r="F108" i="54"/>
  <c r="E106" i="54"/>
  <c r="D106" i="54"/>
  <c r="F106" i="54" s="1"/>
  <c r="C106" i="54"/>
  <c r="C7" i="54" s="1"/>
  <c r="F105" i="54"/>
  <c r="E103" i="54"/>
  <c r="E6" i="54" s="1"/>
  <c r="D103" i="54"/>
  <c r="D6" i="54" s="1"/>
  <c r="F6" i="54" s="1"/>
  <c r="C103" i="54"/>
  <c r="C6" i="54" s="1"/>
  <c r="F102" i="54"/>
  <c r="F101" i="54"/>
  <c r="F100" i="54"/>
  <c r="F99" i="54"/>
  <c r="F98" i="54"/>
  <c r="F97" i="54"/>
  <c r="F96" i="54"/>
  <c r="F95" i="54"/>
  <c r="F94" i="54"/>
  <c r="F93" i="54"/>
  <c r="F92" i="54"/>
  <c r="F91" i="54"/>
  <c r="F90" i="54"/>
  <c r="F89" i="54"/>
  <c r="F88" i="54"/>
  <c r="F87" i="54"/>
  <c r="F86" i="54"/>
  <c r="F85" i="54"/>
  <c r="F84" i="54"/>
  <c r="F83" i="54"/>
  <c r="F82" i="54"/>
  <c r="F81" i="54"/>
  <c r="F80" i="54"/>
  <c r="F79" i="54"/>
  <c r="F78" i="54"/>
  <c r="F77" i="54"/>
  <c r="F76" i="54"/>
  <c r="F75" i="54"/>
  <c r="F74" i="54"/>
  <c r="F73" i="54"/>
  <c r="F72" i="54"/>
  <c r="F71" i="54"/>
  <c r="E69" i="54"/>
  <c r="E5" i="54" s="1"/>
  <c r="D69" i="54"/>
  <c r="C69" i="54"/>
  <c r="C5" i="54" s="1"/>
  <c r="F68" i="54"/>
  <c r="F67" i="54"/>
  <c r="F66" i="54"/>
  <c r="F65" i="54"/>
  <c r="F64" i="54"/>
  <c r="F63" i="54"/>
  <c r="F62" i="54"/>
  <c r="F61" i="54"/>
  <c r="F60" i="54"/>
  <c r="F59" i="54"/>
  <c r="F58" i="54"/>
  <c r="F57" i="54"/>
  <c r="F56" i="54"/>
  <c r="F55" i="54"/>
  <c r="F54" i="54"/>
  <c r="F53" i="54"/>
  <c r="F52" i="54"/>
  <c r="F51" i="54"/>
  <c r="F50" i="54"/>
  <c r="F49" i="54"/>
  <c r="F48" i="54"/>
  <c r="F47" i="54"/>
  <c r="F46" i="54"/>
  <c r="F45" i="54"/>
  <c r="F44" i="54"/>
  <c r="F43" i="54"/>
  <c r="F42" i="54"/>
  <c r="F41" i="54"/>
  <c r="F40" i="54"/>
  <c r="F39" i="54"/>
  <c r="F38" i="54"/>
  <c r="F37" i="54"/>
  <c r="F36" i="54"/>
  <c r="F35" i="54"/>
  <c r="F34" i="54"/>
  <c r="F33" i="54"/>
  <c r="F32" i="54"/>
  <c r="F31" i="54"/>
  <c r="F30" i="54"/>
  <c r="F29" i="54"/>
  <c r="F28" i="54"/>
  <c r="F27" i="54"/>
  <c r="F26" i="54"/>
  <c r="F25" i="54"/>
  <c r="F24" i="54"/>
  <c r="F23" i="54"/>
  <c r="F22" i="54"/>
  <c r="F21" i="54"/>
  <c r="F20" i="54"/>
  <c r="F19" i="54"/>
  <c r="F18" i="54"/>
  <c r="A18" i="54"/>
  <c r="A19" i="54" s="1"/>
  <c r="A20" i="54" s="1"/>
  <c r="A21" i="54" s="1"/>
  <c r="A22" i="54" s="1"/>
  <c r="A23" i="54" s="1"/>
  <c r="A24" i="54" s="1"/>
  <c r="A25" i="54" s="1"/>
  <c r="A26" i="54" s="1"/>
  <c r="A27" i="54" s="1"/>
  <c r="A28" i="54" s="1"/>
  <c r="A29" i="54" s="1"/>
  <c r="A30" i="54" s="1"/>
  <c r="A31" i="54" s="1"/>
  <c r="A32" i="54" s="1"/>
  <c r="A33" i="54" s="1"/>
  <c r="A34" i="54" s="1"/>
  <c r="A35" i="54" s="1"/>
  <c r="A36" i="54" s="1"/>
  <c r="A37" i="54" s="1"/>
  <c r="A38" i="54" s="1"/>
  <c r="A39" i="54" s="1"/>
  <c r="A40" i="54" s="1"/>
  <c r="A41" i="54" s="1"/>
  <c r="A42" i="54" s="1"/>
  <c r="A43" i="54" s="1"/>
  <c r="A44" i="54" s="1"/>
  <c r="A45" i="54" s="1"/>
  <c r="A46" i="54" s="1"/>
  <c r="A47" i="54" s="1"/>
  <c r="A48" i="54" s="1"/>
  <c r="A49" i="54" s="1"/>
  <c r="A50" i="54" s="1"/>
  <c r="A51" i="54" s="1"/>
  <c r="A52" i="54" s="1"/>
  <c r="A53" i="54" s="1"/>
  <c r="A54" i="54" s="1"/>
  <c r="A55" i="54" s="1"/>
  <c r="A56" i="54" s="1"/>
  <c r="A57" i="54" s="1"/>
  <c r="A58" i="54" s="1"/>
  <c r="A59" i="54" s="1"/>
  <c r="A60" i="54" s="1"/>
  <c r="A61" i="54" s="1"/>
  <c r="A62" i="54" s="1"/>
  <c r="A63" i="54" s="1"/>
  <c r="A64" i="54" s="1"/>
  <c r="A65" i="54" s="1"/>
  <c r="A66" i="54" s="1"/>
  <c r="A67" i="54" s="1"/>
  <c r="A68" i="54" s="1"/>
  <c r="A71" i="54" s="1"/>
  <c r="A72" i="54" s="1"/>
  <c r="A73" i="54" s="1"/>
  <c r="A74" i="54" s="1"/>
  <c r="A75" i="54" s="1"/>
  <c r="A76" i="54" s="1"/>
  <c r="A77" i="54" s="1"/>
  <c r="A78" i="54" s="1"/>
  <c r="A79" i="54" s="1"/>
  <c r="A80" i="54" s="1"/>
  <c r="A81" i="54" s="1"/>
  <c r="A82" i="54" s="1"/>
  <c r="A83" i="54" s="1"/>
  <c r="A84" i="54" s="1"/>
  <c r="A85" i="54" s="1"/>
  <c r="A86" i="54" s="1"/>
  <c r="A87" i="54" s="1"/>
  <c r="A88" i="54" s="1"/>
  <c r="A89" i="54" s="1"/>
  <c r="A90" i="54" s="1"/>
  <c r="A91" i="54" s="1"/>
  <c r="A92" i="54" s="1"/>
  <c r="A93" i="54" s="1"/>
  <c r="A94" i="54" s="1"/>
  <c r="A95" i="54" s="1"/>
  <c r="A96" i="54" s="1"/>
  <c r="A97" i="54" s="1"/>
  <c r="A98" i="54" s="1"/>
  <c r="A99" i="54" s="1"/>
  <c r="A100" i="54" s="1"/>
  <c r="A101" i="54" s="1"/>
  <c r="A102" i="54" s="1"/>
  <c r="A105" i="54" s="1"/>
  <c r="A108" i="54" s="1"/>
  <c r="A109" i="54" s="1"/>
  <c r="A110" i="54" s="1"/>
  <c r="A111" i="54" s="1"/>
  <c r="A112" i="54" s="1"/>
  <c r="A113" i="54" s="1"/>
  <c r="A114" i="54" s="1"/>
  <c r="A115" i="54" s="1"/>
  <c r="A116" i="54" s="1"/>
  <c r="A117" i="54" s="1"/>
  <c r="A118" i="54" s="1"/>
  <c r="A119" i="54" s="1"/>
  <c r="A120" i="54" s="1"/>
  <c r="A121" i="54" s="1"/>
  <c r="A122" i="54" s="1"/>
  <c r="A123" i="54" s="1"/>
  <c r="A124" i="54" s="1"/>
  <c r="A125" i="54" s="1"/>
  <c r="A126" i="54" s="1"/>
  <c r="A127" i="54" s="1"/>
  <c r="A128" i="54" s="1"/>
  <c r="A129" i="54" s="1"/>
  <c r="A130" i="54" s="1"/>
  <c r="A131" i="54" s="1"/>
  <c r="A132" i="54" s="1"/>
  <c r="A133" i="54" s="1"/>
  <c r="A134" i="54" s="1"/>
  <c r="A135" i="54" s="1"/>
  <c r="A136" i="54" s="1"/>
  <c r="A137" i="54" s="1"/>
  <c r="A138" i="54" s="1"/>
  <c r="A139" i="54" s="1"/>
  <c r="A140" i="54" s="1"/>
  <c r="A141" i="54" s="1"/>
  <c r="A142" i="54" s="1"/>
  <c r="A143" i="54" s="1"/>
  <c r="A144" i="54" s="1"/>
  <c r="A145" i="54" s="1"/>
  <c r="A146" i="54" s="1"/>
  <c r="A147" i="54" s="1"/>
  <c r="A148" i="54" s="1"/>
  <c r="A149" i="54" s="1"/>
  <c r="A150" i="54" s="1"/>
  <c r="A151" i="54" s="1"/>
  <c r="A152" i="54" s="1"/>
  <c r="A153" i="54" s="1"/>
  <c r="A154" i="54" s="1"/>
  <c r="A155" i="54" s="1"/>
  <c r="A156" i="54" s="1"/>
  <c r="A157" i="54" s="1"/>
  <c r="A158" i="54" s="1"/>
  <c r="A159" i="54" s="1"/>
  <c r="A160" i="54" s="1"/>
  <c r="A161" i="54" s="1"/>
  <c r="A162" i="54" s="1"/>
  <c r="A163" i="54" s="1"/>
  <c r="A164" i="54" s="1"/>
  <c r="A165" i="54" s="1"/>
  <c r="A166" i="54" s="1"/>
  <c r="A167" i="54" s="1"/>
  <c r="A168" i="54" s="1"/>
  <c r="A169" i="54" s="1"/>
  <c r="A170" i="54" s="1"/>
  <c r="A171" i="54" s="1"/>
  <c r="A172" i="54" s="1"/>
  <c r="A173" i="54" s="1"/>
  <c r="A174" i="54" s="1"/>
  <c r="A175" i="54" s="1"/>
  <c r="A176" i="54" s="1"/>
  <c r="A177" i="54" s="1"/>
  <c r="A178" i="54" s="1"/>
  <c r="A179" i="54" s="1"/>
  <c r="A180" i="54" s="1"/>
  <c r="A181" i="54" s="1"/>
  <c r="A182" i="54" s="1"/>
  <c r="A183" i="54" s="1"/>
  <c r="A184" i="54" s="1"/>
  <c r="A185" i="54" s="1"/>
  <c r="A186" i="54" s="1"/>
  <c r="A187" i="54" s="1"/>
  <c r="A188" i="54" s="1"/>
  <c r="A189" i="54" s="1"/>
  <c r="A190" i="54" s="1"/>
  <c r="A191" i="54" s="1"/>
  <c r="A192" i="54" s="1"/>
  <c r="A193" i="54" s="1"/>
  <c r="A194" i="54" s="1"/>
  <c r="A195" i="54" s="1"/>
  <c r="A196" i="54" s="1"/>
  <c r="A197" i="54" s="1"/>
  <c r="A198" i="54" s="1"/>
  <c r="A199" i="54" s="1"/>
  <c r="A200" i="54" s="1"/>
  <c r="A201" i="54" s="1"/>
  <c r="A202" i="54" s="1"/>
  <c r="A203" i="54" s="1"/>
  <c r="A204" i="54" s="1"/>
  <c r="A205" i="54" s="1"/>
  <c r="A206" i="54" s="1"/>
  <c r="A207" i="54" s="1"/>
  <c r="A208" i="54" s="1"/>
  <c r="A209" i="54" s="1"/>
  <c r="A210" i="54" s="1"/>
  <c r="A211" i="54" s="1"/>
  <c r="A212" i="54" s="1"/>
  <c r="A213" i="54" s="1"/>
  <c r="A214" i="54" s="1"/>
  <c r="A215" i="54" s="1"/>
  <c r="A216" i="54" s="1"/>
  <c r="A217" i="54" s="1"/>
  <c r="A218" i="54" s="1"/>
  <c r="A219" i="54" s="1"/>
  <c r="A220" i="54" s="1"/>
  <c r="A221" i="54" s="1"/>
  <c r="A222" i="54" s="1"/>
  <c r="A223" i="54" s="1"/>
  <c r="A224" i="54" s="1"/>
  <c r="A225" i="54" s="1"/>
  <c r="A226" i="54" s="1"/>
  <c r="A227" i="54" s="1"/>
  <c r="A228" i="54" s="1"/>
  <c r="A229" i="54" s="1"/>
  <c r="A230" i="54" s="1"/>
  <c r="A231" i="54" s="1"/>
  <c r="A232" i="54" s="1"/>
  <c r="A233" i="54" s="1"/>
  <c r="A234" i="54" s="1"/>
  <c r="A235" i="54" s="1"/>
  <c r="A236" i="54" s="1"/>
  <c r="A237" i="54" s="1"/>
  <c r="A238" i="54" s="1"/>
  <c r="A239" i="54" s="1"/>
  <c r="A240" i="54" s="1"/>
  <c r="A241" i="54" s="1"/>
  <c r="A242" i="54" s="1"/>
  <c r="A243" i="54" s="1"/>
  <c r="A246" i="54" s="1"/>
  <c r="A247" i="54" s="1"/>
  <c r="A248" i="54" s="1"/>
  <c r="A249" i="54" s="1"/>
  <c r="A250" i="54" s="1"/>
  <c r="A251" i="54" s="1"/>
  <c r="A252" i="54" s="1"/>
  <c r="A253" i="54" s="1"/>
  <c r="A254" i="54" s="1"/>
  <c r="A255" i="54" s="1"/>
  <c r="A256" i="54" s="1"/>
  <c r="A257" i="54" s="1"/>
  <c r="A258" i="54" s="1"/>
  <c r="A259" i="54" s="1"/>
  <c r="A260" i="54" s="1"/>
  <c r="A261" i="54" s="1"/>
  <c r="A262" i="54" s="1"/>
  <c r="A263" i="54" s="1"/>
  <c r="A264" i="54" s="1"/>
  <c r="A265" i="54" s="1"/>
  <c r="A266" i="54" s="1"/>
  <c r="A267" i="54" s="1"/>
  <c r="A268" i="54" s="1"/>
  <c r="A269" i="54" s="1"/>
  <c r="A270" i="54" s="1"/>
  <c r="A271" i="54" s="1"/>
  <c r="A272" i="54" s="1"/>
  <c r="A273" i="54" s="1"/>
  <c r="A274" i="54" s="1"/>
  <c r="A275" i="54" s="1"/>
  <c r="A276" i="54" s="1"/>
  <c r="A277" i="54" s="1"/>
  <c r="A278" i="54" s="1"/>
  <c r="A279" i="54" s="1"/>
  <c r="A280" i="54" s="1"/>
  <c r="A281" i="54" s="1"/>
  <c r="A282" i="54" s="1"/>
  <c r="A283" i="54" s="1"/>
  <c r="A284" i="54" s="1"/>
  <c r="A285" i="54" s="1"/>
  <c r="A286" i="54" s="1"/>
  <c r="A287" i="54" s="1"/>
  <c r="A288" i="54" s="1"/>
  <c r="A289" i="54" s="1"/>
  <c r="A290" i="54" s="1"/>
  <c r="A291" i="54" s="1"/>
  <c r="A292" i="54" s="1"/>
  <c r="A293" i="54" s="1"/>
  <c r="A294" i="54" s="1"/>
  <c r="A295" i="54" s="1"/>
  <c r="A296" i="54" s="1"/>
  <c r="A297" i="54" s="1"/>
  <c r="A298" i="54" s="1"/>
  <c r="A299" i="54" s="1"/>
  <c r="A300" i="54" s="1"/>
  <c r="A301" i="54" s="1"/>
  <c r="A302" i="54" s="1"/>
  <c r="A303" i="54" s="1"/>
  <c r="A304" i="54" s="1"/>
  <c r="A305" i="54" s="1"/>
  <c r="A306" i="54" s="1"/>
  <c r="A307" i="54" s="1"/>
  <c r="A308" i="54" s="1"/>
  <c r="A309" i="54" s="1"/>
  <c r="A310" i="54" s="1"/>
  <c r="A311" i="54" s="1"/>
  <c r="A312" i="54" s="1"/>
  <c r="A313" i="54" s="1"/>
  <c r="A314" i="54" s="1"/>
  <c r="A315" i="54" s="1"/>
  <c r="A316" i="54" s="1"/>
  <c r="A317" i="54" s="1"/>
  <c r="A318" i="54" s="1"/>
  <c r="F17" i="54"/>
  <c r="A17" i="54"/>
  <c r="F16" i="54"/>
  <c r="E9" i="54"/>
  <c r="F9" i="54" s="1"/>
  <c r="D9" i="54"/>
  <c r="E8" i="54"/>
  <c r="F8" i="54" s="1"/>
  <c r="C8" i="54"/>
  <c r="E7" i="54"/>
  <c r="D5" i="54"/>
  <c r="F5" i="54" s="1"/>
  <c r="E10" i="54" l="1"/>
  <c r="C10" i="54"/>
  <c r="F69" i="54"/>
  <c r="F103" i="54"/>
  <c r="D7" i="54"/>
  <c r="F7" i="54" s="1"/>
  <c r="D10" i="54" l="1"/>
  <c r="F10" i="54" s="1"/>
  <c r="E121" i="53" l="1"/>
  <c r="F121" i="53" s="1"/>
  <c r="D121" i="53"/>
  <c r="C121" i="53"/>
  <c r="C9" i="53" s="1"/>
  <c r="F120" i="53"/>
  <c r="F119" i="53"/>
  <c r="F118" i="53"/>
  <c r="F117" i="53"/>
  <c r="F116" i="53"/>
  <c r="F115" i="53"/>
  <c r="F114" i="53"/>
  <c r="F112" i="53"/>
  <c r="F111" i="53"/>
  <c r="F110" i="53"/>
  <c r="F109" i="53"/>
  <c r="F108" i="53"/>
  <c r="F107" i="53"/>
  <c r="F106" i="53"/>
  <c r="F105" i="53"/>
  <c r="F104" i="53"/>
  <c r="F103" i="53"/>
  <c r="F102" i="53"/>
  <c r="F101" i="53"/>
  <c r="F100" i="53"/>
  <c r="F99" i="53"/>
  <c r="F98" i="53"/>
  <c r="F97" i="53"/>
  <c r="F96" i="53"/>
  <c r="E94" i="53"/>
  <c r="F94" i="53" s="1"/>
  <c r="D94" i="53"/>
  <c r="C94" i="53"/>
  <c r="F93" i="53"/>
  <c r="F92" i="53"/>
  <c r="F91" i="53"/>
  <c r="F90" i="53"/>
  <c r="F89" i="53"/>
  <c r="F88" i="53"/>
  <c r="F87" i="53"/>
  <c r="F86" i="53"/>
  <c r="F84" i="53"/>
  <c r="F83" i="53"/>
  <c r="F82" i="53"/>
  <c r="F81" i="53"/>
  <c r="F80" i="53"/>
  <c r="F79" i="53"/>
  <c r="F78" i="53"/>
  <c r="F77" i="53"/>
  <c r="F76" i="53"/>
  <c r="F75" i="53"/>
  <c r="F74" i="53"/>
  <c r="E72" i="53"/>
  <c r="F72" i="53" s="1"/>
  <c r="D72" i="53"/>
  <c r="C72" i="53"/>
  <c r="C7" i="53" s="1"/>
  <c r="F71" i="53"/>
  <c r="F70" i="53"/>
  <c r="F69" i="53"/>
  <c r="F68" i="53"/>
  <c r="F67" i="53"/>
  <c r="F66" i="53"/>
  <c r="F65" i="53"/>
  <c r="F64" i="53"/>
  <c r="F63" i="53"/>
  <c r="F62" i="53"/>
  <c r="F61" i="53"/>
  <c r="F60" i="53"/>
  <c r="F59" i="53"/>
  <c r="F58" i="53"/>
  <c r="F57" i="53"/>
  <c r="F56" i="53"/>
  <c r="F55" i="53"/>
  <c r="F54" i="53"/>
  <c r="F53" i="53"/>
  <c r="F52" i="53"/>
  <c r="E50" i="53"/>
  <c r="D50" i="53"/>
  <c r="C50" i="53"/>
  <c r="C6" i="53" s="1"/>
  <c r="F49" i="53"/>
  <c r="F48" i="53"/>
  <c r="F47" i="53"/>
  <c r="F46" i="53"/>
  <c r="F45" i="53"/>
  <c r="F44" i="53"/>
  <c r="F43" i="53"/>
  <c r="E41" i="53"/>
  <c r="C41" i="53"/>
  <c r="C5" i="53" s="1"/>
  <c r="F40" i="53"/>
  <c r="F39" i="53"/>
  <c r="F38" i="53"/>
  <c r="F37" i="53"/>
  <c r="F36" i="53"/>
  <c r="F35" i="53"/>
  <c r="F34" i="53"/>
  <c r="F33" i="53"/>
  <c r="F32" i="53"/>
  <c r="F31" i="53"/>
  <c r="F30" i="53"/>
  <c r="F29" i="53"/>
  <c r="F28" i="53"/>
  <c r="E27" i="53"/>
  <c r="D27" i="53"/>
  <c r="D41" i="53" s="1"/>
  <c r="D5" i="53" s="1"/>
  <c r="F26" i="53"/>
  <c r="F25" i="53"/>
  <c r="F24" i="53"/>
  <c r="F23" i="53"/>
  <c r="F22" i="53"/>
  <c r="F21" i="53"/>
  <c r="F20" i="53"/>
  <c r="F19" i="53"/>
  <c r="F18" i="53"/>
  <c r="F17" i="53"/>
  <c r="A17" i="53"/>
  <c r="A18" i="53" s="1"/>
  <c r="A19" i="53" s="1"/>
  <c r="A20" i="53" s="1"/>
  <c r="A21" i="53" s="1"/>
  <c r="A22" i="53" s="1"/>
  <c r="A23" i="53" s="1"/>
  <c r="A24" i="53" s="1"/>
  <c r="A25" i="53" s="1"/>
  <c r="A26" i="53" s="1"/>
  <c r="A27" i="53" s="1"/>
  <c r="A28" i="53" s="1"/>
  <c r="A29" i="53" s="1"/>
  <c r="A30" i="53" s="1"/>
  <c r="A31" i="53" s="1"/>
  <c r="A32" i="53" s="1"/>
  <c r="A33" i="53" s="1"/>
  <c r="A34" i="53" s="1"/>
  <c r="A35" i="53" s="1"/>
  <c r="A36" i="53" s="1"/>
  <c r="A37" i="53" s="1"/>
  <c r="A38" i="53" s="1"/>
  <c r="A39" i="53" s="1"/>
  <c r="A40" i="53" s="1"/>
  <c r="A43" i="53" s="1"/>
  <c r="A44" i="53" s="1"/>
  <c r="A45" i="53" s="1"/>
  <c r="A46" i="53" s="1"/>
  <c r="A47" i="53" s="1"/>
  <c r="A48" i="53" s="1"/>
  <c r="A49" i="53" s="1"/>
  <c r="A52" i="53" s="1"/>
  <c r="A53" i="53" s="1"/>
  <c r="A54" i="53" s="1"/>
  <c r="A55" i="53" s="1"/>
  <c r="A56" i="53" s="1"/>
  <c r="A57" i="53" s="1"/>
  <c r="A58" i="53" s="1"/>
  <c r="A59" i="53" s="1"/>
  <c r="A60" i="53" s="1"/>
  <c r="A61" i="53" s="1"/>
  <c r="A62" i="53" s="1"/>
  <c r="A63" i="53" s="1"/>
  <c r="A64" i="53" s="1"/>
  <c r="A65" i="53" s="1"/>
  <c r="A66" i="53" s="1"/>
  <c r="A67" i="53" s="1"/>
  <c r="A68" i="53" s="1"/>
  <c r="A69" i="53" s="1"/>
  <c r="A70" i="53" s="1"/>
  <c r="A71" i="53" s="1"/>
  <c r="A74" i="53" s="1"/>
  <c r="A75" i="53" s="1"/>
  <c r="A76" i="53" s="1"/>
  <c r="A77" i="53" s="1"/>
  <c r="A78" i="53" s="1"/>
  <c r="A79" i="53" s="1"/>
  <c r="A80" i="53" s="1"/>
  <c r="A81" i="53" s="1"/>
  <c r="A82" i="53" s="1"/>
  <c r="A83" i="53" s="1"/>
  <c r="A84" i="53" s="1"/>
  <c r="A85" i="53" s="1"/>
  <c r="A86" i="53" s="1"/>
  <c r="A87" i="53" s="1"/>
  <c r="A88" i="53" s="1"/>
  <c r="A89" i="53" s="1"/>
  <c r="A90" i="53" s="1"/>
  <c r="A91" i="53" s="1"/>
  <c r="A92" i="53" s="1"/>
  <c r="A93" i="53" s="1"/>
  <c r="A96" i="53" s="1"/>
  <c r="A97" i="53" s="1"/>
  <c r="A98" i="53" s="1"/>
  <c r="A99" i="53" s="1"/>
  <c r="A100" i="53" s="1"/>
  <c r="A101" i="53" s="1"/>
  <c r="A102" i="53" s="1"/>
  <c r="A103" i="53" s="1"/>
  <c r="A104" i="53" s="1"/>
  <c r="A105" i="53" s="1"/>
  <c r="A106" i="53" s="1"/>
  <c r="A107" i="53" s="1"/>
  <c r="A108" i="53" s="1"/>
  <c r="A109" i="53" s="1"/>
  <c r="A110" i="53" s="1"/>
  <c r="A111" i="53" s="1"/>
  <c r="A112" i="53" s="1"/>
  <c r="A113" i="53" s="1"/>
  <c r="A114" i="53" s="1"/>
  <c r="A115" i="53" s="1"/>
  <c r="A116" i="53" s="1"/>
  <c r="A117" i="53" s="1"/>
  <c r="A118" i="53" s="1"/>
  <c r="A119" i="53" s="1"/>
  <c r="A120" i="53" s="1"/>
  <c r="F16" i="53"/>
  <c r="E9" i="53"/>
  <c r="F9" i="53" s="1"/>
  <c r="D9" i="53"/>
  <c r="D8" i="53"/>
  <c r="C8" i="53"/>
  <c r="E7" i="53"/>
  <c r="D7" i="53"/>
  <c r="E6" i="53"/>
  <c r="D6" i="53"/>
  <c r="D10" i="53" l="1"/>
  <c r="F6" i="53"/>
  <c r="E8" i="53"/>
  <c r="F8" i="53" s="1"/>
  <c r="F7" i="53"/>
  <c r="F50" i="53"/>
  <c r="F41" i="53"/>
  <c r="C10" i="53"/>
  <c r="E5" i="53"/>
  <c r="F27" i="53"/>
  <c r="F5" i="53" l="1"/>
  <c r="E10" i="53"/>
  <c r="F10" i="53" s="1"/>
  <c r="E52" i="52" l="1"/>
  <c r="F52" i="52" s="1"/>
  <c r="D52" i="52"/>
  <c r="C52" i="52"/>
  <c r="C8" i="52" s="1"/>
  <c r="F50" i="52"/>
  <c r="F48" i="52"/>
  <c r="F44" i="52"/>
  <c r="F43" i="52"/>
  <c r="F41" i="52"/>
  <c r="E39" i="52"/>
  <c r="F39" i="52" s="1"/>
  <c r="D39" i="52"/>
  <c r="C39" i="52"/>
  <c r="C7" i="52" s="1"/>
  <c r="F38" i="52"/>
  <c r="E36" i="52"/>
  <c r="E6" i="52" s="1"/>
  <c r="D36" i="52"/>
  <c r="C36" i="52"/>
  <c r="F35" i="52"/>
  <c r="E33" i="52"/>
  <c r="F33" i="52" s="1"/>
  <c r="D33" i="52"/>
  <c r="C33" i="52"/>
  <c r="C5" i="52" s="1"/>
  <c r="F32" i="52"/>
  <c r="F31" i="52"/>
  <c r="F30" i="52"/>
  <c r="F29" i="52"/>
  <c r="F28" i="52"/>
  <c r="F27" i="52"/>
  <c r="F26" i="52"/>
  <c r="F25" i="52"/>
  <c r="F24" i="52"/>
  <c r="F23" i="52"/>
  <c r="F22" i="52"/>
  <c r="F21" i="52"/>
  <c r="F20" i="52"/>
  <c r="F19" i="52"/>
  <c r="F18" i="52"/>
  <c r="F17" i="52"/>
  <c r="A17" i="52"/>
  <c r="A18" i="52" s="1"/>
  <c r="A19" i="52" s="1"/>
  <c r="A20" i="52" s="1"/>
  <c r="A21" i="52" s="1"/>
  <c r="A22" i="52" s="1"/>
  <c r="A23" i="52" s="1"/>
  <c r="A24" i="52" s="1"/>
  <c r="A25" i="52" s="1"/>
  <c r="A26" i="52" s="1"/>
  <c r="A27" i="52" s="1"/>
  <c r="A28" i="52" s="1"/>
  <c r="A29" i="52" s="1"/>
  <c r="A30" i="52" s="1"/>
  <c r="A31" i="52" s="1"/>
  <c r="A32" i="52" s="1"/>
  <c r="A35" i="52" s="1"/>
  <c r="A38" i="52" s="1"/>
  <c r="A41" i="52" s="1"/>
  <c r="A42" i="52" s="1"/>
  <c r="A43" i="52" s="1"/>
  <c r="A44" i="52" s="1"/>
  <c r="A45" i="52" s="1"/>
  <c r="A46" i="52" s="1"/>
  <c r="A47" i="52" s="1"/>
  <c r="A48" i="52" s="1"/>
  <c r="A49" i="52" s="1"/>
  <c r="A50" i="52" s="1"/>
  <c r="A51" i="52" s="1"/>
  <c r="F16" i="52"/>
  <c r="A16" i="52"/>
  <c r="F15" i="52"/>
  <c r="F8" i="52"/>
  <c r="E8" i="52"/>
  <c r="D8" i="52"/>
  <c r="E7" i="52"/>
  <c r="F7" i="52" s="1"/>
  <c r="D7" i="52"/>
  <c r="D6" i="52"/>
  <c r="C6" i="52"/>
  <c r="F5" i="52"/>
  <c r="E5" i="52"/>
  <c r="D5" i="52"/>
  <c r="D9" i="52" l="1"/>
  <c r="E9" i="52"/>
  <c r="F9" i="52" s="1"/>
  <c r="F6" i="52"/>
  <c r="C9" i="52"/>
  <c r="F36" i="52"/>
  <c r="E43" i="51" l="1"/>
  <c r="F43" i="51" s="1"/>
  <c r="D43" i="51"/>
  <c r="C43" i="51"/>
  <c r="C6" i="51" s="1"/>
  <c r="F42" i="51"/>
  <c r="F41" i="51"/>
  <c r="F40" i="51"/>
  <c r="F39" i="51"/>
  <c r="F38" i="51"/>
  <c r="F36" i="51"/>
  <c r="E34" i="51"/>
  <c r="D34" i="51"/>
  <c r="D5" i="51" s="1"/>
  <c r="D7" i="51" s="1"/>
  <c r="C34" i="51"/>
  <c r="C5" i="51" s="1"/>
  <c r="C7" i="51" s="1"/>
  <c r="F33" i="51"/>
  <c r="F32" i="51"/>
  <c r="F31" i="51"/>
  <c r="F30" i="51"/>
  <c r="F29" i="51"/>
  <c r="F28" i="51"/>
  <c r="F27" i="51"/>
  <c r="F25" i="51"/>
  <c r="F24" i="51"/>
  <c r="F23" i="51"/>
  <c r="F22" i="51"/>
  <c r="F21" i="51"/>
  <c r="F20" i="51"/>
  <c r="F19" i="51"/>
  <c r="F18" i="51"/>
  <c r="F17" i="51"/>
  <c r="F16" i="51"/>
  <c r="F15" i="51"/>
  <c r="F14" i="51"/>
  <c r="A14" i="51"/>
  <c r="A15" i="51" s="1"/>
  <c r="A16" i="51" s="1"/>
  <c r="A17" i="51" s="1"/>
  <c r="A18" i="51" s="1"/>
  <c r="A19" i="51" s="1"/>
  <c r="A20" i="51" s="1"/>
  <c r="A21" i="51" s="1"/>
  <c r="A22" i="51" s="1"/>
  <c r="A23" i="51" s="1"/>
  <c r="A24" i="51" s="1"/>
  <c r="A25" i="51" s="1"/>
  <c r="A26" i="51" s="1"/>
  <c r="A27" i="51" s="1"/>
  <c r="A28" i="51" s="1"/>
  <c r="A29" i="51" s="1"/>
  <c r="A30" i="51" s="1"/>
  <c r="A31" i="51" s="1"/>
  <c r="A32" i="51" s="1"/>
  <c r="A33" i="51" s="1"/>
  <c r="A36" i="51" s="1"/>
  <c r="A37" i="51" s="1"/>
  <c r="A38" i="51" s="1"/>
  <c r="A39" i="51" s="1"/>
  <c r="A40" i="51" s="1"/>
  <c r="A41" i="51" s="1"/>
  <c r="A42" i="51" s="1"/>
  <c r="F13" i="51"/>
  <c r="E6" i="51"/>
  <c r="D6" i="51"/>
  <c r="E5" i="51"/>
  <c r="F5" i="51" l="1"/>
  <c r="F6" i="51"/>
  <c r="F34" i="51"/>
  <c r="E7" i="51"/>
  <c r="F7" i="51" s="1"/>
  <c r="E30" i="50" l="1"/>
  <c r="F30" i="50" s="1"/>
  <c r="D30" i="50"/>
  <c r="C30" i="50"/>
  <c r="C6" i="50" s="1"/>
  <c r="F29" i="50"/>
  <c r="E27" i="50"/>
  <c r="F27" i="50" s="1"/>
  <c r="D27" i="50"/>
  <c r="C27" i="50"/>
  <c r="F26" i="50"/>
  <c r="F25" i="50"/>
  <c r="F24" i="50"/>
  <c r="F23" i="50"/>
  <c r="F22" i="50"/>
  <c r="F21" i="50"/>
  <c r="F20" i="50"/>
  <c r="F19" i="50"/>
  <c r="F18" i="50"/>
  <c r="F17" i="50"/>
  <c r="F16" i="50"/>
  <c r="F15" i="50"/>
  <c r="F14" i="50"/>
  <c r="A14" i="50"/>
  <c r="A15" i="50" s="1"/>
  <c r="A16" i="50" s="1"/>
  <c r="A17" i="50" s="1"/>
  <c r="A18" i="50" s="1"/>
  <c r="A19" i="50" s="1"/>
  <c r="A20" i="50" s="1"/>
  <c r="A21" i="50" s="1"/>
  <c r="A22" i="50" s="1"/>
  <c r="A23" i="50" s="1"/>
  <c r="A24" i="50" s="1"/>
  <c r="A25" i="50" s="1"/>
  <c r="A26" i="50" s="1"/>
  <c r="A29" i="50" s="1"/>
  <c r="F13" i="50"/>
  <c r="E6" i="50"/>
  <c r="F6" i="50" s="1"/>
  <c r="D6" i="50"/>
  <c r="D5" i="50"/>
  <c r="D7" i="50" s="1"/>
  <c r="C5" i="50"/>
  <c r="C7" i="50" l="1"/>
  <c r="E5" i="50"/>
  <c r="F5" i="50" l="1"/>
  <c r="E7" i="50"/>
  <c r="F7" i="50" s="1"/>
  <c r="E90" i="49" l="1"/>
  <c r="F90" i="49" s="1"/>
  <c r="D90" i="49"/>
  <c r="C90" i="49"/>
  <c r="F89" i="49"/>
  <c r="F88" i="49"/>
  <c r="F87" i="49"/>
  <c r="F86" i="49"/>
  <c r="F85" i="49"/>
  <c r="F84" i="49"/>
  <c r="F83" i="49"/>
  <c r="F82" i="49"/>
  <c r="F81" i="49"/>
  <c r="F80" i="49"/>
  <c r="E78" i="49"/>
  <c r="F78" i="49" s="1"/>
  <c r="D78" i="49"/>
  <c r="C78" i="49"/>
  <c r="C7" i="49" s="1"/>
  <c r="F77" i="49"/>
  <c r="F76" i="49"/>
  <c r="F75" i="49"/>
  <c r="F74" i="49"/>
  <c r="F73" i="49"/>
  <c r="F72" i="49"/>
  <c r="F71" i="49"/>
  <c r="F70" i="49"/>
  <c r="F69" i="49"/>
  <c r="F68" i="49"/>
  <c r="F67" i="49"/>
  <c r="F66" i="49"/>
  <c r="F65" i="49"/>
  <c r="F64" i="49"/>
  <c r="F63" i="49"/>
  <c r="F62" i="49"/>
  <c r="F61" i="49"/>
  <c r="F60" i="49"/>
  <c r="F59" i="49"/>
  <c r="F58" i="49"/>
  <c r="F56" i="49"/>
  <c r="F55" i="49"/>
  <c r="E53" i="49"/>
  <c r="D53" i="49"/>
  <c r="D6" i="49" s="1"/>
  <c r="C53" i="49"/>
  <c r="F52" i="49"/>
  <c r="F51" i="49"/>
  <c r="F50" i="49"/>
  <c r="F49" i="49"/>
  <c r="F48" i="49"/>
  <c r="F47" i="49"/>
  <c r="F46" i="49"/>
  <c r="F45" i="49"/>
  <c r="F44" i="49"/>
  <c r="F43" i="49"/>
  <c r="F42" i="49"/>
  <c r="F41" i="49"/>
  <c r="F40" i="49"/>
  <c r="E38" i="49"/>
  <c r="F38" i="49" s="1"/>
  <c r="D38" i="49"/>
  <c r="C38" i="49"/>
  <c r="F37" i="49"/>
  <c r="F36" i="49"/>
  <c r="F35" i="49"/>
  <c r="F34" i="49"/>
  <c r="F33" i="49"/>
  <c r="F32" i="49"/>
  <c r="F31" i="49"/>
  <c r="F30" i="49"/>
  <c r="F29" i="49"/>
  <c r="F28" i="49"/>
  <c r="F27" i="49"/>
  <c r="F26" i="49"/>
  <c r="F25" i="49"/>
  <c r="F24" i="49"/>
  <c r="F23" i="49"/>
  <c r="F22" i="49"/>
  <c r="F21" i="49"/>
  <c r="F20" i="49"/>
  <c r="F19" i="49"/>
  <c r="F18" i="49"/>
  <c r="F17" i="49"/>
  <c r="A17" i="49"/>
  <c r="A18" i="49" s="1"/>
  <c r="A19" i="49" s="1"/>
  <c r="A20" i="49" s="1"/>
  <c r="A21" i="49" s="1"/>
  <c r="A22" i="49" s="1"/>
  <c r="A23" i="49" s="1"/>
  <c r="A24" i="49" s="1"/>
  <c r="A25" i="49" s="1"/>
  <c r="A26" i="49" s="1"/>
  <c r="A27" i="49" s="1"/>
  <c r="A28" i="49" s="1"/>
  <c r="A29" i="49" s="1"/>
  <c r="A30" i="49" s="1"/>
  <c r="A31" i="49" s="1"/>
  <c r="A32" i="49" s="1"/>
  <c r="A33" i="49" s="1"/>
  <c r="A34" i="49" s="1"/>
  <c r="A35" i="49" s="1"/>
  <c r="A36" i="49" s="1"/>
  <c r="A37" i="49" s="1"/>
  <c r="A40" i="49" s="1"/>
  <c r="A41" i="49" s="1"/>
  <c r="A42" i="49" s="1"/>
  <c r="A43" i="49" s="1"/>
  <c r="A44" i="49" s="1"/>
  <c r="A45" i="49" s="1"/>
  <c r="A46" i="49" s="1"/>
  <c r="A47" i="49" s="1"/>
  <c r="A48" i="49" s="1"/>
  <c r="A49" i="49" s="1"/>
  <c r="A50" i="49" s="1"/>
  <c r="A51" i="49" s="1"/>
  <c r="A52" i="49" s="1"/>
  <c r="A55" i="49" s="1"/>
  <c r="A56" i="49" s="1"/>
  <c r="A57" i="49" s="1"/>
  <c r="A58" i="49" s="1"/>
  <c r="A59" i="49" s="1"/>
  <c r="A60" i="49" s="1"/>
  <c r="A61" i="49" s="1"/>
  <c r="A62" i="49" s="1"/>
  <c r="A63" i="49" s="1"/>
  <c r="A64" i="49" s="1"/>
  <c r="A65" i="49" s="1"/>
  <c r="A66" i="49" s="1"/>
  <c r="A67" i="49" s="1"/>
  <c r="A68" i="49" s="1"/>
  <c r="A69" i="49" s="1"/>
  <c r="A70" i="49" s="1"/>
  <c r="A71" i="49" s="1"/>
  <c r="A72" i="49" s="1"/>
  <c r="A73" i="49" s="1"/>
  <c r="A74" i="49" s="1"/>
  <c r="A75" i="49" s="1"/>
  <c r="A76" i="49" s="1"/>
  <c r="A77" i="49" s="1"/>
  <c r="A80" i="49" s="1"/>
  <c r="A81" i="49" s="1"/>
  <c r="A82" i="49" s="1"/>
  <c r="A83" i="49" s="1"/>
  <c r="A84" i="49" s="1"/>
  <c r="A85" i="49" s="1"/>
  <c r="A86" i="49" s="1"/>
  <c r="A87" i="49" s="1"/>
  <c r="A88" i="49" s="1"/>
  <c r="A89" i="49" s="1"/>
  <c r="F16" i="49"/>
  <c r="A16" i="49"/>
  <c r="F15" i="49"/>
  <c r="E8" i="49"/>
  <c r="F8" i="49" s="1"/>
  <c r="D8" i="49"/>
  <c r="C8" i="49"/>
  <c r="E7" i="49"/>
  <c r="D7" i="49"/>
  <c r="E6" i="49"/>
  <c r="C6" i="49"/>
  <c r="E5" i="49"/>
  <c r="F5" i="49" s="1"/>
  <c r="D5" i="49"/>
  <c r="C5" i="49"/>
  <c r="F7" i="49" l="1"/>
  <c r="F53" i="49"/>
  <c r="C9" i="49"/>
  <c r="F6" i="49"/>
  <c r="D9" i="49"/>
  <c r="E9" i="49"/>
  <c r="F9" i="49" s="1"/>
  <c r="E64" i="48" l="1"/>
  <c r="F64" i="48" s="1"/>
  <c r="D64" i="48"/>
  <c r="C64" i="48"/>
  <c r="C7" i="48" s="1"/>
  <c r="F63" i="48"/>
  <c r="F62" i="48"/>
  <c r="F59" i="48"/>
  <c r="F58" i="48"/>
  <c r="F57" i="48"/>
  <c r="F56" i="48"/>
  <c r="F55" i="48"/>
  <c r="E53" i="48"/>
  <c r="D53" i="48"/>
  <c r="D6" i="48" s="1"/>
  <c r="C53" i="48"/>
  <c r="C6" i="48" s="1"/>
  <c r="F52" i="48"/>
  <c r="F51" i="48"/>
  <c r="F50" i="48"/>
  <c r="F49" i="48"/>
  <c r="F48" i="48"/>
  <c r="F47" i="48"/>
  <c r="E45" i="48"/>
  <c r="F45" i="48" s="1"/>
  <c r="D45" i="48"/>
  <c r="C45" i="48"/>
  <c r="C5" i="48" s="1"/>
  <c r="F44" i="48"/>
  <c r="F43" i="48"/>
  <c r="F42" i="48"/>
  <c r="F41" i="48"/>
  <c r="F40" i="48"/>
  <c r="F39" i="48"/>
  <c r="F38" i="48"/>
  <c r="F37" i="48"/>
  <c r="F36" i="48"/>
  <c r="F35" i="48"/>
  <c r="F34" i="48"/>
  <c r="F33" i="48"/>
  <c r="F32" i="48"/>
  <c r="F31" i="48"/>
  <c r="F30" i="48"/>
  <c r="F29" i="48"/>
  <c r="F28" i="48"/>
  <c r="F27" i="48"/>
  <c r="F26" i="48"/>
  <c r="F25" i="48"/>
  <c r="F24" i="48"/>
  <c r="F23" i="48"/>
  <c r="F22" i="48"/>
  <c r="F21" i="48"/>
  <c r="F20" i="48"/>
  <c r="F19" i="48"/>
  <c r="F18" i="48"/>
  <c r="F17" i="48"/>
  <c r="F16" i="48"/>
  <c r="F15" i="48"/>
  <c r="A15" i="48"/>
  <c r="A16" i="48" s="1"/>
  <c r="A17" i="48" s="1"/>
  <c r="A18" i="48" s="1"/>
  <c r="A19" i="48" s="1"/>
  <c r="A20" i="48" s="1"/>
  <c r="A21" i="48" s="1"/>
  <c r="A22" i="48" s="1"/>
  <c r="A23" i="48" s="1"/>
  <c r="A24" i="48" s="1"/>
  <c r="A25" i="48" s="1"/>
  <c r="A26" i="48" s="1"/>
  <c r="A27" i="48" s="1"/>
  <c r="A28" i="48" s="1"/>
  <c r="A29" i="48" s="1"/>
  <c r="A30" i="48" s="1"/>
  <c r="A31" i="48" s="1"/>
  <c r="A32" i="48" s="1"/>
  <c r="A33" i="48" s="1"/>
  <c r="A34" i="48" s="1"/>
  <c r="A35" i="48" s="1"/>
  <c r="A36" i="48" s="1"/>
  <c r="A37" i="48" s="1"/>
  <c r="A38" i="48" s="1"/>
  <c r="A39" i="48" s="1"/>
  <c r="A40" i="48" s="1"/>
  <c r="A41" i="48" s="1"/>
  <c r="A42" i="48" s="1"/>
  <c r="A43" i="48" s="1"/>
  <c r="A44" i="48" s="1"/>
  <c r="A47" i="48" s="1"/>
  <c r="A48" i="48" s="1"/>
  <c r="A49" i="48" s="1"/>
  <c r="A50" i="48" s="1"/>
  <c r="A51" i="48" s="1"/>
  <c r="A52" i="48" s="1"/>
  <c r="A55" i="48" s="1"/>
  <c r="A56" i="48" s="1"/>
  <c r="A57" i="48" s="1"/>
  <c r="A58" i="48" s="1"/>
  <c r="A59" i="48" s="1"/>
  <c r="A60" i="48" s="1"/>
  <c r="A61" i="48" s="1"/>
  <c r="A62" i="48" s="1"/>
  <c r="A63" i="48" s="1"/>
  <c r="F14" i="48"/>
  <c r="E7" i="48"/>
  <c r="D7" i="48"/>
  <c r="E6" i="48"/>
  <c r="D5" i="48"/>
  <c r="D8" i="48" l="1"/>
  <c r="E5" i="48"/>
  <c r="F5" i="48" s="1"/>
  <c r="F7" i="48"/>
  <c r="F53" i="48"/>
  <c r="C8" i="48"/>
  <c r="F6" i="48"/>
  <c r="E8" i="48"/>
  <c r="F8" i="48" s="1"/>
  <c r="E80" i="47" l="1"/>
  <c r="F80" i="47" s="1"/>
  <c r="D80" i="47"/>
  <c r="C80" i="47"/>
  <c r="C8" i="47" s="1"/>
  <c r="F79" i="47"/>
  <c r="F78" i="47"/>
  <c r="F77" i="47"/>
  <c r="F76" i="47"/>
  <c r="F75" i="47"/>
  <c r="F74" i="47"/>
  <c r="F73" i="47"/>
  <c r="F72" i="47"/>
  <c r="F71" i="47"/>
  <c r="F70" i="47"/>
  <c r="F69" i="47"/>
  <c r="F68" i="47"/>
  <c r="F67" i="47"/>
  <c r="F66" i="47"/>
  <c r="F64" i="47"/>
  <c r="F63" i="47"/>
  <c r="F62" i="47"/>
  <c r="F61" i="47"/>
  <c r="F60" i="47"/>
  <c r="F59" i="47"/>
  <c r="F58" i="47"/>
  <c r="F57" i="47"/>
  <c r="F56" i="47"/>
  <c r="F55" i="47"/>
  <c r="F54" i="47"/>
  <c r="F53" i="47"/>
  <c r="E51" i="47"/>
  <c r="D51" i="47"/>
  <c r="D7" i="47" s="1"/>
  <c r="C51" i="47"/>
  <c r="F50" i="47"/>
  <c r="F49" i="47"/>
  <c r="F48" i="47"/>
  <c r="F47" i="47"/>
  <c r="F46" i="47"/>
  <c r="F45" i="47"/>
  <c r="F44" i="47"/>
  <c r="F43" i="47"/>
  <c r="F42" i="47"/>
  <c r="F40" i="47"/>
  <c r="E38" i="47"/>
  <c r="E6" i="47" s="1"/>
  <c r="F6" i="47" s="1"/>
  <c r="D38" i="47"/>
  <c r="C38" i="47"/>
  <c r="F37" i="47"/>
  <c r="F36" i="47"/>
  <c r="E34" i="47"/>
  <c r="E5" i="47" s="1"/>
  <c r="D34" i="47"/>
  <c r="C34" i="47"/>
  <c r="F33" i="47"/>
  <c r="F32" i="47"/>
  <c r="F31" i="47"/>
  <c r="F30" i="47"/>
  <c r="F29" i="47"/>
  <c r="F28" i="47"/>
  <c r="F27" i="47"/>
  <c r="F26" i="47"/>
  <c r="F25" i="47"/>
  <c r="F24" i="47"/>
  <c r="F23" i="47"/>
  <c r="F22" i="47"/>
  <c r="F21" i="47"/>
  <c r="F20" i="47"/>
  <c r="F19" i="47"/>
  <c r="F18" i="47"/>
  <c r="F17" i="47"/>
  <c r="A17" i="47"/>
  <c r="A18" i="47" s="1"/>
  <c r="A19" i="47" s="1"/>
  <c r="A20" i="47" s="1"/>
  <c r="A21" i="47" s="1"/>
  <c r="A22" i="47" s="1"/>
  <c r="A23" i="47" s="1"/>
  <c r="A24" i="47" s="1"/>
  <c r="A25" i="47" s="1"/>
  <c r="A26" i="47" s="1"/>
  <c r="A27" i="47" s="1"/>
  <c r="A28" i="47" s="1"/>
  <c r="A29" i="47" s="1"/>
  <c r="A30" i="47" s="1"/>
  <c r="A31" i="47" s="1"/>
  <c r="A32" i="47" s="1"/>
  <c r="A33" i="47" s="1"/>
  <c r="A36" i="47" s="1"/>
  <c r="A37" i="47" s="1"/>
  <c r="A40" i="47" s="1"/>
  <c r="A41" i="47" s="1"/>
  <c r="A42" i="47" s="1"/>
  <c r="A43" i="47" s="1"/>
  <c r="A44" i="47" s="1"/>
  <c r="A45" i="47" s="1"/>
  <c r="A46" i="47" s="1"/>
  <c r="A47" i="47" s="1"/>
  <c r="A48" i="47" s="1"/>
  <c r="A49" i="47" s="1"/>
  <c r="A50" i="47" s="1"/>
  <c r="A53" i="47" s="1"/>
  <c r="A54" i="47" s="1"/>
  <c r="A55" i="47" s="1"/>
  <c r="A56" i="47" s="1"/>
  <c r="A57" i="47" s="1"/>
  <c r="A58" i="47" s="1"/>
  <c r="A59" i="47" s="1"/>
  <c r="A60" i="47" s="1"/>
  <c r="A61" i="47" s="1"/>
  <c r="A62" i="47" s="1"/>
  <c r="A63" i="47" s="1"/>
  <c r="A64" i="47" s="1"/>
  <c r="A65" i="47" s="1"/>
  <c r="A66" i="47" s="1"/>
  <c r="A67" i="47" s="1"/>
  <c r="A68" i="47" s="1"/>
  <c r="A69" i="47" s="1"/>
  <c r="A70" i="47" s="1"/>
  <c r="A71" i="47" s="1"/>
  <c r="A72" i="47" s="1"/>
  <c r="A73" i="47" s="1"/>
  <c r="A74" i="47" s="1"/>
  <c r="A75" i="47" s="1"/>
  <c r="A76" i="47" s="1"/>
  <c r="A77" i="47" s="1"/>
  <c r="A78" i="47" s="1"/>
  <c r="A79" i="47" s="1"/>
  <c r="F16" i="47"/>
  <c r="A16" i="47"/>
  <c r="F15" i="47"/>
  <c r="F8" i="47"/>
  <c r="E8" i="47"/>
  <c r="D8" i="47"/>
  <c r="E7" i="47"/>
  <c r="C7" i="47"/>
  <c r="D6" i="47"/>
  <c r="C6" i="47"/>
  <c r="D5" i="47"/>
  <c r="D9" i="47" s="1"/>
  <c r="C5" i="47"/>
  <c r="C9" i="47" s="1"/>
  <c r="F51" i="47" l="1"/>
  <c r="F7" i="47"/>
  <c r="E9" i="47"/>
  <c r="F9" i="47" s="1"/>
  <c r="F5" i="47"/>
  <c r="F34" i="47"/>
  <c r="F38" i="47"/>
  <c r="E92" i="40"/>
  <c r="F92" i="40"/>
  <c r="G92" i="40"/>
  <c r="H92" i="40"/>
  <c r="I92" i="40"/>
  <c r="J92" i="40"/>
  <c r="D92" i="40"/>
  <c r="E91" i="40"/>
  <c r="F91" i="40"/>
  <c r="G91" i="40"/>
  <c r="H91" i="40"/>
  <c r="I91" i="40"/>
  <c r="J91" i="40"/>
  <c r="E85" i="40"/>
  <c r="F85" i="40"/>
  <c r="G85" i="40"/>
  <c r="H85" i="40"/>
  <c r="I85" i="40"/>
  <c r="J85" i="40"/>
  <c r="E80" i="40"/>
  <c r="F80" i="40"/>
  <c r="G80" i="40"/>
  <c r="H80" i="40"/>
  <c r="I80" i="40"/>
  <c r="J80" i="40"/>
  <c r="E77" i="40"/>
  <c r="F77" i="40"/>
  <c r="G77" i="40"/>
  <c r="H77" i="40"/>
  <c r="I77" i="40"/>
  <c r="J77" i="40"/>
  <c r="E75" i="40"/>
  <c r="F75" i="40"/>
  <c r="G75" i="40"/>
  <c r="H75" i="40"/>
  <c r="I75" i="40"/>
  <c r="J75" i="40"/>
  <c r="E73" i="40"/>
  <c r="F73" i="40"/>
  <c r="G73" i="40"/>
  <c r="H73" i="40"/>
  <c r="I73" i="40"/>
  <c r="J73" i="40"/>
  <c r="E71" i="40"/>
  <c r="F71" i="40"/>
  <c r="G71" i="40"/>
  <c r="H71" i="40"/>
  <c r="I71" i="40"/>
  <c r="J71" i="40"/>
  <c r="E69" i="40"/>
  <c r="F69" i="40"/>
  <c r="G69" i="40"/>
  <c r="H69" i="40"/>
  <c r="I69" i="40"/>
  <c r="J69" i="40"/>
  <c r="E67" i="40"/>
  <c r="F67" i="40"/>
  <c r="G67" i="40"/>
  <c r="H67" i="40"/>
  <c r="I67" i="40"/>
  <c r="J67" i="40"/>
  <c r="E31" i="40"/>
  <c r="F31" i="40"/>
  <c r="G31" i="40"/>
  <c r="H31" i="40"/>
  <c r="I31" i="40"/>
  <c r="J31" i="40"/>
  <c r="F23" i="40"/>
  <c r="G23" i="40"/>
  <c r="H23" i="40"/>
  <c r="I23" i="40"/>
  <c r="J23" i="40"/>
  <c r="G270" i="46" l="1"/>
  <c r="H270" i="46"/>
  <c r="I270" i="46"/>
  <c r="J270" i="46"/>
  <c r="K270" i="46"/>
  <c r="L270" i="46"/>
  <c r="M270" i="46"/>
  <c r="O270" i="46"/>
  <c r="P270" i="46"/>
  <c r="D270" i="46"/>
  <c r="E270" i="46"/>
  <c r="F270" i="46"/>
  <c r="D273" i="46"/>
  <c r="E273" i="46"/>
  <c r="F273" i="46"/>
  <c r="G273" i="46"/>
  <c r="H273" i="46"/>
  <c r="I273" i="46"/>
  <c r="J273" i="46"/>
  <c r="K273" i="46"/>
  <c r="L273" i="46"/>
  <c r="M273" i="46"/>
  <c r="N273" i="46"/>
  <c r="O273" i="46"/>
  <c r="P273" i="46"/>
  <c r="C273" i="46"/>
  <c r="D268" i="46"/>
  <c r="E268" i="46"/>
  <c r="F268" i="46"/>
  <c r="G268" i="46"/>
  <c r="H268" i="46"/>
  <c r="I268" i="46"/>
  <c r="J268" i="46"/>
  <c r="K268" i="46"/>
  <c r="L268" i="46"/>
  <c r="M268" i="46"/>
  <c r="N268" i="46"/>
  <c r="O268" i="46"/>
  <c r="P268" i="46"/>
  <c r="C268" i="46"/>
  <c r="D261" i="46"/>
  <c r="E261" i="46"/>
  <c r="F261" i="46"/>
  <c r="G261" i="46"/>
  <c r="H261" i="46"/>
  <c r="I261" i="46"/>
  <c r="J261" i="46"/>
  <c r="K261" i="46"/>
  <c r="L261" i="46"/>
  <c r="M261" i="46"/>
  <c r="N261" i="46"/>
  <c r="O261" i="46"/>
  <c r="P261" i="46"/>
  <c r="C261" i="46"/>
  <c r="D258" i="46"/>
  <c r="E258" i="46"/>
  <c r="F258" i="46"/>
  <c r="G258" i="46"/>
  <c r="H258" i="46"/>
  <c r="I258" i="46"/>
  <c r="J258" i="46"/>
  <c r="K258" i="46"/>
  <c r="L258" i="46"/>
  <c r="M258" i="46"/>
  <c r="N258" i="46"/>
  <c r="O258" i="46"/>
  <c r="P258" i="46"/>
  <c r="C258" i="46"/>
  <c r="D193" i="46"/>
  <c r="E193" i="46"/>
  <c r="F193" i="46"/>
  <c r="G193" i="46"/>
  <c r="H193" i="46"/>
  <c r="I193" i="46"/>
  <c r="J193" i="46"/>
  <c r="K193" i="46"/>
  <c r="L193" i="46"/>
  <c r="M193" i="46"/>
  <c r="N193" i="46"/>
  <c r="O193" i="46"/>
  <c r="P193" i="46"/>
  <c r="C193" i="46"/>
  <c r="D65" i="46"/>
  <c r="E65" i="46"/>
  <c r="F65" i="46"/>
  <c r="G65" i="46"/>
  <c r="H65" i="46"/>
  <c r="I65" i="46"/>
  <c r="J65" i="46"/>
  <c r="K65" i="46"/>
  <c r="L65" i="46"/>
  <c r="M65" i="46"/>
  <c r="N65" i="46"/>
  <c r="O65" i="46"/>
  <c r="P65" i="46"/>
  <c r="C65" i="46"/>
  <c r="D50" i="46"/>
  <c r="E50" i="46"/>
  <c r="F50" i="46"/>
  <c r="G50" i="46"/>
  <c r="H50" i="46"/>
  <c r="I50" i="46"/>
  <c r="J50" i="46"/>
  <c r="K50" i="46"/>
  <c r="L50" i="46"/>
  <c r="M50" i="46"/>
  <c r="N50" i="46"/>
  <c r="O50" i="46"/>
  <c r="P50" i="46"/>
  <c r="C50" i="46"/>
  <c r="D47" i="46"/>
  <c r="E47" i="46"/>
  <c r="F47" i="46"/>
  <c r="G47" i="46"/>
  <c r="H47" i="46"/>
  <c r="I47" i="46"/>
  <c r="J47" i="46"/>
  <c r="K47" i="46"/>
  <c r="L47" i="46"/>
  <c r="M47" i="46"/>
  <c r="N47" i="46"/>
  <c r="O47" i="46"/>
  <c r="P47" i="46"/>
  <c r="C47" i="46"/>
  <c r="D44" i="46"/>
  <c r="E44" i="46"/>
  <c r="F44" i="46"/>
  <c r="G44" i="46"/>
  <c r="H44" i="46"/>
  <c r="I44" i="46"/>
  <c r="J44" i="46"/>
  <c r="K44" i="46"/>
  <c r="L44" i="46"/>
  <c r="M44" i="46"/>
  <c r="N44" i="46"/>
  <c r="O44" i="46"/>
  <c r="P44" i="46"/>
  <c r="C44" i="46"/>
  <c r="D28" i="46"/>
  <c r="E28" i="46"/>
  <c r="F28" i="46"/>
  <c r="G28" i="46"/>
  <c r="H28" i="46"/>
  <c r="I28" i="46"/>
  <c r="J28" i="46"/>
  <c r="K28" i="46"/>
  <c r="L28" i="46"/>
  <c r="M28" i="46"/>
  <c r="N28" i="46"/>
  <c r="N270" i="46" s="1"/>
  <c r="O28" i="46"/>
  <c r="P28" i="46"/>
  <c r="C28" i="46"/>
  <c r="C270" i="46" s="1"/>
  <c r="D21" i="46"/>
  <c r="E21" i="46"/>
  <c r="F21" i="46"/>
  <c r="G21" i="46"/>
  <c r="H21" i="46"/>
  <c r="I21" i="46"/>
  <c r="J21" i="46"/>
  <c r="K21" i="46"/>
  <c r="L21" i="46"/>
  <c r="M21" i="46"/>
  <c r="N21" i="46"/>
  <c r="O21" i="46"/>
  <c r="P21" i="46"/>
  <c r="C21" i="46"/>
  <c r="P18" i="46"/>
  <c r="O18" i="46"/>
  <c r="N18" i="46"/>
  <c r="M18" i="46"/>
  <c r="L18" i="46"/>
  <c r="K18" i="46"/>
  <c r="J18" i="46"/>
  <c r="I18" i="46"/>
  <c r="H18" i="46"/>
  <c r="G18" i="46"/>
  <c r="F18" i="46"/>
  <c r="E18" i="46"/>
  <c r="D18" i="46"/>
  <c r="C18" i="46"/>
  <c r="G615" i="44" l="1"/>
  <c r="F615" i="44"/>
  <c r="G614" i="44"/>
  <c r="F614" i="44"/>
  <c r="G613" i="44"/>
  <c r="F613" i="44"/>
  <c r="G612" i="44"/>
  <c r="F612" i="44"/>
  <c r="G611" i="44"/>
  <c r="F611" i="44"/>
  <c r="G610" i="44"/>
  <c r="F610" i="44"/>
  <c r="G609" i="44"/>
  <c r="F609" i="44"/>
  <c r="G608" i="44"/>
  <c r="F608" i="44"/>
  <c r="G607" i="44"/>
  <c r="F607" i="44"/>
  <c r="G606" i="44"/>
  <c r="F606" i="44"/>
  <c r="G605" i="44"/>
  <c r="F605" i="44"/>
  <c r="G604" i="44"/>
  <c r="F604" i="44"/>
  <c r="G603" i="44"/>
  <c r="F603" i="44"/>
  <c r="G602" i="44"/>
  <c r="F602" i="44"/>
  <c r="G601" i="44"/>
  <c r="F601" i="44"/>
  <c r="G600" i="44"/>
  <c r="F600" i="44"/>
  <c r="G599" i="44"/>
  <c r="F599" i="44"/>
  <c r="G598" i="44"/>
  <c r="F598" i="44"/>
  <c r="G597" i="44"/>
  <c r="F597" i="44"/>
  <c r="G596" i="44"/>
  <c r="F596" i="44"/>
  <c r="G595" i="44"/>
  <c r="F595" i="44"/>
  <c r="G594" i="44"/>
  <c r="F594" i="44"/>
  <c r="G593" i="44"/>
  <c r="F593" i="44"/>
  <c r="G592" i="44"/>
  <c r="F592" i="44"/>
  <c r="G591" i="44"/>
  <c r="F591" i="44"/>
  <c r="G590" i="44"/>
  <c r="F590" i="44"/>
  <c r="G589" i="44"/>
  <c r="F589" i="44"/>
  <c r="G588" i="44"/>
  <c r="F588" i="44"/>
  <c r="G587" i="44"/>
  <c r="F587" i="44"/>
  <c r="G586" i="44"/>
  <c r="F586" i="44"/>
  <c r="G585" i="44"/>
  <c r="F585" i="44"/>
  <c r="G584" i="44"/>
  <c r="F584" i="44"/>
  <c r="G583" i="44"/>
  <c r="F583" i="44"/>
  <c r="G582" i="44"/>
  <c r="F582" i="44"/>
  <c r="G581" i="44"/>
  <c r="F581" i="44"/>
  <c r="G580" i="44"/>
  <c r="F580" i="44"/>
  <c r="G579" i="44"/>
  <c r="F579" i="44"/>
  <c r="G578" i="44"/>
  <c r="F578" i="44"/>
  <c r="G577" i="44"/>
  <c r="F577" i="44"/>
  <c r="G576" i="44"/>
  <c r="F576" i="44"/>
  <c r="G575" i="44"/>
  <c r="F575" i="44"/>
  <c r="G574" i="44"/>
  <c r="F574" i="44"/>
  <c r="G573" i="44"/>
  <c r="F573" i="44"/>
  <c r="G572" i="44"/>
  <c r="F572" i="44"/>
  <c r="G571" i="44"/>
  <c r="F571" i="44"/>
  <c r="G570" i="44"/>
  <c r="F570" i="44"/>
  <c r="G569" i="44"/>
  <c r="F569" i="44"/>
  <c r="G568" i="44"/>
  <c r="F568" i="44"/>
  <c r="G567" i="44"/>
  <c r="F567" i="44"/>
  <c r="G566" i="44"/>
  <c r="F566" i="44"/>
  <c r="G565" i="44"/>
  <c r="F565" i="44"/>
  <c r="G564" i="44"/>
  <c r="F564" i="44"/>
  <c r="G563" i="44"/>
  <c r="F563" i="44"/>
  <c r="G562" i="44"/>
  <c r="F562" i="44"/>
  <c r="G561" i="44"/>
  <c r="F561" i="44"/>
  <c r="G560" i="44"/>
  <c r="F560" i="44"/>
  <c r="G559" i="44"/>
  <c r="F559" i="44"/>
  <c r="G558" i="44"/>
  <c r="F558" i="44"/>
  <c r="G557" i="44"/>
  <c r="F557" i="44"/>
  <c r="G556" i="44"/>
  <c r="F556" i="44"/>
  <c r="G555" i="44"/>
  <c r="F555" i="44"/>
  <c r="G554" i="44"/>
  <c r="F554" i="44"/>
  <c r="G553" i="44"/>
  <c r="F553" i="44"/>
  <c r="G552" i="44"/>
  <c r="F552" i="44"/>
  <c r="G551" i="44"/>
  <c r="F551" i="44"/>
  <c r="G550" i="44"/>
  <c r="F550" i="44"/>
  <c r="G549" i="44"/>
  <c r="F549" i="44"/>
  <c r="G548" i="44"/>
  <c r="F548" i="44"/>
  <c r="G547" i="44"/>
  <c r="F547" i="44"/>
  <c r="G546" i="44"/>
  <c r="F546" i="44"/>
  <c r="G545" i="44"/>
  <c r="F545" i="44"/>
  <c r="G544" i="44"/>
  <c r="F544" i="44"/>
  <c r="G543" i="44"/>
  <c r="F543" i="44"/>
  <c r="G542" i="44"/>
  <c r="F542" i="44"/>
  <c r="G541" i="44"/>
  <c r="F541" i="44"/>
  <c r="G540" i="44"/>
  <c r="F540" i="44"/>
  <c r="G539" i="44"/>
  <c r="F539" i="44"/>
  <c r="G538" i="44"/>
  <c r="F538" i="44"/>
  <c r="G537" i="44"/>
  <c r="F537" i="44"/>
  <c r="G536" i="44"/>
  <c r="F536" i="44"/>
  <c r="G535" i="44"/>
  <c r="F535" i="44"/>
  <c r="G534" i="44"/>
  <c r="F534" i="44"/>
  <c r="G533" i="44"/>
  <c r="F533" i="44"/>
  <c r="G532" i="44"/>
  <c r="F532" i="44"/>
  <c r="G531" i="44"/>
  <c r="F531" i="44"/>
  <c r="G530" i="44"/>
  <c r="F530" i="44"/>
  <c r="G529" i="44"/>
  <c r="F529" i="44"/>
  <c r="G528" i="44"/>
  <c r="F528" i="44"/>
  <c r="G527" i="44"/>
  <c r="F527" i="44"/>
  <c r="G526" i="44"/>
  <c r="F526" i="44"/>
  <c r="G525" i="44"/>
  <c r="F525" i="44"/>
  <c r="G524" i="44"/>
  <c r="F524" i="44"/>
  <c r="G523" i="44"/>
  <c r="F523" i="44"/>
  <c r="G522" i="44"/>
  <c r="F522" i="44"/>
  <c r="G521" i="44"/>
  <c r="F521" i="44"/>
  <c r="G520" i="44"/>
  <c r="F520" i="44"/>
  <c r="G519" i="44"/>
  <c r="F519" i="44"/>
  <c r="G518" i="44"/>
  <c r="F518" i="44"/>
  <c r="G517" i="44"/>
  <c r="F517" i="44"/>
  <c r="G516" i="44"/>
  <c r="F516" i="44"/>
  <c r="G515" i="44"/>
  <c r="F515" i="44"/>
  <c r="G514" i="44"/>
  <c r="F514" i="44"/>
  <c r="G513" i="44"/>
  <c r="F513" i="44"/>
  <c r="G512" i="44"/>
  <c r="F512" i="44"/>
  <c r="G511" i="44"/>
  <c r="F511" i="44"/>
  <c r="G510" i="44"/>
  <c r="F510" i="44"/>
  <c r="G509" i="44"/>
  <c r="F509" i="44"/>
  <c r="G508" i="44"/>
  <c r="F508" i="44"/>
  <c r="G507" i="44"/>
  <c r="F507" i="44"/>
  <c r="G506" i="44"/>
  <c r="F506" i="44"/>
  <c r="G505" i="44"/>
  <c r="F505" i="44"/>
  <c r="G504" i="44"/>
  <c r="F504" i="44"/>
  <c r="G503" i="44"/>
  <c r="F503" i="44"/>
  <c r="G502" i="44"/>
  <c r="F502" i="44"/>
  <c r="G501" i="44"/>
  <c r="F501" i="44"/>
  <c r="G500" i="44"/>
  <c r="F500" i="44"/>
  <c r="G499" i="44"/>
  <c r="F499" i="44"/>
  <c r="G498" i="44"/>
  <c r="F498" i="44"/>
  <c r="G497" i="44"/>
  <c r="F497" i="44"/>
  <c r="G496" i="44"/>
  <c r="F496" i="44"/>
  <c r="G495" i="44"/>
  <c r="F495" i="44"/>
  <c r="G494" i="44"/>
  <c r="F494" i="44"/>
  <c r="G493" i="44"/>
  <c r="F493" i="44"/>
  <c r="G492" i="44"/>
  <c r="F492" i="44"/>
  <c r="G491" i="44"/>
  <c r="F491" i="44"/>
  <c r="G490" i="44"/>
  <c r="F490" i="44"/>
  <c r="G489" i="44"/>
  <c r="F489" i="44"/>
  <c r="G488" i="44"/>
  <c r="F488" i="44"/>
  <c r="G487" i="44"/>
  <c r="F487" i="44"/>
  <c r="G486" i="44"/>
  <c r="F486" i="44"/>
  <c r="G485" i="44"/>
  <c r="F485" i="44"/>
  <c r="G484" i="44"/>
  <c r="F484" i="44"/>
  <c r="G483" i="44"/>
  <c r="F483" i="44"/>
  <c r="G482" i="44"/>
  <c r="F482" i="44"/>
  <c r="G481" i="44"/>
  <c r="F481" i="44"/>
  <c r="G480" i="44"/>
  <c r="F480" i="44"/>
  <c r="G479" i="44"/>
  <c r="F479" i="44"/>
  <c r="G478" i="44"/>
  <c r="F478" i="44"/>
  <c r="G477" i="44"/>
  <c r="F477" i="44"/>
  <c r="G476" i="44"/>
  <c r="F476" i="44"/>
  <c r="G475" i="44"/>
  <c r="F475" i="44"/>
  <c r="G474" i="44"/>
  <c r="F474" i="44"/>
  <c r="G473" i="44"/>
  <c r="F473" i="44"/>
  <c r="G472" i="44"/>
  <c r="F472" i="44"/>
  <c r="G471" i="44"/>
  <c r="F471" i="44"/>
  <c r="G470" i="44"/>
  <c r="F470" i="44"/>
  <c r="G469" i="44"/>
  <c r="F469" i="44"/>
  <c r="G468" i="44"/>
  <c r="F468" i="44"/>
  <c r="G467" i="44"/>
  <c r="F467" i="44"/>
  <c r="G466" i="44"/>
  <c r="F466" i="44"/>
  <c r="G465" i="44"/>
  <c r="F465" i="44"/>
  <c r="G464" i="44"/>
  <c r="F464" i="44"/>
  <c r="G463" i="44"/>
  <c r="F463" i="44"/>
  <c r="G462" i="44"/>
  <c r="F462" i="44"/>
  <c r="G461" i="44"/>
  <c r="F461" i="44"/>
  <c r="G460" i="44"/>
  <c r="F460" i="44"/>
  <c r="G459" i="44"/>
  <c r="F459" i="44"/>
  <c r="G458" i="44"/>
  <c r="F458" i="44"/>
  <c r="G457" i="44"/>
  <c r="F457" i="44"/>
  <c r="G456" i="44"/>
  <c r="F456" i="44"/>
  <c r="G455" i="44"/>
  <c r="F455" i="44"/>
  <c r="G454" i="44"/>
  <c r="F454" i="44"/>
  <c r="G453" i="44"/>
  <c r="F453" i="44"/>
  <c r="G452" i="44"/>
  <c r="F452" i="44"/>
  <c r="G451" i="44"/>
  <c r="F451" i="44"/>
  <c r="G450" i="44"/>
  <c r="F450" i="44"/>
  <c r="G449" i="44"/>
  <c r="F449" i="44"/>
  <c r="G448" i="44"/>
  <c r="F448" i="44"/>
  <c r="G447" i="44"/>
  <c r="F447" i="44"/>
  <c r="G446" i="44"/>
  <c r="F446" i="44"/>
  <c r="G445" i="44"/>
  <c r="F445" i="44"/>
  <c r="G444" i="44"/>
  <c r="F444" i="44"/>
  <c r="G443" i="44"/>
  <c r="F443" i="44"/>
  <c r="G442" i="44"/>
  <c r="F442" i="44"/>
  <c r="G441" i="44"/>
  <c r="F441" i="44"/>
  <c r="G440" i="44"/>
  <c r="F440" i="44"/>
  <c r="G439" i="44"/>
  <c r="F439" i="44"/>
  <c r="G438" i="44"/>
  <c r="F438" i="44"/>
  <c r="G437" i="44"/>
  <c r="F437" i="44"/>
  <c r="G436" i="44"/>
  <c r="F436" i="44"/>
  <c r="G435" i="44"/>
  <c r="F435" i="44"/>
  <c r="G434" i="44"/>
  <c r="F434" i="44"/>
  <c r="G433" i="44"/>
  <c r="F433" i="44"/>
  <c r="G432" i="44"/>
  <c r="F432" i="44"/>
  <c r="G431" i="44"/>
  <c r="F431" i="44"/>
  <c r="G430" i="44"/>
  <c r="F430" i="44"/>
  <c r="G429" i="44"/>
  <c r="F429" i="44"/>
  <c r="G428" i="44"/>
  <c r="F428" i="44"/>
  <c r="G427" i="44"/>
  <c r="F427" i="44"/>
  <c r="G426" i="44"/>
  <c r="F426" i="44"/>
  <c r="G425" i="44"/>
  <c r="F425" i="44"/>
  <c r="G424" i="44"/>
  <c r="F424" i="44"/>
  <c r="G423" i="44"/>
  <c r="F423" i="44"/>
  <c r="G422" i="44"/>
  <c r="F422" i="44"/>
  <c r="G421" i="44"/>
  <c r="F421" i="44"/>
  <c r="G420" i="44"/>
  <c r="F420" i="44"/>
  <c r="G419" i="44"/>
  <c r="F419" i="44"/>
  <c r="G418" i="44"/>
  <c r="F418" i="44"/>
  <c r="G417" i="44"/>
  <c r="F417" i="44"/>
  <c r="G416" i="44"/>
  <c r="F416" i="44"/>
  <c r="G415" i="44"/>
  <c r="F415" i="44"/>
  <c r="G414" i="44"/>
  <c r="F414" i="44"/>
  <c r="G413" i="44"/>
  <c r="F413" i="44"/>
  <c r="G412" i="44"/>
  <c r="F412" i="44"/>
  <c r="G411" i="44"/>
  <c r="F411" i="44"/>
  <c r="G410" i="44"/>
  <c r="F410" i="44"/>
  <c r="G409" i="44"/>
  <c r="F409" i="44"/>
  <c r="G408" i="44"/>
  <c r="F408" i="44"/>
  <c r="G407" i="44"/>
  <c r="F407" i="44"/>
  <c r="G406" i="44"/>
  <c r="F406" i="44"/>
  <c r="G405" i="44"/>
  <c r="F405" i="44"/>
  <c r="G404" i="44"/>
  <c r="F404" i="44"/>
  <c r="G403" i="44"/>
  <c r="F403" i="44"/>
  <c r="G402" i="44"/>
  <c r="F402" i="44"/>
  <c r="G401" i="44"/>
  <c r="F401" i="44"/>
  <c r="G400" i="44"/>
  <c r="F400" i="44"/>
  <c r="G399" i="44"/>
  <c r="F399" i="44"/>
  <c r="G398" i="44"/>
  <c r="F398" i="44"/>
  <c r="G397" i="44"/>
  <c r="F397" i="44"/>
  <c r="G396" i="44"/>
  <c r="F396" i="44"/>
  <c r="G395" i="44"/>
  <c r="F395" i="44"/>
  <c r="G394" i="44"/>
  <c r="F394" i="44"/>
  <c r="G393" i="44"/>
  <c r="F393" i="44"/>
  <c r="G392" i="44"/>
  <c r="F392" i="44"/>
  <c r="G391" i="44"/>
  <c r="F391" i="44"/>
  <c r="G390" i="44"/>
  <c r="F390" i="44"/>
  <c r="G389" i="44"/>
  <c r="F389" i="44"/>
  <c r="G388" i="44"/>
  <c r="F388" i="44"/>
  <c r="G387" i="44"/>
  <c r="F387" i="44"/>
  <c r="G386" i="44"/>
  <c r="F386" i="44"/>
  <c r="G385" i="44"/>
  <c r="F385" i="44"/>
  <c r="G384" i="44"/>
  <c r="F384" i="44"/>
  <c r="G383" i="44"/>
  <c r="F383" i="44"/>
  <c r="G382" i="44"/>
  <c r="F382" i="44"/>
  <c r="G381" i="44"/>
  <c r="F381" i="44"/>
  <c r="G380" i="44"/>
  <c r="F380" i="44"/>
  <c r="G379" i="44"/>
  <c r="F379" i="44"/>
  <c r="G378" i="44"/>
  <c r="F378" i="44"/>
  <c r="G377" i="44"/>
  <c r="F377" i="44"/>
  <c r="G376" i="44"/>
  <c r="F376" i="44"/>
  <c r="G375" i="44"/>
  <c r="F375" i="44"/>
  <c r="G374" i="44"/>
  <c r="F374" i="44"/>
  <c r="G373" i="44"/>
  <c r="F373" i="44"/>
  <c r="G372" i="44"/>
  <c r="F372" i="44"/>
  <c r="G371" i="44"/>
  <c r="F371" i="44"/>
  <c r="G370" i="44"/>
  <c r="F370" i="44"/>
  <c r="G369" i="44"/>
  <c r="F369" i="44"/>
  <c r="G368" i="44"/>
  <c r="F368" i="44"/>
  <c r="G367" i="44"/>
  <c r="F367" i="44"/>
  <c r="G366" i="44"/>
  <c r="F366" i="44"/>
  <c r="G365" i="44"/>
  <c r="F365" i="44"/>
  <c r="G364" i="44"/>
  <c r="F364" i="44"/>
  <c r="G363" i="44"/>
  <c r="F363" i="44"/>
  <c r="G362" i="44"/>
  <c r="F362" i="44"/>
  <c r="G361" i="44"/>
  <c r="F361" i="44"/>
  <c r="G360" i="44"/>
  <c r="F360" i="44"/>
  <c r="G359" i="44"/>
  <c r="F359" i="44"/>
  <c r="G358" i="44"/>
  <c r="F358" i="44"/>
  <c r="G357" i="44"/>
  <c r="F357" i="44"/>
  <c r="G356" i="44"/>
  <c r="F356" i="44"/>
  <c r="G355" i="44"/>
  <c r="F355" i="44"/>
  <c r="G354" i="44"/>
  <c r="F354" i="44"/>
  <c r="G353" i="44"/>
  <c r="F353" i="44"/>
  <c r="G352" i="44"/>
  <c r="F352" i="44"/>
  <c r="G351" i="44"/>
  <c r="F351" i="44"/>
  <c r="G350" i="44"/>
  <c r="F350" i="44"/>
  <c r="G349" i="44"/>
  <c r="F349" i="44"/>
  <c r="G348" i="44"/>
  <c r="F348" i="44"/>
  <c r="G347" i="44"/>
  <c r="F347" i="44"/>
  <c r="G346" i="44"/>
  <c r="F346" i="44"/>
  <c r="G345" i="44"/>
  <c r="F345" i="44"/>
  <c r="G344" i="44"/>
  <c r="F344" i="44"/>
  <c r="G343" i="44"/>
  <c r="F343" i="44"/>
  <c r="G342" i="44"/>
  <c r="F342" i="44"/>
  <c r="G341" i="44"/>
  <c r="F341" i="44"/>
  <c r="G340" i="44"/>
  <c r="F340" i="44"/>
  <c r="G339" i="44"/>
  <c r="F339" i="44"/>
  <c r="G338" i="44"/>
  <c r="F338" i="44"/>
  <c r="G337" i="44"/>
  <c r="F337" i="44"/>
  <c r="G336" i="44"/>
  <c r="F336" i="44"/>
  <c r="G335" i="44"/>
  <c r="F335" i="44"/>
  <c r="G334" i="44"/>
  <c r="F334" i="44"/>
  <c r="G333" i="44"/>
  <c r="F333" i="44"/>
  <c r="G332" i="44"/>
  <c r="F332" i="44"/>
  <c r="G331" i="44"/>
  <c r="F331" i="44"/>
  <c r="G330" i="44"/>
  <c r="F330" i="44"/>
  <c r="G329" i="44"/>
  <c r="F329" i="44"/>
  <c r="G328" i="44"/>
  <c r="F328" i="44"/>
  <c r="G327" i="44"/>
  <c r="F327" i="44"/>
  <c r="G326" i="44"/>
  <c r="F326" i="44"/>
  <c r="G325" i="44"/>
  <c r="F325" i="44"/>
  <c r="G324" i="44"/>
  <c r="F324" i="44"/>
  <c r="G323" i="44"/>
  <c r="F323" i="44"/>
  <c r="G322" i="44"/>
  <c r="F322" i="44"/>
  <c r="G321" i="44"/>
  <c r="F321" i="44"/>
  <c r="G320" i="44"/>
  <c r="F320" i="44"/>
  <c r="G319" i="44"/>
  <c r="F319" i="44"/>
  <c r="G318" i="44"/>
  <c r="F318" i="44"/>
  <c r="G317" i="44"/>
  <c r="F317" i="44"/>
  <c r="G316" i="44"/>
  <c r="F316" i="44"/>
  <c r="G315" i="44"/>
  <c r="F315" i="44"/>
  <c r="G314" i="44"/>
  <c r="F314" i="44"/>
  <c r="G313" i="44"/>
  <c r="F313" i="44"/>
  <c r="G312" i="44"/>
  <c r="F312" i="44"/>
  <c r="G311" i="44"/>
  <c r="F311" i="44"/>
  <c r="G310" i="44"/>
  <c r="F310" i="44"/>
  <c r="G309" i="44"/>
  <c r="F309" i="44"/>
  <c r="G308" i="44"/>
  <c r="F308" i="44"/>
  <c r="G307" i="44"/>
  <c r="F307" i="44"/>
  <c r="G306" i="44"/>
  <c r="F306" i="44"/>
  <c r="G305" i="44"/>
  <c r="F305" i="44"/>
  <c r="G304" i="44"/>
  <c r="F304" i="44"/>
  <c r="G303" i="44"/>
  <c r="F303" i="44"/>
  <c r="G302" i="44"/>
  <c r="F302" i="44"/>
  <c r="G301" i="44"/>
  <c r="F301" i="44"/>
  <c r="G300" i="44"/>
  <c r="F300" i="44"/>
  <c r="G299" i="44"/>
  <c r="F299" i="44"/>
  <c r="G298" i="44"/>
  <c r="F298" i="44"/>
  <c r="G297" i="44"/>
  <c r="F297" i="44"/>
  <c r="G296" i="44"/>
  <c r="F296" i="44"/>
  <c r="G295" i="44"/>
  <c r="F295" i="44"/>
  <c r="G294" i="44"/>
  <c r="F294" i="44"/>
  <c r="G293" i="44"/>
  <c r="F293" i="44"/>
  <c r="G292" i="44"/>
  <c r="F292" i="44"/>
  <c r="G291" i="44"/>
  <c r="F291" i="44"/>
  <c r="G290" i="44"/>
  <c r="F290" i="44"/>
  <c r="G289" i="44"/>
  <c r="F289" i="44"/>
  <c r="G288" i="44"/>
  <c r="F288" i="44"/>
  <c r="G287" i="44"/>
  <c r="F287" i="44"/>
  <c r="G286" i="44"/>
  <c r="F286" i="44"/>
  <c r="G285" i="44"/>
  <c r="F285" i="44"/>
  <c r="G284" i="44"/>
  <c r="F284" i="44"/>
  <c r="G283" i="44"/>
  <c r="F283" i="44"/>
  <c r="G282" i="44"/>
  <c r="F282" i="44"/>
  <c r="G281" i="44"/>
  <c r="F281" i="44"/>
  <c r="G280" i="44"/>
  <c r="F280" i="44"/>
  <c r="G279" i="44"/>
  <c r="F279" i="44"/>
  <c r="G278" i="44"/>
  <c r="F278" i="44"/>
  <c r="G277" i="44"/>
  <c r="F277" i="44"/>
  <c r="G276" i="44"/>
  <c r="F276" i="44"/>
  <c r="G275" i="44"/>
  <c r="F275" i="44"/>
  <c r="G274" i="44"/>
  <c r="F274" i="44"/>
  <c r="G273" i="44"/>
  <c r="F273" i="44"/>
  <c r="G272" i="44"/>
  <c r="F272" i="44"/>
  <c r="G271" i="44"/>
  <c r="F271" i="44"/>
  <c r="G270" i="44"/>
  <c r="F270" i="44"/>
  <c r="G269" i="44"/>
  <c r="F269" i="44"/>
  <c r="G268" i="44"/>
  <c r="F268" i="44"/>
  <c r="G267" i="44"/>
  <c r="F267" i="44"/>
  <c r="G266" i="44"/>
  <c r="F266" i="44"/>
  <c r="G265" i="44"/>
  <c r="F265" i="44"/>
  <c r="G264" i="44"/>
  <c r="F264" i="44"/>
  <c r="G263" i="44"/>
  <c r="F263" i="44"/>
  <c r="G262" i="44"/>
  <c r="F262" i="44"/>
  <c r="G261" i="44"/>
  <c r="F261" i="44"/>
  <c r="G260" i="44"/>
  <c r="F260" i="44"/>
  <c r="G259" i="44"/>
  <c r="F259" i="44"/>
  <c r="G258" i="44"/>
  <c r="F258" i="44"/>
  <c r="G257" i="44"/>
  <c r="F257" i="44"/>
  <c r="G256" i="44"/>
  <c r="F256" i="44"/>
  <c r="G255" i="44"/>
  <c r="F255" i="44"/>
  <c r="G254" i="44"/>
  <c r="F254" i="44"/>
  <c r="G253" i="44"/>
  <c r="F253" i="44"/>
  <c r="G252" i="44"/>
  <c r="F252" i="44"/>
  <c r="G251" i="44"/>
  <c r="F251" i="44"/>
  <c r="G250" i="44"/>
  <c r="F250" i="44"/>
  <c r="G249" i="44"/>
  <c r="F249" i="44"/>
  <c r="G248" i="44"/>
  <c r="F248" i="44"/>
  <c r="G247" i="44"/>
  <c r="F247" i="44"/>
  <c r="G246" i="44"/>
  <c r="F246" i="44"/>
  <c r="G245" i="44"/>
  <c r="F245" i="44"/>
  <c r="G244" i="44"/>
  <c r="F244" i="44"/>
  <c r="G243" i="44"/>
  <c r="F243" i="44"/>
  <c r="G242" i="44"/>
  <c r="F242" i="44"/>
  <c r="G241" i="44"/>
  <c r="F241" i="44"/>
  <c r="G240" i="44"/>
  <c r="F240" i="44"/>
  <c r="G239" i="44"/>
  <c r="F239" i="44"/>
  <c r="G238" i="44"/>
  <c r="F238" i="44"/>
  <c r="G237" i="44"/>
  <c r="F237" i="44"/>
  <c r="G236" i="44"/>
  <c r="F236" i="44"/>
  <c r="G235" i="44"/>
  <c r="F235" i="44"/>
  <c r="G234" i="44"/>
  <c r="F234" i="44"/>
  <c r="G233" i="44"/>
  <c r="F233" i="44"/>
  <c r="G232" i="44"/>
  <c r="F232" i="44"/>
  <c r="G231" i="44"/>
  <c r="F231" i="44"/>
  <c r="G230" i="44"/>
  <c r="F230" i="44"/>
  <c r="G229" i="44"/>
  <c r="F229" i="44"/>
  <c r="G228" i="44"/>
  <c r="F228" i="44"/>
  <c r="G227" i="44"/>
  <c r="F227" i="44"/>
  <c r="G226" i="44"/>
  <c r="F226" i="44"/>
  <c r="G225" i="44"/>
  <c r="F225" i="44"/>
  <c r="G224" i="44"/>
  <c r="F224" i="44"/>
  <c r="G223" i="44"/>
  <c r="F223" i="44"/>
  <c r="G222" i="44"/>
  <c r="F222" i="44"/>
  <c r="G221" i="44"/>
  <c r="F221" i="44"/>
  <c r="G220" i="44"/>
  <c r="F220" i="44"/>
  <c r="G219" i="44"/>
  <c r="F219" i="44"/>
  <c r="G218" i="44"/>
  <c r="F218" i="44"/>
  <c r="G217" i="44"/>
  <c r="F217" i="44"/>
  <c r="G216" i="44"/>
  <c r="F216" i="44"/>
  <c r="G215" i="44"/>
  <c r="F215" i="44"/>
  <c r="G214" i="44"/>
  <c r="F214" i="44"/>
  <c r="G213" i="44"/>
  <c r="F213" i="44"/>
  <c r="G212" i="44"/>
  <c r="F212" i="44"/>
  <c r="G211" i="44"/>
  <c r="F211" i="44"/>
  <c r="G210" i="44"/>
  <c r="F210" i="44"/>
  <c r="G209" i="44"/>
  <c r="F209" i="44"/>
  <c r="G208" i="44"/>
  <c r="F208" i="44"/>
  <c r="G207" i="44"/>
  <c r="F207" i="44"/>
  <c r="G206" i="44"/>
  <c r="F206" i="44"/>
  <c r="G205" i="44"/>
  <c r="F205" i="44"/>
  <c r="G204" i="44"/>
  <c r="F204" i="44"/>
  <c r="G203" i="44"/>
  <c r="F203" i="44"/>
  <c r="G202" i="44"/>
  <c r="F202" i="44"/>
  <c r="G201" i="44"/>
  <c r="F201" i="44"/>
  <c r="G200" i="44"/>
  <c r="F200" i="44"/>
  <c r="G199" i="44"/>
  <c r="F199" i="44"/>
  <c r="G198" i="44"/>
  <c r="F198" i="44"/>
  <c r="G197" i="44"/>
  <c r="F197" i="44"/>
  <c r="G196" i="44"/>
  <c r="F196" i="44"/>
  <c r="G195" i="44"/>
  <c r="F195" i="44"/>
  <c r="G194" i="44"/>
  <c r="F194" i="44"/>
  <c r="G193" i="44"/>
  <c r="F193" i="44"/>
  <c r="G192" i="44"/>
  <c r="F192" i="44"/>
  <c r="G191" i="44"/>
  <c r="F191" i="44"/>
  <c r="G190" i="44"/>
  <c r="F190" i="44"/>
  <c r="G189" i="44"/>
  <c r="F189" i="44"/>
  <c r="G188" i="44"/>
  <c r="F188" i="44"/>
  <c r="G187" i="44"/>
  <c r="F187" i="44"/>
  <c r="G186" i="44"/>
  <c r="F186" i="44"/>
  <c r="G185" i="44"/>
  <c r="F185" i="44"/>
  <c r="G184" i="44"/>
  <c r="F184" i="44"/>
  <c r="G183" i="44"/>
  <c r="F183" i="44"/>
  <c r="G182" i="44"/>
  <c r="F182" i="44"/>
  <c r="G181" i="44"/>
  <c r="F181" i="44"/>
  <c r="G180" i="44"/>
  <c r="F180" i="44"/>
  <c r="G179" i="44"/>
  <c r="F179" i="44"/>
  <c r="G178" i="44"/>
  <c r="F178" i="44"/>
  <c r="G177" i="44"/>
  <c r="F177" i="44"/>
  <c r="G176" i="44"/>
  <c r="F176" i="44"/>
  <c r="G175" i="44"/>
  <c r="F175" i="44"/>
  <c r="G174" i="44"/>
  <c r="F174" i="44"/>
  <c r="G173" i="44"/>
  <c r="F173" i="44"/>
  <c r="G172" i="44"/>
  <c r="F172" i="44"/>
  <c r="G171" i="44"/>
  <c r="F171" i="44"/>
  <c r="G170" i="44"/>
  <c r="F170" i="44"/>
  <c r="G169" i="44"/>
  <c r="F169" i="44"/>
  <c r="G168" i="44"/>
  <c r="F168" i="44"/>
  <c r="G167" i="44"/>
  <c r="F167" i="44"/>
  <c r="G166" i="44"/>
  <c r="F166" i="44"/>
  <c r="G165" i="44"/>
  <c r="F165" i="44"/>
  <c r="G164" i="44"/>
  <c r="F164" i="44"/>
  <c r="G163" i="44"/>
  <c r="F163" i="44"/>
  <c r="G162" i="44"/>
  <c r="F162" i="44"/>
  <c r="G161" i="44"/>
  <c r="F161" i="44"/>
  <c r="G160" i="44"/>
  <c r="F160" i="44"/>
  <c r="G159" i="44"/>
  <c r="F159" i="44"/>
  <c r="G158" i="44"/>
  <c r="F158" i="44"/>
  <c r="G157" i="44"/>
  <c r="F157" i="44"/>
  <c r="G156" i="44"/>
  <c r="F156" i="44"/>
  <c r="G155" i="44"/>
  <c r="F155" i="44"/>
  <c r="G154" i="44"/>
  <c r="F154" i="44"/>
  <c r="G153" i="44"/>
  <c r="F153" i="44"/>
  <c r="G152" i="44"/>
  <c r="F152" i="44"/>
  <c r="G151" i="44"/>
  <c r="F151" i="44"/>
  <c r="G150" i="44"/>
  <c r="F150" i="44"/>
  <c r="G149" i="44"/>
  <c r="F149" i="44"/>
  <c r="G148" i="44"/>
  <c r="F148" i="44"/>
  <c r="G147" i="44"/>
  <c r="F147" i="44"/>
  <c r="G146" i="44"/>
  <c r="F146" i="44"/>
  <c r="G145" i="44"/>
  <c r="F145" i="44"/>
  <c r="G144" i="44"/>
  <c r="F144" i="44"/>
  <c r="G143" i="44"/>
  <c r="F143" i="44"/>
  <c r="G142" i="44"/>
  <c r="F142" i="44"/>
  <c r="G141" i="44"/>
  <c r="F141" i="44"/>
  <c r="G140" i="44"/>
  <c r="F140" i="44"/>
  <c r="G139" i="44"/>
  <c r="F139" i="44"/>
  <c r="G138" i="44"/>
  <c r="F138" i="44"/>
  <c r="G137" i="44"/>
  <c r="F137" i="44"/>
  <c r="G136" i="44"/>
  <c r="F136" i="44"/>
  <c r="G135" i="44"/>
  <c r="F135" i="44"/>
  <c r="G134" i="44"/>
  <c r="F134" i="44"/>
  <c r="G133" i="44"/>
  <c r="F133" i="44"/>
  <c r="G132" i="44"/>
  <c r="F132" i="44"/>
  <c r="G131" i="44"/>
  <c r="F131" i="44"/>
  <c r="G130" i="44"/>
  <c r="F130" i="44"/>
  <c r="G129" i="44"/>
  <c r="F129" i="44"/>
  <c r="G128" i="44"/>
  <c r="F128" i="44"/>
  <c r="G127" i="44"/>
  <c r="F127" i="44"/>
  <c r="G126" i="44"/>
  <c r="F126" i="44"/>
  <c r="G125" i="44"/>
  <c r="F125" i="44"/>
  <c r="G124" i="44"/>
  <c r="F124" i="44"/>
  <c r="G123" i="44"/>
  <c r="F123" i="44"/>
  <c r="G122" i="44"/>
  <c r="F122" i="44"/>
  <c r="G121" i="44"/>
  <c r="F121" i="44"/>
  <c r="G120" i="44"/>
  <c r="F120" i="44"/>
  <c r="G119" i="44"/>
  <c r="F119" i="44"/>
  <c r="G118" i="44"/>
  <c r="F118" i="44"/>
  <c r="G117" i="44"/>
  <c r="F117" i="44"/>
  <c r="G116" i="44"/>
  <c r="F116" i="44"/>
  <c r="G115" i="44"/>
  <c r="F115" i="44"/>
  <c r="G114" i="44"/>
  <c r="F114" i="44"/>
  <c r="G113" i="44"/>
  <c r="F113" i="44"/>
  <c r="G112" i="44"/>
  <c r="F112" i="44"/>
  <c r="G111" i="44"/>
  <c r="F111" i="44"/>
  <c r="G110" i="44"/>
  <c r="F110" i="44"/>
  <c r="G109" i="44"/>
  <c r="F109" i="44"/>
  <c r="G108" i="44"/>
  <c r="F108" i="44"/>
  <c r="G107" i="44"/>
  <c r="F107" i="44"/>
  <c r="G106" i="44"/>
  <c r="F106" i="44"/>
  <c r="G105" i="44"/>
  <c r="F105" i="44"/>
  <c r="G104" i="44"/>
  <c r="F104" i="44"/>
  <c r="G103" i="44"/>
  <c r="F103" i="44"/>
  <c r="G102" i="44"/>
  <c r="F102" i="44"/>
  <c r="G101" i="44"/>
  <c r="F101" i="44"/>
  <c r="G100" i="44"/>
  <c r="F100" i="44"/>
  <c r="G99" i="44"/>
  <c r="F99" i="44"/>
  <c r="G98" i="44"/>
  <c r="F98" i="44"/>
  <c r="G97" i="44"/>
  <c r="F97" i="44"/>
  <c r="G96" i="44"/>
  <c r="F96" i="44"/>
  <c r="G95" i="44"/>
  <c r="F95" i="44"/>
  <c r="G94" i="44"/>
  <c r="F94" i="44"/>
  <c r="G93" i="44"/>
  <c r="F93" i="44"/>
  <c r="G92" i="44"/>
  <c r="F92" i="44"/>
  <c r="G91" i="44"/>
  <c r="F91" i="44"/>
  <c r="G90" i="44"/>
  <c r="F90" i="44"/>
  <c r="G89" i="44"/>
  <c r="F89" i="44"/>
  <c r="G88" i="44"/>
  <c r="F88" i="44"/>
  <c r="G87" i="44"/>
  <c r="F87" i="44"/>
  <c r="G86" i="44"/>
  <c r="F86" i="44"/>
  <c r="G85" i="44"/>
  <c r="F85" i="44"/>
  <c r="G84" i="44"/>
  <c r="F84" i="44"/>
  <c r="G83" i="44"/>
  <c r="F83" i="44"/>
  <c r="G82" i="44"/>
  <c r="F82" i="44"/>
  <c r="G81" i="44"/>
  <c r="F81" i="44"/>
  <c r="G80" i="44"/>
  <c r="F80" i="44"/>
  <c r="G79" i="44"/>
  <c r="F79" i="44"/>
  <c r="G78" i="44"/>
  <c r="F78" i="44"/>
  <c r="G77" i="44"/>
  <c r="F77" i="44"/>
  <c r="G76" i="44"/>
  <c r="F76" i="44"/>
  <c r="G75" i="44"/>
  <c r="F75" i="44"/>
  <c r="G74" i="44"/>
  <c r="F74" i="44"/>
  <c r="G73" i="44"/>
  <c r="F73" i="44"/>
  <c r="G72" i="44"/>
  <c r="F72" i="44"/>
  <c r="G71" i="44"/>
  <c r="F71" i="44"/>
  <c r="G70" i="44"/>
  <c r="F70" i="44"/>
  <c r="G69" i="44"/>
  <c r="F69" i="44"/>
  <c r="G68" i="44"/>
  <c r="F68" i="44"/>
  <c r="G67" i="44"/>
  <c r="F67" i="44"/>
  <c r="G66" i="44"/>
  <c r="F66" i="44"/>
  <c r="G65" i="44"/>
  <c r="F65" i="44"/>
  <c r="G64" i="44"/>
  <c r="F64" i="44"/>
  <c r="G63" i="44"/>
  <c r="F63" i="44"/>
  <c r="G62" i="44"/>
  <c r="F62" i="44"/>
  <c r="G61" i="44"/>
  <c r="F61" i="44"/>
  <c r="G60" i="44"/>
  <c r="F60" i="44"/>
  <c r="G59" i="44"/>
  <c r="F59" i="44"/>
  <c r="G58" i="44"/>
  <c r="F58" i="44"/>
  <c r="G57" i="44"/>
  <c r="F57" i="44"/>
  <c r="G56" i="44"/>
  <c r="F56" i="44"/>
  <c r="G55" i="44"/>
  <c r="F55" i="44"/>
  <c r="G54" i="44"/>
  <c r="F54" i="44"/>
  <c r="G53" i="44"/>
  <c r="F53" i="44"/>
  <c r="G52" i="44"/>
  <c r="F52" i="44"/>
  <c r="G51" i="44"/>
  <c r="F51" i="44"/>
  <c r="G50" i="44"/>
  <c r="F50" i="44"/>
  <c r="G49" i="44"/>
  <c r="F49" i="44"/>
  <c r="G48" i="44"/>
  <c r="F48" i="44"/>
  <c r="G47" i="44"/>
  <c r="F47" i="44"/>
  <c r="G46" i="44"/>
  <c r="F46" i="44"/>
  <c r="G45" i="44"/>
  <c r="F45" i="44"/>
  <c r="G44" i="44"/>
  <c r="F44" i="44"/>
  <c r="G43" i="44"/>
  <c r="F43" i="44"/>
  <c r="G42" i="44"/>
  <c r="F42" i="44"/>
  <c r="G41" i="44"/>
  <c r="F41" i="44"/>
  <c r="G40" i="44"/>
  <c r="F40" i="44"/>
  <c r="G39" i="44"/>
  <c r="F39" i="44"/>
  <c r="G38" i="44"/>
  <c r="F38" i="44"/>
  <c r="G37" i="44"/>
  <c r="F37" i="44"/>
  <c r="G36" i="44"/>
  <c r="F36" i="44"/>
  <c r="G35" i="44"/>
  <c r="F35" i="44"/>
  <c r="G34" i="44"/>
  <c r="F34" i="44"/>
  <c r="G33" i="44"/>
  <c r="F33" i="44"/>
  <c r="G32" i="44"/>
  <c r="F32" i="44"/>
  <c r="G31" i="44"/>
  <c r="F31" i="44"/>
  <c r="G30" i="44"/>
  <c r="F30" i="44"/>
  <c r="G29" i="44"/>
  <c r="F29" i="44"/>
  <c r="G28" i="44"/>
  <c r="F28" i="44"/>
  <c r="G27" i="44"/>
  <c r="F27" i="44"/>
  <c r="G26" i="44"/>
  <c r="F26" i="44"/>
  <c r="G25" i="44"/>
  <c r="F25" i="44"/>
  <c r="G24" i="44"/>
  <c r="F24" i="44"/>
  <c r="G23" i="44"/>
  <c r="F23" i="44"/>
  <c r="G22" i="44"/>
  <c r="F22" i="44"/>
  <c r="G21" i="44"/>
  <c r="F21" i="44"/>
  <c r="G20" i="44"/>
  <c r="F20" i="44"/>
  <c r="G19" i="44"/>
  <c r="F19" i="44"/>
  <c r="G18" i="44"/>
  <c r="F18" i="44"/>
  <c r="G17" i="44"/>
  <c r="F17" i="44"/>
  <c r="G16" i="44"/>
  <c r="F16" i="44"/>
  <c r="G15" i="44"/>
  <c r="F15" i="44"/>
  <c r="G14" i="44"/>
  <c r="F14" i="44"/>
  <c r="G13" i="44"/>
  <c r="F13" i="44"/>
  <c r="G12" i="44"/>
  <c r="F12" i="44"/>
  <c r="G11" i="44"/>
  <c r="F11" i="44"/>
  <c r="G10" i="44"/>
  <c r="F10" i="44"/>
  <c r="G9" i="44"/>
  <c r="F9" i="44"/>
  <c r="G8" i="44"/>
  <c r="F8" i="44"/>
  <c r="G7" i="44"/>
  <c r="F7" i="44"/>
  <c r="G6" i="44"/>
  <c r="F6" i="44"/>
  <c r="G5" i="44"/>
  <c r="F5" i="44"/>
  <c r="B994" i="43" l="1"/>
  <c r="C903" i="43"/>
  <c r="C994" i="43" s="1"/>
  <c r="C1880" i="42"/>
  <c r="B1880" i="42"/>
  <c r="D130" i="41" l="1"/>
  <c r="E130" i="41"/>
  <c r="F130" i="41"/>
  <c r="G130" i="41"/>
  <c r="C130" i="41"/>
  <c r="D124" i="41"/>
  <c r="E124" i="41"/>
  <c r="F124" i="41"/>
  <c r="G124" i="41"/>
  <c r="C124" i="41"/>
  <c r="D119" i="41"/>
  <c r="E119" i="41"/>
  <c r="F119" i="41"/>
  <c r="G119" i="41"/>
  <c r="C119" i="41"/>
  <c r="D107" i="41"/>
  <c r="E107" i="41"/>
  <c r="F107" i="41"/>
  <c r="G107" i="41"/>
  <c r="C107" i="41"/>
  <c r="D56" i="41"/>
  <c r="E56" i="41"/>
  <c r="F56" i="41"/>
  <c r="G56" i="41"/>
  <c r="C56" i="41"/>
  <c r="G39" i="41"/>
  <c r="F39" i="41"/>
  <c r="E39" i="41"/>
  <c r="D39" i="41"/>
  <c r="C39" i="41"/>
  <c r="D37" i="41"/>
  <c r="E37" i="41"/>
  <c r="F37" i="41"/>
  <c r="G37" i="41"/>
  <c r="C37" i="41"/>
  <c r="D33" i="41"/>
  <c r="E33" i="41"/>
  <c r="F33" i="41"/>
  <c r="G33" i="41"/>
  <c r="C33" i="41"/>
  <c r="D25" i="41"/>
  <c r="E25" i="41"/>
  <c r="F25" i="41"/>
  <c r="G25" i="41"/>
  <c r="C25" i="41"/>
  <c r="D19" i="41"/>
  <c r="E19" i="41"/>
  <c r="F19" i="41"/>
  <c r="G19" i="41"/>
  <c r="C19" i="41"/>
  <c r="D5" i="41"/>
  <c r="E5" i="41"/>
  <c r="F5" i="41"/>
  <c r="G5" i="41"/>
  <c r="C5" i="41"/>
  <c r="D91" i="40" l="1"/>
  <c r="D85" i="40"/>
  <c r="D80" i="40"/>
  <c r="D77" i="40"/>
  <c r="D75" i="40"/>
  <c r="D73" i="40"/>
  <c r="D71" i="40"/>
  <c r="D69" i="40"/>
  <c r="D31" i="40"/>
  <c r="E23" i="40"/>
  <c r="D23" i="40"/>
  <c r="J17" i="40"/>
  <c r="I17" i="40"/>
  <c r="D17" i="40"/>
  <c r="E17" i="40"/>
  <c r="D67" i="40" l="1"/>
  <c r="G17" i="40" l="1"/>
  <c r="F17" i="40"/>
  <c r="H17" i="40" l="1"/>
  <c r="C5" i="23" l="1"/>
  <c r="C14" i="22"/>
  <c r="C187" i="21"/>
  <c r="C25" i="20"/>
  <c r="C11" i="19"/>
  <c r="C5" i="18"/>
  <c r="G1467" i="17" l="1"/>
  <c r="G1450" i="17"/>
  <c r="G1415" i="17"/>
  <c r="G1356" i="17"/>
  <c r="G1213" i="17"/>
  <c r="G1167" i="17"/>
  <c r="G1151" i="17"/>
  <c r="G1026" i="17"/>
  <c r="G960" i="17"/>
  <c r="G695" i="17"/>
  <c r="G155" i="17"/>
  <c r="G29" i="17"/>
  <c r="G1465" i="17" l="1"/>
  <c r="G1464" i="17"/>
  <c r="G1462" i="17"/>
  <c r="G1461" i="17"/>
  <c r="G1460" i="17"/>
  <c r="G1459" i="17"/>
  <c r="G1458" i="17"/>
  <c r="G1457" i="17"/>
  <c r="G1456" i="17"/>
  <c r="G1454" i="17"/>
  <c r="G1453" i="17"/>
  <c r="G1452" i="17"/>
  <c r="G1448" i="17"/>
  <c r="G1447" i="17"/>
  <c r="G1446" i="17"/>
  <c r="G1445" i="17"/>
  <c r="G1444" i="17"/>
  <c r="G1443" i="17"/>
  <c r="G1441" i="17"/>
  <c r="G1440" i="17"/>
  <c r="G1439" i="17"/>
  <c r="G1438" i="17"/>
  <c r="G1436" i="17"/>
  <c r="G1435" i="17"/>
  <c r="G1434" i="17"/>
  <c r="G1433" i="17"/>
  <c r="G1432" i="17"/>
  <c r="G1430" i="17"/>
  <c r="G1429" i="17"/>
  <c r="G1428" i="17"/>
  <c r="G1426" i="17"/>
  <c r="G1425" i="17"/>
  <c r="G1424" i="17"/>
  <c r="G1423" i="17"/>
  <c r="G1421" i="17"/>
  <c r="G1420" i="17"/>
  <c r="G1418" i="17"/>
  <c r="G1417" i="17"/>
  <c r="G1413" i="17"/>
  <c r="G1412" i="17"/>
  <c r="G1410" i="17"/>
  <c r="G1409" i="17"/>
  <c r="G1408" i="17"/>
  <c r="G1407" i="17"/>
  <c r="G1405" i="17"/>
  <c r="G1404" i="17"/>
  <c r="G1403" i="17"/>
  <c r="G1401" i="17"/>
  <c r="G1400" i="17"/>
  <c r="G1399" i="17"/>
  <c r="G1397" i="17"/>
  <c r="G1396" i="17"/>
  <c r="G1395" i="17"/>
  <c r="G1394" i="17"/>
  <c r="G1393" i="17"/>
  <c r="G1392" i="17"/>
  <c r="G1391" i="17"/>
  <c r="G1390" i="17"/>
  <c r="G1388" i="17"/>
  <c r="G1387" i="17"/>
  <c r="G1386" i="17"/>
  <c r="G1385" i="17"/>
  <c r="G1383" i="17"/>
  <c r="G1382" i="17"/>
  <c r="G1381" i="17"/>
  <c r="G1380" i="17"/>
  <c r="G1378" i="17"/>
  <c r="G1377" i="17"/>
  <c r="G1376" i="17"/>
  <c r="G1374" i="17"/>
  <c r="G1373" i="17"/>
  <c r="G1372" i="17"/>
  <c r="G1371" i="17"/>
  <c r="G1370" i="17"/>
  <c r="G1369" i="17"/>
  <c r="G1368" i="17"/>
  <c r="G1366" i="17"/>
  <c r="G1365" i="17"/>
  <c r="G1363" i="17"/>
  <c r="G1362" i="17"/>
  <c r="G1361" i="17"/>
  <c r="G1359" i="17"/>
  <c r="G1358" i="17"/>
  <c r="G1351" i="17"/>
  <c r="G1350" i="17"/>
  <c r="G1348" i="17"/>
  <c r="G1347" i="17"/>
  <c r="G1345" i="17"/>
  <c r="G1344" i="17"/>
  <c r="G1343" i="17"/>
  <c r="G1342" i="17"/>
  <c r="G1341" i="17"/>
  <c r="G1340" i="17"/>
  <c r="G1339" i="17"/>
  <c r="G1338" i="17"/>
  <c r="G1336" i="17"/>
  <c r="G1335" i="17"/>
  <c r="G1334" i="17"/>
  <c r="G1333" i="17"/>
  <c r="G1332" i="17"/>
  <c r="G1331" i="17"/>
  <c r="G1330" i="17"/>
  <c r="G1328" i="17"/>
  <c r="G1327" i="17"/>
  <c r="G1325" i="17"/>
  <c r="G1324" i="17"/>
  <c r="G1322" i="17"/>
  <c r="G1321" i="17"/>
  <c r="G1320" i="17"/>
  <c r="G1319" i="17"/>
  <c r="G1318" i="17"/>
  <c r="G1317" i="17"/>
  <c r="G1315" i="17"/>
  <c r="G1314" i="17"/>
  <c r="G1312" i="17"/>
  <c r="G1311" i="17"/>
  <c r="G1310" i="17"/>
  <c r="G1309" i="17"/>
  <c r="G1308" i="17"/>
  <c r="G1307" i="17"/>
  <c r="G1306" i="17"/>
  <c r="G1305" i="17"/>
  <c r="G1303" i="17"/>
  <c r="G1302" i="17"/>
  <c r="G1300" i="17"/>
  <c r="G1299" i="17"/>
  <c r="G1298" i="17"/>
  <c r="G1296" i="17"/>
  <c r="G1295" i="17"/>
  <c r="G1293" i="17"/>
  <c r="G1292" i="17"/>
  <c r="G1290" i="17"/>
  <c r="G1289" i="17"/>
  <c r="G1287" i="17"/>
  <c r="G1286" i="17"/>
  <c r="G1285" i="17"/>
  <c r="G1284" i="17"/>
  <c r="G1283" i="17"/>
  <c r="G1281" i="17"/>
  <c r="G1280" i="17"/>
  <c r="G1279" i="17"/>
  <c r="G1277" i="17"/>
  <c r="G1276" i="17"/>
  <c r="G1274" i="17"/>
  <c r="G1272" i="17"/>
  <c r="G1271" i="17"/>
  <c r="G1270" i="17"/>
  <c r="G1268" i="17"/>
  <c r="G1267" i="17"/>
  <c r="G1265" i="17"/>
  <c r="G1264" i="17"/>
  <c r="G1262" i="17"/>
  <c r="G1261" i="17"/>
  <c r="G1259" i="17"/>
  <c r="G1258" i="17"/>
  <c r="G1257" i="17"/>
  <c r="G1255" i="17"/>
  <c r="G1254" i="17"/>
  <c r="G1252" i="17"/>
  <c r="G1251" i="17"/>
  <c r="G1249" i="17"/>
  <c r="G1248" i="17"/>
  <c r="G1246" i="17"/>
  <c r="G1245" i="17"/>
  <c r="G1243" i="17"/>
  <c r="G1242" i="17"/>
  <c r="G1240" i="17"/>
  <c r="G1239" i="17"/>
  <c r="G1238" i="17"/>
  <c r="G1237" i="17"/>
  <c r="G1235" i="17"/>
  <c r="G1233" i="17"/>
  <c r="G1232" i="17"/>
  <c r="G1231" i="17"/>
  <c r="G1230" i="17"/>
  <c r="G1228" i="17"/>
  <c r="G1227" i="17"/>
  <c r="G1226" i="17"/>
  <c r="G1224" i="17"/>
  <c r="G1223" i="17"/>
  <c r="G1222" i="17"/>
  <c r="G1220" i="17"/>
  <c r="G1219" i="17"/>
  <c r="G1218" i="17"/>
  <c r="G1216" i="17"/>
  <c r="G1215" i="17"/>
  <c r="G1211" i="17"/>
  <c r="G1210" i="17"/>
  <c r="G1208" i="17"/>
  <c r="G1207" i="17"/>
  <c r="G1205" i="17"/>
  <c r="G1204" i="17"/>
  <c r="G1203" i="17"/>
  <c r="G1202" i="17"/>
  <c r="G1201" i="17"/>
  <c r="G1200" i="17"/>
  <c r="G1198" i="17"/>
  <c r="G1197" i="17"/>
  <c r="G1196" i="17"/>
  <c r="G1194" i="17"/>
  <c r="G1193" i="17"/>
  <c r="G1191" i="17"/>
  <c r="G1190" i="17"/>
  <c r="G1189" i="17"/>
  <c r="G1188" i="17"/>
  <c r="G1186" i="17"/>
  <c r="G1185" i="17"/>
  <c r="G1184" i="17"/>
  <c r="G1182" i="17"/>
  <c r="G1181" i="17"/>
  <c r="G1180" i="17"/>
  <c r="G1179" i="17"/>
  <c r="G1178" i="17"/>
  <c r="G1177" i="17"/>
  <c r="G1176" i="17"/>
  <c r="G1174" i="17"/>
  <c r="G1173" i="17"/>
  <c r="G1172" i="17"/>
  <c r="G1170" i="17"/>
  <c r="G1169" i="17"/>
  <c r="G1165" i="17"/>
  <c r="G1164" i="17"/>
  <c r="G1149" i="17"/>
  <c r="G1148" i="17"/>
  <c r="G1147" i="17"/>
  <c r="G1146" i="17"/>
  <c r="G1145" i="17"/>
  <c r="G1143" i="17"/>
  <c r="G1142" i="17"/>
  <c r="G1141" i="17"/>
  <c r="G1140" i="17"/>
  <c r="G1138" i="17"/>
  <c r="G1137" i="17"/>
  <c r="G1136" i="17"/>
  <c r="G1134" i="17"/>
  <c r="G1133" i="17"/>
  <c r="G1131" i="17"/>
  <c r="G1130" i="17"/>
  <c r="G1129" i="17"/>
  <c r="G1128" i="17"/>
  <c r="G1126" i="17"/>
  <c r="G1125" i="17"/>
  <c r="G1124" i="17"/>
  <c r="G1123" i="17"/>
  <c r="G1122" i="17"/>
  <c r="G1121" i="17"/>
  <c r="G1120" i="17"/>
  <c r="G1118" i="17"/>
  <c r="G1117" i="17"/>
  <c r="G1115" i="17"/>
  <c r="G1113" i="17"/>
  <c r="G1112" i="17"/>
  <c r="G1111" i="17"/>
  <c r="G1110" i="17"/>
  <c r="G1109" i="17"/>
  <c r="G1108" i="17"/>
  <c r="G1107" i="17"/>
  <c r="G1106" i="17"/>
  <c r="G1105" i="17"/>
  <c r="G1104" i="17"/>
  <c r="G1103" i="17"/>
  <c r="G1102" i="17"/>
  <c r="G1101" i="17"/>
  <c r="G1100" i="17"/>
  <c r="G1099" i="17"/>
  <c r="G1098" i="17"/>
  <c r="G1097" i="17"/>
  <c r="G1096" i="17"/>
  <c r="G1095" i="17"/>
  <c r="G1094" i="17"/>
  <c r="G1093" i="17"/>
  <c r="G1092" i="17"/>
  <c r="G1091" i="17"/>
  <c r="G1090" i="17"/>
  <c r="G1089" i="17"/>
  <c r="G1088" i="17"/>
  <c r="G1087" i="17"/>
  <c r="G1086" i="17"/>
  <c r="G1085" i="17"/>
  <c r="G1084" i="17"/>
  <c r="G1083" i="17"/>
  <c r="G1082" i="17"/>
  <c r="G1081" i="17"/>
  <c r="G1080" i="17"/>
  <c r="G1079" i="17"/>
  <c r="G1078" i="17"/>
  <c r="G1077" i="17"/>
  <c r="G1076" i="17"/>
  <c r="G1075" i="17"/>
  <c r="G1074" i="17"/>
  <c r="G1073" i="17"/>
  <c r="G1072" i="17"/>
  <c r="G1070" i="17"/>
  <c r="G1069" i="17"/>
  <c r="G1068" i="17"/>
  <c r="G1067" i="17"/>
  <c r="G1066" i="17"/>
  <c r="G1065" i="17"/>
  <c r="G1064" i="17"/>
  <c r="G1063" i="17"/>
  <c r="G1061" i="17"/>
  <c r="G1060" i="17"/>
  <c r="G1059" i="17"/>
  <c r="G1058" i="17"/>
  <c r="G1057" i="17"/>
  <c r="G1056" i="17"/>
  <c r="G1055" i="17"/>
  <c r="G1054" i="17"/>
  <c r="G1053" i="17"/>
  <c r="G1052" i="17"/>
  <c r="G1051" i="17"/>
  <c r="G1050" i="17"/>
  <c r="G1049" i="17"/>
  <c r="G1048" i="17"/>
  <c r="G1047" i="17"/>
  <c r="G1046" i="17"/>
  <c r="G1045" i="17"/>
  <c r="G1044" i="17"/>
  <c r="G1043" i="17"/>
  <c r="G1042" i="17"/>
  <c r="G1041" i="17"/>
  <c r="G1040" i="17"/>
  <c r="G1039" i="17"/>
  <c r="G1038" i="17"/>
  <c r="G1037" i="17"/>
  <c r="G1036" i="17"/>
  <c r="G1035" i="17"/>
  <c r="G1034" i="17"/>
  <c r="G1033" i="17"/>
  <c r="G1032" i="17"/>
  <c r="G1031" i="17"/>
  <c r="G1030" i="17"/>
  <c r="G1029" i="17"/>
  <c r="G1028" i="17"/>
  <c r="G1024" i="17"/>
  <c r="G1023" i="17"/>
  <c r="G1022" i="17"/>
  <c r="G1021" i="17"/>
  <c r="G1020" i="17"/>
  <c r="G1018" i="17"/>
  <c r="G1017" i="17"/>
  <c r="G1016" i="17"/>
  <c r="G1014" i="17"/>
  <c r="G1012" i="17"/>
  <c r="G1011" i="17"/>
  <c r="G1010" i="17"/>
  <c r="G1009" i="17"/>
  <c r="G1008" i="17"/>
  <c r="G1007" i="17"/>
  <c r="G1006" i="17"/>
  <c r="G1005" i="17"/>
  <c r="G1004" i="17"/>
  <c r="G1003" i="17"/>
  <c r="G1001" i="17"/>
  <c r="G1000" i="17"/>
  <c r="G998" i="17"/>
  <c r="G997" i="17"/>
  <c r="G996" i="17"/>
  <c r="G995" i="17"/>
  <c r="G994" i="17"/>
  <c r="G992" i="17"/>
  <c r="G991" i="17"/>
  <c r="G990" i="17"/>
  <c r="G989" i="17"/>
  <c r="G988" i="17"/>
  <c r="G987" i="17"/>
  <c r="G985" i="17"/>
  <c r="G984" i="17"/>
  <c r="G982" i="17"/>
  <c r="G981" i="17"/>
  <c r="G980" i="17"/>
  <c r="G979" i="17"/>
  <c r="G978" i="17"/>
  <c r="G977" i="17"/>
  <c r="G976" i="17"/>
  <c r="G975" i="17"/>
  <c r="G974" i="17"/>
  <c r="G973" i="17"/>
  <c r="G971" i="17"/>
  <c r="G970" i="17"/>
  <c r="G969" i="17"/>
  <c r="G968" i="17"/>
  <c r="G967" i="17"/>
  <c r="G966" i="17"/>
  <c r="G965" i="17"/>
  <c r="G963" i="17"/>
  <c r="G962" i="17"/>
  <c r="G958" i="17"/>
  <c r="G957" i="17"/>
  <c r="G955" i="17"/>
  <c r="G954" i="17"/>
  <c r="G953" i="17"/>
  <c r="G952" i="17"/>
  <c r="G951" i="17"/>
  <c r="G950" i="17"/>
  <c r="G949" i="17"/>
  <c r="G948" i="17"/>
  <c r="G947" i="17"/>
  <c r="G946" i="17"/>
  <c r="G945" i="17"/>
  <c r="G944" i="17"/>
  <c r="G943" i="17"/>
  <c r="G942" i="17"/>
  <c r="G941" i="17"/>
  <c r="G940" i="17"/>
  <c r="G939" i="17"/>
  <c r="G938" i="17"/>
  <c r="G936" i="17"/>
  <c r="G935" i="17"/>
  <c r="G934" i="17"/>
  <c r="G933" i="17"/>
  <c r="G932" i="17"/>
  <c r="G931" i="17"/>
  <c r="G930" i="17"/>
  <c r="G929" i="17"/>
  <c r="G928" i="17"/>
  <c r="G927" i="17"/>
  <c r="G926" i="17"/>
  <c r="G925" i="17"/>
  <c r="G924" i="17"/>
  <c r="G923" i="17"/>
  <c r="G922" i="17"/>
  <c r="G921" i="17"/>
  <c r="G920" i="17"/>
  <c r="G919" i="17"/>
  <c r="G918" i="17"/>
  <c r="G917" i="17"/>
  <c r="G916" i="17"/>
  <c r="G914" i="17"/>
  <c r="G913" i="17"/>
  <c r="G912" i="17"/>
  <c r="G911" i="17"/>
  <c r="G910" i="17"/>
  <c r="G909" i="17"/>
  <c r="G907" i="17"/>
  <c r="G906" i="17"/>
  <c r="G905" i="17"/>
  <c r="G904" i="17"/>
  <c r="G903" i="17"/>
  <c r="G902" i="17"/>
  <c r="G900" i="17"/>
  <c r="G899" i="17"/>
  <c r="G898" i="17"/>
  <c r="G897" i="17"/>
  <c r="G896" i="17"/>
  <c r="G895" i="17"/>
  <c r="G893" i="17"/>
  <c r="G892" i="17"/>
  <c r="G891" i="17"/>
  <c r="G890" i="17"/>
  <c r="G889" i="17"/>
  <c r="G888" i="17"/>
  <c r="G886" i="17"/>
  <c r="G885" i="17"/>
  <c r="G884" i="17"/>
  <c r="G883" i="17"/>
  <c r="G882" i="17"/>
  <c r="G880" i="17"/>
  <c r="G879" i="17"/>
  <c r="G878" i="17"/>
  <c r="G877" i="17"/>
  <c r="G876" i="17"/>
  <c r="G874" i="17"/>
  <c r="G873" i="17"/>
  <c r="G872" i="17"/>
  <c r="G871" i="17"/>
  <c r="G869" i="17"/>
  <c r="G868" i="17"/>
  <c r="G867" i="17"/>
  <c r="G866" i="17"/>
  <c r="G865" i="17"/>
  <c r="G863" i="17"/>
  <c r="G862" i="17"/>
  <c r="G861" i="17"/>
  <c r="G860" i="17"/>
  <c r="G859" i="17"/>
  <c r="G858" i="17"/>
  <c r="G857" i="17"/>
  <c r="G856" i="17"/>
  <c r="G855" i="17"/>
  <c r="G854" i="17"/>
  <c r="G853" i="17"/>
  <c r="G852" i="17"/>
  <c r="G851" i="17"/>
  <c r="G850" i="17"/>
  <c r="G849" i="17"/>
  <c r="G847" i="17"/>
  <c r="G846" i="17"/>
  <c r="G845" i="17"/>
  <c r="G844" i="17"/>
  <c r="G843" i="17"/>
  <c r="G841" i="17"/>
  <c r="G840" i="17"/>
  <c r="G839" i="17"/>
  <c r="G838" i="17"/>
  <c r="G837" i="17"/>
  <c r="G836" i="17"/>
  <c r="G835" i="17"/>
  <c r="G834" i="17"/>
  <c r="G833" i="17"/>
  <c r="G832" i="17"/>
  <c r="G831" i="17"/>
  <c r="G830" i="17"/>
  <c r="G829" i="17"/>
  <c r="G827" i="17"/>
  <c r="G826" i="17"/>
  <c r="G825" i="17"/>
  <c r="G824" i="17"/>
  <c r="G823" i="17"/>
  <c r="G822" i="17"/>
  <c r="G820" i="17"/>
  <c r="G819" i="17"/>
  <c r="G817" i="17"/>
  <c r="G816" i="17"/>
  <c r="G815" i="17"/>
  <c r="G814" i="17"/>
  <c r="G813" i="17"/>
  <c r="G812" i="17"/>
  <c r="G811" i="17"/>
  <c r="G809" i="17"/>
  <c r="G808" i="17"/>
  <c r="G806" i="17"/>
  <c r="G805" i="17"/>
  <c r="G803" i="17"/>
  <c r="G802" i="17"/>
  <c r="G801" i="17"/>
  <c r="G800" i="17"/>
  <c r="G799" i="17"/>
  <c r="G798" i="17"/>
  <c r="G796" i="17"/>
  <c r="G795" i="17"/>
  <c r="G794" i="17"/>
  <c r="G793" i="17"/>
  <c r="G792" i="17"/>
  <c r="G791" i="17"/>
  <c r="G790" i="17"/>
  <c r="G789" i="17"/>
  <c r="G788" i="17"/>
  <c r="G787" i="17"/>
  <c r="G786" i="17"/>
  <c r="G785" i="17"/>
  <c r="G784" i="17"/>
  <c r="G782" i="17"/>
  <c r="G781" i="17"/>
  <c r="G780" i="17"/>
  <c r="G779" i="17"/>
  <c r="G778" i="17"/>
  <c r="G777" i="17"/>
  <c r="G776" i="17"/>
  <c r="G775" i="17"/>
  <c r="G773" i="17"/>
  <c r="G772" i="17"/>
  <c r="G771" i="17"/>
  <c r="G770" i="17"/>
  <c r="G769" i="17"/>
  <c r="G767" i="17"/>
  <c r="G766" i="17"/>
  <c r="G765" i="17"/>
  <c r="G764" i="17"/>
  <c r="G763" i="17"/>
  <c r="G762" i="17"/>
  <c r="G761" i="17"/>
  <c r="G760" i="17"/>
  <c r="G759" i="17"/>
  <c r="G758" i="17"/>
  <c r="G757" i="17"/>
  <c r="G756" i="17"/>
  <c r="G755" i="17"/>
  <c r="G754" i="17"/>
  <c r="G753" i="17"/>
  <c r="G752" i="17"/>
  <c r="G750" i="17"/>
  <c r="G749" i="17"/>
  <c r="G748" i="17"/>
  <c r="G747" i="17"/>
  <c r="G746" i="17"/>
  <c r="G745" i="17"/>
  <c r="G744" i="17"/>
  <c r="G743" i="17"/>
  <c r="G742" i="17"/>
  <c r="G741" i="17"/>
  <c r="G740" i="17"/>
  <c r="G739" i="17"/>
  <c r="G738" i="17"/>
  <c r="G737" i="17"/>
  <c r="G736" i="17"/>
  <c r="G735" i="17"/>
  <c r="G734" i="17"/>
  <c r="G733" i="17"/>
  <c r="G732" i="17"/>
  <c r="G730" i="17"/>
  <c r="G729" i="17"/>
  <c r="G728" i="17"/>
  <c r="G725" i="17"/>
  <c r="G724" i="17"/>
  <c r="G723" i="17"/>
  <c r="G722" i="17"/>
  <c r="G721" i="17"/>
  <c r="G719" i="17"/>
  <c r="G718" i="17"/>
  <c r="G717" i="17"/>
  <c r="G716" i="17"/>
  <c r="G715" i="17"/>
  <c r="G714" i="17"/>
  <c r="G713" i="17"/>
  <c r="G712" i="17"/>
  <c r="G711" i="17"/>
  <c r="G710" i="17"/>
  <c r="G709" i="17"/>
  <c r="G708" i="17"/>
  <c r="G707" i="17"/>
  <c r="G706" i="17"/>
  <c r="G704" i="17"/>
  <c r="G703" i="17"/>
  <c r="G702" i="17"/>
  <c r="G701" i="17"/>
  <c r="G700" i="17"/>
  <c r="G699" i="17"/>
  <c r="G698" i="17"/>
  <c r="G697" i="17"/>
  <c r="G693" i="17"/>
  <c r="G692" i="17"/>
  <c r="G691" i="17"/>
  <c r="G689" i="17"/>
  <c r="G688" i="17"/>
  <c r="G687" i="17"/>
  <c r="G686" i="17"/>
  <c r="G685" i="17"/>
  <c r="G683" i="17"/>
  <c r="G682" i="17"/>
  <c r="G681" i="17"/>
  <c r="G680" i="17"/>
  <c r="G679" i="17"/>
  <c r="G678" i="17"/>
  <c r="G677" i="17"/>
  <c r="G676" i="17"/>
  <c r="G675" i="17"/>
  <c r="G674" i="17"/>
  <c r="G673" i="17"/>
  <c r="G672" i="17"/>
  <c r="G671" i="17"/>
  <c r="G670" i="17"/>
  <c r="G669" i="17"/>
  <c r="G667" i="17"/>
  <c r="G666" i="17"/>
  <c r="G664" i="17"/>
  <c r="G663" i="17"/>
  <c r="G662" i="17"/>
  <c r="G661" i="17"/>
  <c r="G660" i="17"/>
  <c r="G658" i="17"/>
  <c r="G657" i="17"/>
  <c r="G656" i="17"/>
  <c r="G654" i="17"/>
  <c r="G653" i="17"/>
  <c r="G651" i="17"/>
  <c r="G650" i="17"/>
  <c r="G649" i="17"/>
  <c r="G648" i="17"/>
  <c r="G647" i="17"/>
  <c r="G645" i="17"/>
  <c r="G644" i="17"/>
  <c r="G643" i="17"/>
  <c r="G642" i="17"/>
  <c r="G640" i="17"/>
  <c r="G639" i="17"/>
  <c r="G638" i="17"/>
  <c r="G637" i="17"/>
  <c r="G636" i="17"/>
  <c r="G633" i="17"/>
  <c r="G632" i="17"/>
  <c r="G630" i="17"/>
  <c r="G629" i="17"/>
  <c r="G628" i="17"/>
  <c r="G627" i="17"/>
  <c r="G625" i="17"/>
  <c r="G624" i="17"/>
  <c r="G622" i="17"/>
  <c r="G621" i="17"/>
  <c r="G619" i="17"/>
  <c r="G618" i="17"/>
  <c r="G617" i="17"/>
  <c r="G616" i="17"/>
  <c r="G614" i="17"/>
  <c r="G613" i="17"/>
  <c r="G612" i="17"/>
  <c r="G611" i="17"/>
  <c r="G610" i="17"/>
  <c r="G609" i="17"/>
  <c r="G608" i="17"/>
  <c r="G607" i="17"/>
  <c r="G606" i="17"/>
  <c r="G605" i="17"/>
  <c r="G604" i="17"/>
  <c r="G603" i="17"/>
  <c r="G601" i="17"/>
  <c r="G600" i="17"/>
  <c r="G599" i="17"/>
  <c r="G598" i="17"/>
  <c r="G597" i="17"/>
  <c r="G596" i="17"/>
  <c r="G595" i="17"/>
  <c r="G594" i="17"/>
  <c r="G593" i="17"/>
  <c r="G592" i="17"/>
  <c r="G591" i="17"/>
  <c r="G589" i="17"/>
  <c r="G588" i="17"/>
  <c r="G587" i="17"/>
  <c r="G586" i="17"/>
  <c r="G585" i="17"/>
  <c r="G584" i="17"/>
  <c r="G583" i="17"/>
  <c r="G582" i="17"/>
  <c r="G581" i="17"/>
  <c r="G580" i="17"/>
  <c r="G579" i="17"/>
  <c r="G578" i="17"/>
  <c r="G577" i="17"/>
  <c r="G576" i="17"/>
  <c r="G575" i="17"/>
  <c r="G574" i="17"/>
  <c r="G573" i="17"/>
  <c r="G572" i="17"/>
  <c r="G571" i="17"/>
  <c r="G570" i="17"/>
  <c r="G568" i="17"/>
  <c r="G567" i="17"/>
  <c r="G566" i="17"/>
  <c r="G565" i="17"/>
  <c r="G564" i="17"/>
  <c r="G563" i="17"/>
  <c r="G561" i="17"/>
  <c r="G560" i="17"/>
  <c r="G559" i="17"/>
  <c r="G558" i="17"/>
  <c r="G557" i="17"/>
  <c r="G556" i="17"/>
  <c r="G555" i="17"/>
  <c r="G554" i="17"/>
  <c r="G553" i="17"/>
  <c r="G552" i="17"/>
  <c r="G551" i="17"/>
  <c r="G550" i="17"/>
  <c r="G549" i="17"/>
  <c r="G548" i="17"/>
  <c r="G547" i="17"/>
  <c r="G545" i="17"/>
  <c r="G544" i="17"/>
  <c r="G543" i="17"/>
  <c r="G541" i="17"/>
  <c r="G540" i="17"/>
  <c r="G539" i="17"/>
  <c r="G538" i="17"/>
  <c r="G537" i="17"/>
  <c r="G536" i="17"/>
  <c r="G535" i="17"/>
  <c r="G534" i="17"/>
  <c r="G533" i="17"/>
  <c r="G532" i="17"/>
  <c r="G531" i="17"/>
  <c r="G530" i="17"/>
  <c r="G529" i="17"/>
  <c r="G528" i="17"/>
  <c r="G527" i="17"/>
  <c r="G526" i="17"/>
  <c r="G525" i="17"/>
  <c r="G524" i="17"/>
  <c r="G523" i="17"/>
  <c r="G522" i="17"/>
  <c r="G520" i="17"/>
  <c r="G519" i="17"/>
  <c r="G518" i="17"/>
  <c r="G517" i="17"/>
  <c r="G516" i="17"/>
  <c r="G515" i="17"/>
  <c r="G514" i="17"/>
  <c r="G512" i="17"/>
  <c r="G511" i="17"/>
  <c r="G510" i="17"/>
  <c r="G509" i="17"/>
  <c r="G508" i="17"/>
  <c r="G507" i="17"/>
  <c r="G506" i="17"/>
  <c r="G505" i="17"/>
  <c r="G504" i="17"/>
  <c r="G502" i="17"/>
  <c r="G500" i="17"/>
  <c r="G499" i="17"/>
  <c r="G498" i="17"/>
  <c r="G497" i="17"/>
  <c r="G496" i="17"/>
  <c r="G494" i="17"/>
  <c r="G493" i="17"/>
  <c r="G491" i="17"/>
  <c r="G490" i="17"/>
  <c r="G488" i="17"/>
  <c r="G487" i="17"/>
  <c r="G486" i="17"/>
  <c r="G485" i="17"/>
  <c r="G483" i="17"/>
  <c r="G482" i="17"/>
  <c r="G481" i="17"/>
  <c r="G480" i="17"/>
  <c r="G479" i="17"/>
  <c r="G478" i="17"/>
  <c r="G477" i="17"/>
  <c r="G476" i="17"/>
  <c r="G474" i="17"/>
  <c r="G473" i="17"/>
  <c r="G471" i="17"/>
  <c r="G470" i="17"/>
  <c r="G469" i="17"/>
  <c r="G468" i="17"/>
  <c r="G467" i="17"/>
  <c r="G465" i="17"/>
  <c r="G464" i="17"/>
  <c r="G463" i="17"/>
  <c r="G458" i="17"/>
  <c r="G457" i="17"/>
  <c r="G456" i="17"/>
  <c r="G455" i="17"/>
  <c r="G454" i="17"/>
  <c r="G453" i="17"/>
  <c r="G452" i="17"/>
  <c r="G451" i="17"/>
  <c r="G450" i="17"/>
  <c r="G449" i="17"/>
  <c r="G448" i="17"/>
  <c r="G447" i="17"/>
  <c r="G446" i="17"/>
  <c r="G445" i="17"/>
  <c r="G444" i="17"/>
  <c r="G443" i="17"/>
  <c r="G442" i="17"/>
  <c r="G440" i="17"/>
  <c r="G439" i="17"/>
  <c r="G438" i="17"/>
  <c r="G437" i="17"/>
  <c r="G436" i="17"/>
  <c r="G435" i="17"/>
  <c r="G434" i="17"/>
  <c r="G433" i="17"/>
  <c r="G432" i="17"/>
  <c r="G430" i="17"/>
  <c r="G429" i="17"/>
  <c r="G428" i="17"/>
  <c r="G426" i="17"/>
  <c r="G425" i="17"/>
  <c r="G424" i="17"/>
  <c r="G422" i="17"/>
  <c r="G421" i="17"/>
  <c r="G420" i="17"/>
  <c r="G419" i="17"/>
  <c r="G417" i="17"/>
  <c r="G416" i="17"/>
  <c r="G415" i="17"/>
  <c r="G414" i="17"/>
  <c r="G413" i="17"/>
  <c r="G411" i="17"/>
  <c r="G409" i="17"/>
  <c r="G408" i="17"/>
  <c r="G407" i="17"/>
  <c r="G406" i="17"/>
  <c r="G404" i="17"/>
  <c r="G403" i="17"/>
  <c r="G402" i="17"/>
  <c r="G401" i="17"/>
  <c r="G400" i="17"/>
  <c r="G399" i="17"/>
  <c r="G398" i="17"/>
  <c r="G397" i="17"/>
  <c r="G396" i="17"/>
  <c r="G395" i="17"/>
  <c r="G394" i="17"/>
  <c r="G393" i="17"/>
  <c r="G392" i="17"/>
  <c r="G391" i="17"/>
  <c r="G390" i="17"/>
  <c r="G389" i="17"/>
  <c r="G387" i="17"/>
  <c r="G386" i="17"/>
  <c r="G385" i="17"/>
  <c r="G384" i="17"/>
  <c r="G383" i="17"/>
  <c r="G382" i="17"/>
  <c r="G381" i="17"/>
  <c r="G380" i="17"/>
  <c r="G379" i="17"/>
  <c r="G378" i="17"/>
  <c r="G377" i="17"/>
  <c r="G376" i="17"/>
  <c r="G375" i="17"/>
  <c r="G374" i="17"/>
  <c r="G373" i="17"/>
  <c r="G372" i="17"/>
  <c r="G371" i="17"/>
  <c r="G369" i="17"/>
  <c r="G368" i="17"/>
  <c r="G367" i="17"/>
  <c r="G366" i="17"/>
  <c r="G364" i="17"/>
  <c r="G363" i="17"/>
  <c r="G362" i="17"/>
  <c r="G361" i="17"/>
  <c r="G360" i="17"/>
  <c r="G359" i="17"/>
  <c r="G358" i="17"/>
  <c r="G357" i="17"/>
  <c r="G356" i="17"/>
  <c r="G354" i="17"/>
  <c r="G353" i="17"/>
  <c r="G352" i="17"/>
  <c r="G351" i="17"/>
  <c r="G350" i="17"/>
  <c r="G348" i="17"/>
  <c r="G347" i="17"/>
  <c r="G345" i="17"/>
  <c r="G344" i="17"/>
  <c r="G343" i="17"/>
  <c r="G342" i="17"/>
  <c r="G341" i="17"/>
  <c r="G340" i="17"/>
  <c r="G339" i="17"/>
  <c r="G338" i="17"/>
  <c r="G335" i="17"/>
  <c r="G334" i="17"/>
  <c r="G333" i="17"/>
  <c r="G332" i="17"/>
  <c r="G331" i="17"/>
  <c r="G330" i="17"/>
  <c r="G329" i="17"/>
  <c r="G327" i="17"/>
  <c r="G326" i="17"/>
  <c r="G325" i="17"/>
  <c r="G324" i="17"/>
  <c r="G323" i="17"/>
  <c r="G322" i="17"/>
  <c r="G321" i="17"/>
  <c r="G320" i="17"/>
  <c r="G319" i="17"/>
  <c r="G318" i="17"/>
  <c r="G317" i="17"/>
  <c r="G316" i="17"/>
  <c r="G315" i="17"/>
  <c r="G314" i="17"/>
  <c r="G313" i="17"/>
  <c r="G312" i="17"/>
  <c r="G311" i="17"/>
  <c r="G310" i="17"/>
  <c r="G309" i="17"/>
  <c r="G308" i="17"/>
  <c r="G307" i="17"/>
  <c r="G306" i="17"/>
  <c r="G305" i="17"/>
  <c r="G304" i="17"/>
  <c r="G303" i="17"/>
  <c r="G302" i="17"/>
  <c r="G301" i="17"/>
  <c r="G300" i="17"/>
  <c r="G298" i="17"/>
  <c r="G297" i="17"/>
  <c r="G296" i="17"/>
  <c r="G294" i="17"/>
  <c r="G293" i="17"/>
  <c r="G292" i="17"/>
  <c r="G291" i="17"/>
  <c r="G290" i="17"/>
  <c r="G288" i="17"/>
  <c r="G287" i="17"/>
  <c r="G286" i="17"/>
  <c r="G285" i="17"/>
  <c r="G284" i="17"/>
  <c r="G283" i="17"/>
  <c r="G282" i="17"/>
  <c r="G280" i="17"/>
  <c r="G279" i="17"/>
  <c r="G278" i="17"/>
  <c r="G277" i="17"/>
  <c r="G276" i="17"/>
  <c r="G274" i="17"/>
  <c r="G273" i="17"/>
  <c r="G272" i="17"/>
  <c r="G270" i="17"/>
  <c r="G269" i="17"/>
  <c r="G268" i="17"/>
  <c r="G267" i="17"/>
  <c r="G266" i="17"/>
  <c r="G264" i="17"/>
  <c r="G263" i="17"/>
  <c r="G262" i="17"/>
  <c r="G261" i="17"/>
  <c r="G260" i="17"/>
  <c r="G258" i="17"/>
  <c r="G257" i="17"/>
  <c r="G256" i="17"/>
  <c r="G254" i="17"/>
  <c r="G253" i="17"/>
  <c r="G252" i="17"/>
  <c r="G251" i="17"/>
  <c r="G250" i="17"/>
  <c r="G249" i="17"/>
  <c r="G247" i="17"/>
  <c r="G246" i="17"/>
  <c r="G245" i="17"/>
  <c r="G244" i="17"/>
  <c r="G243" i="17"/>
  <c r="G242" i="17"/>
  <c r="G241" i="17"/>
  <c r="G239" i="17"/>
  <c r="G238" i="17"/>
  <c r="G237" i="17"/>
  <c r="G236" i="17"/>
  <c r="G234" i="17"/>
  <c r="G233" i="17"/>
  <c r="G232" i="17"/>
  <c r="G230" i="17"/>
  <c r="G229" i="17"/>
  <c r="G228" i="17"/>
  <c r="G227" i="17"/>
  <c r="G226" i="17"/>
  <c r="G224" i="17"/>
  <c r="G223" i="17"/>
  <c r="G222" i="17"/>
  <c r="G221" i="17"/>
  <c r="G220" i="17"/>
  <c r="G218" i="17"/>
  <c r="G217" i="17"/>
  <c r="G216" i="17"/>
  <c r="G215" i="17"/>
  <c r="G214" i="17"/>
  <c r="G213" i="17"/>
  <c r="G212" i="17"/>
  <c r="G211" i="17"/>
  <c r="G210" i="17"/>
  <c r="G208" i="17"/>
  <c r="G207" i="17"/>
  <c r="G206" i="17"/>
  <c r="G205" i="17"/>
  <c r="G204" i="17"/>
  <c r="G203" i="17"/>
  <c r="G202" i="17"/>
  <c r="G201" i="17"/>
  <c r="G200" i="17"/>
  <c r="G198" i="17"/>
  <c r="G197" i="17"/>
  <c r="G196" i="17"/>
  <c r="G195" i="17"/>
  <c r="G194" i="17"/>
  <c r="G193" i="17"/>
  <c r="G192" i="17"/>
  <c r="G191" i="17"/>
  <c r="G190" i="17"/>
  <c r="G188" i="17"/>
  <c r="G187" i="17"/>
  <c r="G186" i="17"/>
  <c r="G185" i="17"/>
  <c r="G183" i="17"/>
  <c r="G182" i="17"/>
  <c r="G181" i="17"/>
  <c r="G180" i="17"/>
  <c r="G179" i="17"/>
  <c r="G178" i="17"/>
  <c r="G176" i="17"/>
  <c r="G175" i="17"/>
  <c r="G174" i="17"/>
  <c r="G173" i="17"/>
  <c r="G172" i="17"/>
  <c r="G171" i="17"/>
  <c r="G170" i="17"/>
  <c r="G168" i="17"/>
  <c r="G167" i="17"/>
  <c r="G166" i="17"/>
  <c r="G165" i="17"/>
  <c r="G164" i="17"/>
  <c r="G163" i="17"/>
  <c r="G161" i="17"/>
  <c r="G160" i="17"/>
  <c r="G159" i="17"/>
  <c r="G158" i="17"/>
  <c r="G157" i="17"/>
  <c r="G153" i="17"/>
  <c r="G152" i="17"/>
  <c r="G151" i="17"/>
  <c r="G149" i="17"/>
  <c r="G148" i="17"/>
  <c r="G147" i="17"/>
  <c r="G146" i="17"/>
  <c r="G145" i="17"/>
  <c r="G144" i="17"/>
  <c r="G143" i="17"/>
  <c r="G142" i="17"/>
  <c r="G141" i="17"/>
  <c r="G140" i="17"/>
  <c r="G139" i="17"/>
  <c r="G138" i="17"/>
  <c r="G137" i="17"/>
  <c r="G136" i="17"/>
  <c r="G135" i="17"/>
  <c r="G133" i="17"/>
  <c r="G132" i="17"/>
  <c r="G131" i="17"/>
  <c r="G130" i="17"/>
  <c r="G128" i="17"/>
  <c r="G127" i="17"/>
  <c r="G126" i="17"/>
  <c r="G125" i="17"/>
  <c r="G123" i="17"/>
  <c r="G122" i="17"/>
  <c r="G121" i="17"/>
  <c r="G119" i="17"/>
  <c r="G118" i="17"/>
  <c r="G117" i="17"/>
  <c r="G115" i="17"/>
  <c r="G114" i="17"/>
  <c r="G112" i="17"/>
  <c r="G111" i="17"/>
  <c r="G110" i="17"/>
  <c r="G109" i="17"/>
  <c r="G107" i="17"/>
  <c r="G106" i="17"/>
  <c r="G105" i="17"/>
  <c r="G103" i="17"/>
  <c r="G102" i="17"/>
  <c r="G101" i="17"/>
  <c r="G100" i="17"/>
  <c r="G99" i="17"/>
  <c r="G98" i="17"/>
  <c r="G97" i="17"/>
  <c r="G95" i="17"/>
  <c r="G94" i="17"/>
  <c r="G92" i="17"/>
  <c r="G91" i="17"/>
  <c r="G90" i="17"/>
  <c r="G89" i="17"/>
  <c r="G88" i="17"/>
  <c r="G87" i="17"/>
  <c r="G86" i="17"/>
  <c r="G85" i="17"/>
  <c r="G83" i="17"/>
  <c r="G82" i="17"/>
  <c r="G81" i="17"/>
  <c r="G80" i="17"/>
  <c r="G79" i="17"/>
  <c r="G78" i="17"/>
  <c r="G77" i="17"/>
  <c r="G76" i="17"/>
  <c r="G75" i="17"/>
  <c r="G74" i="17"/>
  <c r="G73" i="17"/>
  <c r="G72" i="17"/>
  <c r="G71" i="17"/>
  <c r="G70" i="17"/>
  <c r="G69" i="17"/>
  <c r="G68" i="17"/>
  <c r="G67" i="17"/>
  <c r="G66" i="17"/>
  <c r="G65" i="17"/>
  <c r="G64" i="17"/>
  <c r="G63" i="17"/>
  <c r="G61" i="17"/>
  <c r="G60" i="17"/>
  <c r="G59" i="17"/>
  <c r="G58" i="17"/>
  <c r="G57" i="17"/>
  <c r="G56" i="17"/>
  <c r="G55" i="17"/>
  <c r="G53" i="17"/>
  <c r="G52" i="17"/>
  <c r="G50" i="17"/>
  <c r="G49" i="17"/>
  <c r="G48" i="17"/>
  <c r="G47" i="17"/>
  <c r="G46" i="17"/>
  <c r="G45" i="17"/>
  <c r="G44" i="17"/>
  <c r="G43" i="17"/>
  <c r="G42" i="17"/>
  <c r="G41" i="17"/>
  <c r="G40" i="17"/>
  <c r="G39" i="17"/>
  <c r="G37" i="17"/>
  <c r="G36" i="17"/>
  <c r="G34" i="17"/>
  <c r="G33" i="17"/>
  <c r="G32" i="17"/>
  <c r="G31" i="17"/>
  <c r="G27" i="17"/>
  <c r="G26" i="17"/>
  <c r="G25" i="17"/>
  <c r="G23" i="17"/>
  <c r="G22" i="17"/>
  <c r="G21" i="17"/>
  <c r="G20" i="17"/>
  <c r="G19" i="17"/>
  <c r="G18" i="17"/>
  <c r="G17" i="17"/>
  <c r="G16" i="17"/>
  <c r="G14" i="17"/>
  <c r="G12" i="17"/>
  <c r="G11" i="17"/>
  <c r="E626" i="15" l="1"/>
  <c r="D626" i="15"/>
  <c r="C626" i="15"/>
  <c r="E625" i="15"/>
  <c r="E623" i="15"/>
  <c r="D623" i="15"/>
  <c r="C623" i="15"/>
  <c r="E622" i="15"/>
  <c r="E621" i="15"/>
  <c r="E620" i="15"/>
  <c r="E619" i="15"/>
  <c r="E618" i="15"/>
  <c r="E617" i="15"/>
  <c r="E616" i="15"/>
  <c r="E615" i="15"/>
  <c r="E614" i="15"/>
  <c r="E613" i="15"/>
  <c r="E612" i="15"/>
  <c r="E611" i="15"/>
  <c r="E610" i="15"/>
  <c r="E609" i="15"/>
  <c r="E608" i="15"/>
  <c r="E607" i="15"/>
  <c r="E606" i="15"/>
  <c r="E605" i="15"/>
  <c r="E604" i="15"/>
  <c r="E603" i="15"/>
  <c r="E602" i="15"/>
  <c r="E601" i="15"/>
  <c r="E600" i="15"/>
  <c r="E599" i="15"/>
  <c r="E598" i="15"/>
  <c r="E597" i="15"/>
  <c r="E596" i="15"/>
  <c r="E595" i="15"/>
  <c r="E594" i="15"/>
  <c r="E593" i="15"/>
  <c r="E592" i="15"/>
  <c r="E591" i="15"/>
  <c r="E590" i="15"/>
  <c r="E589" i="15"/>
  <c r="E588" i="15"/>
  <c r="E587" i="15"/>
  <c r="E586" i="15"/>
  <c r="E585" i="15"/>
  <c r="D583" i="15"/>
  <c r="E583" i="15" s="1"/>
  <c r="C583" i="15"/>
  <c r="E582" i="15"/>
  <c r="E581" i="15"/>
  <c r="E580" i="15"/>
  <c r="E579" i="15"/>
  <c r="E578" i="15"/>
  <c r="E577" i="15"/>
  <c r="E576" i="15"/>
  <c r="E575" i="15"/>
  <c r="E574" i="15"/>
  <c r="E573" i="15"/>
  <c r="E572" i="15"/>
  <c r="E571" i="15"/>
  <c r="E570" i="15"/>
  <c r="E569" i="15"/>
  <c r="E568" i="15"/>
  <c r="E567" i="15"/>
  <c r="E566" i="15"/>
  <c r="E565" i="15"/>
  <c r="E564" i="15"/>
  <c r="E563" i="15"/>
  <c r="E561" i="15"/>
  <c r="D561" i="15"/>
  <c r="C561" i="15"/>
  <c r="E560" i="15"/>
  <c r="E559" i="15"/>
  <c r="E558" i="15"/>
  <c r="E557" i="15"/>
  <c r="E556" i="15"/>
  <c r="E555" i="15"/>
  <c r="E554" i="15"/>
  <c r="E553" i="15"/>
  <c r="E552" i="15"/>
  <c r="E551" i="15"/>
  <c r="E550" i="15"/>
  <c r="E549" i="15"/>
  <c r="E548" i="15"/>
  <c r="E547" i="15"/>
  <c r="E546" i="15"/>
  <c r="E545" i="15"/>
  <c r="E544" i="15"/>
  <c r="E543" i="15"/>
  <c r="E542" i="15"/>
  <c r="E541" i="15"/>
  <c r="E540" i="15"/>
  <c r="E539" i="15"/>
  <c r="E538" i="15"/>
  <c r="E537" i="15"/>
  <c r="E536" i="15"/>
  <c r="E535" i="15"/>
  <c r="E534" i="15"/>
  <c r="E533" i="15"/>
  <c r="E532" i="15"/>
  <c r="E531" i="15"/>
  <c r="E530" i="15"/>
  <c r="E529" i="15"/>
  <c r="E528" i="15"/>
  <c r="E527" i="15"/>
  <c r="E526" i="15"/>
  <c r="E525" i="15"/>
  <c r="E524" i="15"/>
  <c r="E523" i="15"/>
  <c r="E522" i="15"/>
  <c r="E521" i="15"/>
  <c r="E520" i="15"/>
  <c r="E519" i="15"/>
  <c r="E518" i="15"/>
  <c r="E517" i="15"/>
  <c r="E516" i="15"/>
  <c r="E515" i="15"/>
  <c r="E514" i="15"/>
  <c r="E513" i="15"/>
  <c r="E512" i="15"/>
  <c r="E511" i="15"/>
  <c r="E510" i="15"/>
  <c r="E509" i="15"/>
  <c r="E508" i="15"/>
  <c r="E507" i="15"/>
  <c r="E506" i="15"/>
  <c r="E505" i="15"/>
  <c r="E504" i="15"/>
  <c r="E503" i="15"/>
  <c r="E502" i="15"/>
  <c r="E501" i="15"/>
  <c r="E500" i="15"/>
  <c r="E499" i="15"/>
  <c r="E498" i="15"/>
  <c r="E497" i="15"/>
  <c r="E496" i="15"/>
  <c r="E495" i="15"/>
  <c r="E494" i="15"/>
  <c r="E493" i="15"/>
  <c r="E492" i="15"/>
  <c r="E491" i="15"/>
  <c r="E490" i="15"/>
  <c r="E489" i="15"/>
  <c r="E488" i="15"/>
  <c r="E487" i="15"/>
  <c r="E486" i="15"/>
  <c r="E485" i="15"/>
  <c r="E484" i="15"/>
  <c r="E483" i="15"/>
  <c r="E482" i="15"/>
  <c r="E481" i="15"/>
  <c r="E480" i="15"/>
  <c r="E479" i="15"/>
  <c r="E478" i="15"/>
  <c r="E477" i="15"/>
  <c r="E476" i="15"/>
  <c r="E475" i="15"/>
  <c r="E474" i="15"/>
  <c r="E473" i="15"/>
  <c r="E472" i="15"/>
  <c r="E471" i="15"/>
  <c r="E470" i="15"/>
  <c r="E469" i="15"/>
  <c r="E468" i="15"/>
  <c r="E467" i="15"/>
  <c r="E466" i="15"/>
  <c r="E465" i="15"/>
  <c r="E464" i="15"/>
  <c r="E463" i="15"/>
  <c r="E462" i="15"/>
  <c r="E461" i="15"/>
  <c r="E460" i="15"/>
  <c r="E459" i="15"/>
  <c r="E458" i="15"/>
  <c r="E457" i="15"/>
  <c r="E456" i="15"/>
  <c r="E455" i="15"/>
  <c r="E454" i="15"/>
  <c r="E453" i="15"/>
  <c r="E452" i="15"/>
  <c r="E451" i="15"/>
  <c r="E450" i="15"/>
  <c r="E449" i="15"/>
  <c r="E448" i="15"/>
  <c r="E447" i="15"/>
  <c r="E446" i="15"/>
  <c r="E445" i="15"/>
  <c r="E444" i="15"/>
  <c r="E443" i="15"/>
  <c r="E442" i="15"/>
  <c r="E441" i="15"/>
  <c r="E440" i="15"/>
  <c r="E439" i="15"/>
  <c r="E438" i="15"/>
  <c r="E437" i="15"/>
  <c r="E436" i="15"/>
  <c r="E435" i="15"/>
  <c r="E434" i="15"/>
  <c r="E433" i="15"/>
  <c r="E432" i="15"/>
  <c r="E431" i="15"/>
  <c r="E430" i="15"/>
  <c r="E429" i="15"/>
  <c r="E428" i="15"/>
  <c r="E427" i="15"/>
  <c r="E426" i="15"/>
  <c r="E425" i="15"/>
  <c r="E424" i="15"/>
  <c r="E423" i="15"/>
  <c r="E422" i="15"/>
  <c r="E421" i="15"/>
  <c r="E420" i="15"/>
  <c r="E419" i="15"/>
  <c r="E418" i="15"/>
  <c r="E417" i="15"/>
  <c r="E416" i="15"/>
  <c r="E415" i="15"/>
  <c r="E414" i="15"/>
  <c r="E413" i="15"/>
  <c r="E412" i="15"/>
  <c r="E411" i="15"/>
  <c r="E410" i="15"/>
  <c r="E409" i="15"/>
  <c r="E408" i="15"/>
  <c r="E407" i="15"/>
  <c r="E406" i="15"/>
  <c r="E405" i="15"/>
  <c r="E404" i="15"/>
  <c r="E403" i="15"/>
  <c r="E402" i="15"/>
  <c r="E401" i="15"/>
  <c r="E400" i="15"/>
  <c r="E399" i="15"/>
  <c r="E398" i="15"/>
  <c r="E397" i="15"/>
  <c r="E396" i="15"/>
  <c r="E395" i="15"/>
  <c r="E394" i="15"/>
  <c r="E393" i="15"/>
  <c r="E392" i="15"/>
  <c r="E391" i="15"/>
  <c r="E390" i="15"/>
  <c r="E389" i="15"/>
  <c r="E388" i="15"/>
  <c r="E387" i="15"/>
  <c r="E386" i="15"/>
  <c r="E385" i="15"/>
  <c r="D383" i="15"/>
  <c r="E383" i="15" s="1"/>
  <c r="C383" i="15"/>
  <c r="E382" i="15"/>
  <c r="E381" i="15"/>
  <c r="E380" i="15"/>
  <c r="E379" i="15"/>
  <c r="E378" i="15"/>
  <c r="E377" i="15"/>
  <c r="E376" i="15"/>
  <c r="E375" i="15"/>
  <c r="E374" i="15"/>
  <c r="E373" i="15"/>
  <c r="E372" i="15"/>
  <c r="E371" i="15"/>
  <c r="D369" i="15"/>
  <c r="E369" i="15" s="1"/>
  <c r="C369" i="15"/>
  <c r="E368" i="15"/>
  <c r="E367" i="15"/>
  <c r="E366" i="15"/>
  <c r="E365" i="15"/>
  <c r="E364" i="15"/>
  <c r="E363" i="15"/>
  <c r="E362" i="15"/>
  <c r="E361" i="15"/>
  <c r="E360" i="15"/>
  <c r="E359" i="15"/>
  <c r="E358" i="15"/>
  <c r="E357" i="15"/>
  <c r="E356" i="15"/>
  <c r="E355" i="15"/>
  <c r="E354" i="15"/>
  <c r="E353" i="15"/>
  <c r="E352" i="15"/>
  <c r="E351" i="15"/>
  <c r="E350" i="15"/>
  <c r="E349" i="15"/>
  <c r="E348" i="15"/>
  <c r="E347" i="15"/>
  <c r="E346" i="15"/>
  <c r="E345" i="15"/>
  <c r="E344" i="15"/>
  <c r="E343" i="15"/>
  <c r="E342" i="15"/>
  <c r="E341" i="15"/>
  <c r="E340" i="15"/>
  <c r="E339" i="15"/>
  <c r="E338" i="15"/>
  <c r="E337" i="15"/>
  <c r="E336" i="15"/>
  <c r="E335" i="15"/>
  <c r="E334" i="15"/>
  <c r="E333" i="15"/>
  <c r="E332" i="15"/>
  <c r="E331" i="15"/>
  <c r="E330" i="15"/>
  <c r="E329" i="15"/>
  <c r="E328" i="15"/>
  <c r="E327" i="15"/>
  <c r="E326" i="15"/>
  <c r="E325" i="15"/>
  <c r="E324" i="15"/>
  <c r="E323" i="15"/>
  <c r="E322" i="15"/>
  <c r="E321" i="15"/>
  <c r="D319" i="15"/>
  <c r="E319" i="15" s="1"/>
  <c r="C319" i="15"/>
  <c r="E318" i="15"/>
  <c r="E317" i="15"/>
  <c r="E316" i="15"/>
  <c r="E315" i="15"/>
  <c r="E314" i="15"/>
  <c r="E313" i="15"/>
  <c r="E312" i="15"/>
  <c r="E311" i="15"/>
  <c r="E310" i="15"/>
  <c r="E309" i="15"/>
  <c r="E308" i="15"/>
  <c r="E307" i="15"/>
  <c r="E306" i="15"/>
  <c r="E305" i="15"/>
  <c r="E304" i="15"/>
  <c r="E303" i="15"/>
  <c r="E302" i="15"/>
  <c r="E301" i="15"/>
  <c r="E300" i="15"/>
  <c r="E299" i="15"/>
  <c r="E298" i="15"/>
  <c r="E297" i="15"/>
  <c r="E296" i="15"/>
  <c r="E295" i="15"/>
  <c r="E294" i="15"/>
  <c r="E293" i="15"/>
  <c r="E292" i="15"/>
  <c r="E291" i="15"/>
  <c r="E290" i="15"/>
  <c r="E289" i="15"/>
  <c r="E288" i="15"/>
  <c r="E287" i="15"/>
  <c r="E286" i="15"/>
  <c r="E285" i="15"/>
  <c r="E284" i="15"/>
  <c r="E283" i="15"/>
  <c r="E282" i="15"/>
  <c r="E281" i="15"/>
  <c r="E280" i="15"/>
  <c r="E279" i="15"/>
  <c r="E278" i="15"/>
  <c r="E277" i="15"/>
  <c r="D275" i="15"/>
  <c r="E275" i="15" s="1"/>
  <c r="C275" i="15"/>
  <c r="E274" i="15"/>
  <c r="E273" i="15"/>
  <c r="E272" i="15"/>
  <c r="E271" i="15"/>
  <c r="E270" i="15"/>
  <c r="E269" i="15"/>
  <c r="E268" i="15"/>
  <c r="E267" i="15"/>
  <c r="E266" i="15"/>
  <c r="E265" i="15"/>
  <c r="E264" i="15"/>
  <c r="E263" i="15"/>
  <c r="E262" i="15"/>
  <c r="D260" i="15"/>
  <c r="E260" i="15" s="1"/>
  <c r="C260" i="15"/>
  <c r="E259" i="15"/>
  <c r="E258" i="15"/>
  <c r="E257" i="15"/>
  <c r="E256" i="15"/>
  <c r="E255" i="15"/>
  <c r="E254" i="15"/>
  <c r="E253" i="15"/>
  <c r="E252" i="15"/>
  <c r="E251" i="15"/>
  <c r="E250" i="15"/>
  <c r="E249" i="15"/>
  <c r="E248" i="15"/>
  <c r="E247" i="15"/>
  <c r="E246" i="15"/>
  <c r="E245" i="15"/>
  <c r="E244" i="15"/>
  <c r="E243" i="15"/>
  <c r="E242" i="15"/>
  <c r="E241" i="15"/>
  <c r="E240" i="15"/>
  <c r="E239" i="15"/>
  <c r="E238" i="15"/>
  <c r="E237" i="15"/>
  <c r="E236" i="15"/>
  <c r="E235" i="15"/>
  <c r="E234" i="15"/>
  <c r="E233" i="15"/>
  <c r="E232" i="15"/>
  <c r="E231" i="15"/>
  <c r="E230" i="15"/>
  <c r="E229" i="15"/>
  <c r="E228" i="15"/>
  <c r="E227" i="15"/>
  <c r="E226" i="15"/>
  <c r="E225" i="15"/>
  <c r="E224" i="15"/>
  <c r="E223" i="15"/>
  <c r="E222" i="15"/>
  <c r="E221" i="15"/>
  <c r="E220" i="15"/>
  <c r="E219" i="15"/>
  <c r="E218" i="15"/>
  <c r="E217" i="15"/>
  <c r="E216" i="15"/>
  <c r="E215" i="15"/>
  <c r="E214" i="15"/>
  <c r="E213" i="15"/>
  <c r="E212" i="15"/>
  <c r="E211" i="15"/>
  <c r="E210" i="15"/>
  <c r="E209" i="15"/>
  <c r="E208" i="15"/>
  <c r="E207" i="15"/>
  <c r="E206" i="15"/>
  <c r="E205" i="15"/>
  <c r="E204" i="15"/>
  <c r="E203" i="15"/>
  <c r="E202" i="15"/>
  <c r="E201" i="15"/>
  <c r="E200" i="15"/>
  <c r="E199" i="15"/>
  <c r="E198" i="15"/>
  <c r="E197" i="15"/>
  <c r="E196" i="15"/>
  <c r="E195" i="15"/>
  <c r="E194" i="15"/>
  <c r="E193" i="15"/>
  <c r="E192" i="15"/>
  <c r="E191" i="15"/>
  <c r="E190" i="15"/>
  <c r="E189" i="15"/>
  <c r="E188" i="15"/>
  <c r="E187" i="15"/>
  <c r="E186" i="15"/>
  <c r="E185" i="15"/>
  <c r="E184" i="15"/>
  <c r="E183" i="15"/>
  <c r="E182" i="15"/>
  <c r="E181" i="15"/>
  <c r="E180" i="15"/>
  <c r="E179" i="15"/>
  <c r="D177" i="15"/>
  <c r="E177" i="15" s="1"/>
  <c r="C177" i="15"/>
  <c r="C627" i="15" s="1"/>
  <c r="E176" i="15"/>
  <c r="E175" i="15"/>
  <c r="E174" i="15"/>
  <c r="E173" i="15"/>
  <c r="E172" i="15"/>
  <c r="E171" i="15"/>
  <c r="E170" i="15"/>
  <c r="E169" i="15"/>
  <c r="E168" i="15"/>
  <c r="E167" i="15"/>
  <c r="E166" i="15"/>
  <c r="E165" i="15"/>
  <c r="E164" i="15"/>
  <c r="E163" i="15"/>
  <c r="E162" i="15"/>
  <c r="E161" i="15"/>
  <c r="E160" i="15"/>
  <c r="E159" i="15"/>
  <c r="E158" i="15"/>
  <c r="E157" i="15"/>
  <c r="E156" i="15"/>
  <c r="E155" i="15"/>
  <c r="E154" i="15"/>
  <c r="E153" i="15"/>
  <c r="E152" i="15"/>
  <c r="E151" i="15"/>
  <c r="E150" i="15"/>
  <c r="E149" i="15"/>
  <c r="E148" i="15"/>
  <c r="E147" i="15"/>
  <c r="E146" i="15"/>
  <c r="E145" i="15"/>
  <c r="E144" i="15"/>
  <c r="E143" i="15"/>
  <c r="E142" i="15"/>
  <c r="E141" i="15"/>
  <c r="E140" i="15"/>
  <c r="E139" i="15"/>
  <c r="E138" i="15"/>
  <c r="E137" i="15"/>
  <c r="E136" i="15"/>
  <c r="E135" i="15"/>
  <c r="E134" i="15"/>
  <c r="E133" i="15"/>
  <c r="E132" i="15"/>
  <c r="E131" i="15"/>
  <c r="E130" i="15"/>
  <c r="E129" i="15"/>
  <c r="E128" i="15"/>
  <c r="E127" i="15"/>
  <c r="E126" i="15"/>
  <c r="E125" i="15"/>
  <c r="E124" i="15"/>
  <c r="E123" i="15"/>
  <c r="E122" i="15"/>
  <c r="E121" i="15"/>
  <c r="E120" i="15"/>
  <c r="E119" i="15"/>
  <c r="E118" i="15"/>
  <c r="E117" i="15"/>
  <c r="E116" i="15"/>
  <c r="E115" i="15"/>
  <c r="E114" i="15"/>
  <c r="E113" i="15"/>
  <c r="E112" i="15"/>
  <c r="E111" i="15"/>
  <c r="E110" i="15"/>
  <c r="E109" i="15"/>
  <c r="E108" i="15"/>
  <c r="E107" i="15"/>
  <c r="E106" i="15"/>
  <c r="E105" i="15"/>
  <c r="E104" i="15"/>
  <c r="E103" i="15"/>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D20" i="15"/>
  <c r="D627" i="15" s="1"/>
  <c r="E627" i="15" s="1"/>
  <c r="C20" i="15"/>
  <c r="E19" i="15"/>
  <c r="E18" i="15"/>
  <c r="E17" i="15"/>
  <c r="E16" i="15"/>
  <c r="E15" i="15"/>
  <c r="E14" i="15"/>
  <c r="E13" i="15"/>
  <c r="E12" i="15"/>
  <c r="E11" i="15"/>
  <c r="E10" i="15"/>
  <c r="E9" i="15"/>
  <c r="I15" i="6" l="1"/>
  <c r="I16" i="6"/>
  <c r="K36" i="2"/>
  <c r="K27" i="1"/>
  <c r="I6" i="6" s="1"/>
  <c r="N56" i="6"/>
  <c r="O45" i="6" l="1"/>
  <c r="O49" i="6"/>
  <c r="O53" i="6"/>
  <c r="O51" i="6"/>
  <c r="O44" i="6"/>
  <c r="O52" i="6"/>
  <c r="O46" i="6"/>
  <c r="O50" i="6"/>
  <c r="O54" i="6"/>
  <c r="O47" i="6"/>
  <c r="O48" i="6"/>
  <c r="I7" i="6"/>
  <c r="E34" i="11"/>
  <c r="D34" i="11"/>
  <c r="E33" i="11"/>
  <c r="D33" i="11"/>
  <c r="C21" i="11"/>
  <c r="D15" i="11"/>
  <c r="E15" i="11"/>
  <c r="C15" i="11"/>
  <c r="O56" i="6" l="1"/>
  <c r="F38" i="11"/>
  <c r="E36" i="11"/>
  <c r="D36" i="11"/>
  <c r="F35" i="11"/>
  <c r="E29" i="11"/>
  <c r="D29" i="11"/>
  <c r="E19" i="11"/>
  <c r="E21" i="11" s="1"/>
  <c r="D19" i="11"/>
  <c r="D21" i="11" s="1"/>
  <c r="D39" i="11" l="1"/>
  <c r="E39" i="11"/>
  <c r="C39" i="11"/>
  <c r="C36" i="11"/>
  <c r="F33" i="11"/>
  <c r="F5" i="11" l="1"/>
  <c r="F6" i="11"/>
  <c r="F7" i="11"/>
  <c r="C8" i="11"/>
  <c r="D8" i="11"/>
  <c r="E8" i="11"/>
  <c r="F10" i="11"/>
  <c r="F11" i="11"/>
  <c r="F12" i="11"/>
  <c r="F13" i="11"/>
  <c r="F9" i="11"/>
  <c r="F14" i="11"/>
  <c r="F20" i="11"/>
  <c r="F16" i="11"/>
  <c r="F17" i="11"/>
  <c r="F18" i="11"/>
  <c r="F22" i="11"/>
  <c r="F23" i="11"/>
  <c r="F25" i="11"/>
  <c r="F26" i="11"/>
  <c r="F24" i="11"/>
  <c r="F27" i="11"/>
  <c r="F28" i="11"/>
  <c r="E30" i="11"/>
  <c r="C30" i="11"/>
  <c r="F31" i="11"/>
  <c r="F32" i="11"/>
  <c r="F34" i="11"/>
  <c r="F37" i="11"/>
  <c r="F39" i="11"/>
  <c r="F40" i="11"/>
  <c r="F41" i="11"/>
  <c r="F42" i="11"/>
  <c r="F43" i="11"/>
  <c r="C44" i="11"/>
  <c r="D44" i="11"/>
  <c r="E44" i="11"/>
  <c r="F8" i="11" l="1"/>
  <c r="F36" i="11"/>
  <c r="F15" i="11"/>
  <c r="E45" i="11"/>
  <c r="F29" i="11"/>
  <c r="F19" i="11"/>
  <c r="C45" i="11"/>
  <c r="F44" i="11"/>
  <c r="D30" i="11"/>
  <c r="F30" i="11" s="1"/>
  <c r="F21" i="11" l="1"/>
  <c r="D45" i="11"/>
  <c r="F45" i="11" s="1"/>
  <c r="B72" i="6"/>
  <c r="L56" i="6"/>
  <c r="M46" i="6" s="1"/>
  <c r="H15" i="6"/>
  <c r="J36" i="2"/>
  <c r="H16" i="6" s="1"/>
  <c r="C6" i="6"/>
  <c r="G6" i="6"/>
  <c r="B7" i="6"/>
  <c r="I27" i="1"/>
  <c r="G7" i="6" s="1"/>
  <c r="H27" i="1"/>
  <c r="F7" i="6" s="1"/>
  <c r="G27" i="1"/>
  <c r="E6" i="6" s="1"/>
  <c r="F27" i="1"/>
  <c r="D6" i="6" s="1"/>
  <c r="E27" i="1"/>
  <c r="C7" i="6" s="1"/>
  <c r="D27" i="1"/>
  <c r="B6" i="6" s="1"/>
  <c r="D7" i="6" l="1"/>
  <c r="F6" i="6"/>
  <c r="E7" i="6"/>
  <c r="C67" i="6"/>
  <c r="C71" i="6"/>
  <c r="C69" i="6"/>
  <c r="C68" i="6"/>
  <c r="C66" i="6"/>
  <c r="C65" i="6"/>
  <c r="C70" i="6"/>
  <c r="M49" i="6"/>
  <c r="M45" i="6"/>
  <c r="M53" i="6"/>
  <c r="M52" i="6"/>
  <c r="M48" i="6"/>
  <c r="M44" i="6"/>
  <c r="M51" i="6"/>
  <c r="M47" i="6"/>
  <c r="M54" i="6"/>
  <c r="M50" i="6"/>
  <c r="J56" i="6"/>
  <c r="H54" i="6"/>
  <c r="F54" i="6"/>
  <c r="D54" i="6"/>
  <c r="B54" i="6"/>
  <c r="H53" i="6"/>
  <c r="H56" i="6" s="1"/>
  <c r="F53" i="6"/>
  <c r="F56" i="6" s="1"/>
  <c r="D53" i="6"/>
  <c r="B53" i="6"/>
  <c r="B56" i="6" s="1"/>
  <c r="D44" i="6"/>
  <c r="B36" i="6"/>
  <c r="C33" i="6" s="1"/>
  <c r="I36" i="2"/>
  <c r="H36" i="2"/>
  <c r="G36" i="2"/>
  <c r="F36" i="2"/>
  <c r="E36" i="2"/>
  <c r="D36" i="2"/>
  <c r="B16" i="6" s="1"/>
  <c r="J27" i="1"/>
  <c r="C16" i="6" l="1"/>
  <c r="C15" i="6"/>
  <c r="G16" i="6"/>
  <c r="G15" i="6"/>
  <c r="D16" i="6"/>
  <c r="D15" i="6"/>
  <c r="F16" i="6"/>
  <c r="F15" i="6"/>
  <c r="H6" i="6"/>
  <c r="H7" i="6"/>
  <c r="E15" i="6"/>
  <c r="E16" i="6"/>
  <c r="C72" i="6"/>
  <c r="M56" i="6"/>
  <c r="C31" i="6"/>
  <c r="C32" i="6"/>
  <c r="C34" i="6"/>
  <c r="C35" i="6"/>
  <c r="D56" i="6"/>
  <c r="E51" i="6" s="1"/>
  <c r="E53" i="6"/>
  <c r="K54" i="6"/>
  <c r="I53" i="6"/>
  <c r="K52" i="6"/>
  <c r="I51" i="6"/>
  <c r="K50" i="6"/>
  <c r="I49" i="6"/>
  <c r="K48" i="6"/>
  <c r="I47" i="6"/>
  <c r="K46" i="6"/>
  <c r="I45" i="6"/>
  <c r="K44" i="6"/>
  <c r="K53" i="6"/>
  <c r="I52" i="6"/>
  <c r="K51" i="6"/>
  <c r="I50" i="6"/>
  <c r="K49" i="6"/>
  <c r="I48" i="6"/>
  <c r="K47" i="6"/>
  <c r="I46" i="6"/>
  <c r="K45" i="6"/>
  <c r="I44" i="6"/>
  <c r="I54" i="6"/>
  <c r="C53" i="6"/>
  <c r="C52" i="6"/>
  <c r="C50" i="6"/>
  <c r="C48" i="6"/>
  <c r="C46" i="6"/>
  <c r="C55" i="6"/>
  <c r="C51" i="6"/>
  <c r="C49" i="6"/>
  <c r="C47" i="6"/>
  <c r="C45" i="6"/>
  <c r="C44" i="6"/>
  <c r="C43" i="6"/>
  <c r="G53" i="6"/>
  <c r="G52" i="6"/>
  <c r="G50" i="6"/>
  <c r="G48" i="6"/>
  <c r="G46" i="6"/>
  <c r="G44" i="6"/>
  <c r="G51" i="6"/>
  <c r="G49" i="6"/>
  <c r="G47" i="6"/>
  <c r="G45" i="6"/>
  <c r="C54" i="6"/>
  <c r="G54" i="6"/>
  <c r="B15" i="6"/>
  <c r="E48" i="6" l="1"/>
  <c r="E45" i="6"/>
  <c r="C36" i="6"/>
  <c r="E44" i="6"/>
  <c r="E54" i="6"/>
  <c r="E50" i="6"/>
  <c r="E47" i="6"/>
  <c r="E52" i="6"/>
  <c r="E49" i="6"/>
  <c r="E46" i="6"/>
  <c r="E43" i="6"/>
  <c r="C56" i="6"/>
  <c r="G56" i="6"/>
  <c r="I56" i="6"/>
  <c r="K56" i="6"/>
  <c r="E56" i="6" l="1"/>
</calcChain>
</file>

<file path=xl/sharedStrings.xml><?xml version="1.0" encoding="utf-8"?>
<sst xmlns="http://schemas.openxmlformats.org/spreadsheetml/2006/main" count="19254" uniqueCount="5163">
  <si>
    <t>Cestovní ruch</t>
  </si>
  <si>
    <t>Skutečnost</t>
  </si>
  <si>
    <t>v tis. Kč</t>
  </si>
  <si>
    <t>Kapitálové výdaje</t>
  </si>
  <si>
    <t>Běžné výdaje</t>
  </si>
  <si>
    <t>Daňové příjmy</t>
  </si>
  <si>
    <t>Nedaňové příjmy</t>
  </si>
  <si>
    <t>Kapitálové příjmy</t>
  </si>
  <si>
    <t>ostatní</t>
  </si>
  <si>
    <t>Odvětví/dotační program</t>
  </si>
  <si>
    <t>Celkový součet</t>
  </si>
  <si>
    <t>Celkem</t>
  </si>
  <si>
    <t>v mil. Kč</t>
  </si>
  <si>
    <t>Rok 2009</t>
  </si>
  <si>
    <t>Rok 2010</t>
  </si>
  <si>
    <t>Rok 2011</t>
  </si>
  <si>
    <t>Rok 2012</t>
  </si>
  <si>
    <t>Rok 2013</t>
  </si>
  <si>
    <t>Rok 2014</t>
  </si>
  <si>
    <t>Dotace</t>
  </si>
  <si>
    <t>Vlastní příjmy</t>
  </si>
  <si>
    <t>pol. 3xxx</t>
  </si>
  <si>
    <t>pol. 1xxx</t>
  </si>
  <si>
    <t>pol. 42xx</t>
  </si>
  <si>
    <t>pol. 41xx</t>
  </si>
  <si>
    <t>pol. 2xxx</t>
  </si>
  <si>
    <t xml:space="preserve"> = územko, prezentace, nes.rez., FV, platba daní, … FSM + socfond</t>
  </si>
  <si>
    <t>Data graf 1</t>
  </si>
  <si>
    <t>dotace</t>
  </si>
  <si>
    <t>vlastní příjmy</t>
  </si>
  <si>
    <t>Data graf 2</t>
  </si>
  <si>
    <t>běžné výdaje</t>
  </si>
  <si>
    <t>kapitálové výdaje</t>
  </si>
  <si>
    <t>Data graf 3</t>
  </si>
  <si>
    <t>Daně a správní poplatky</t>
  </si>
  <si>
    <t>Investiční dotace</t>
  </si>
  <si>
    <t>Neinvestiční dotace</t>
  </si>
  <si>
    <t>druh příjmu</t>
  </si>
  <si>
    <t>Čerpání v tis. Kč</t>
  </si>
  <si>
    <t>Data graf 4</t>
  </si>
  <si>
    <t xml:space="preserve"> - z toho SPZ Nošovice</t>
  </si>
  <si>
    <t>Regionální rozvoj</t>
  </si>
  <si>
    <t>Doprava</t>
  </si>
  <si>
    <t>Školství</t>
  </si>
  <si>
    <t>Kultura</t>
  </si>
  <si>
    <t>Zdravotnictví</t>
  </si>
  <si>
    <t>Životní prostředí</t>
  </si>
  <si>
    <t>Sociální věci</t>
  </si>
  <si>
    <t>Krizové řízení</t>
  </si>
  <si>
    <t>Všeobecná veřejná správa a služby</t>
  </si>
  <si>
    <t>Ostatní</t>
  </si>
  <si>
    <t>finance a správa majetku</t>
  </si>
  <si>
    <t>celkem</t>
  </si>
  <si>
    <t>všeobecná veřejná správa a služby</t>
  </si>
  <si>
    <t xml:space="preserve"> = KÚ, ZAST, SOCFOND</t>
  </si>
  <si>
    <t>Data graf 5</t>
  </si>
  <si>
    <t>%</t>
  </si>
  <si>
    <t xml:space="preserve">Životní prostředí </t>
  </si>
  <si>
    <t>Sociální věcí</t>
  </si>
  <si>
    <t>13.2 Tabulková část</t>
  </si>
  <si>
    <t>Pozn.:</t>
  </si>
  <si>
    <t>Případný rozdíl v součtovém řádku oproti součtu jednotlivých položek v tabulkách je způsoben zaokrouhlením.</t>
  </si>
  <si>
    <t>Rok 2015</t>
  </si>
  <si>
    <t>PŘÍJMY PO KONSOLIDACI</t>
  </si>
  <si>
    <t xml:space="preserve">Příjmy celkem        </t>
  </si>
  <si>
    <t xml:space="preserve">Konsolidace příjmů   </t>
  </si>
  <si>
    <t xml:space="preserve">Přijaté transfery celkem        </t>
  </si>
  <si>
    <t>Kapitálové příjmy celkem</t>
  </si>
  <si>
    <t>Nedaňové příjmy celkem</t>
  </si>
  <si>
    <t>Daňové příjmy celkem</t>
  </si>
  <si>
    <t>Ostatní převody z vlastních fondů</t>
  </si>
  <si>
    <t>Převody z rozpočtových účtů</t>
  </si>
  <si>
    <t>Investiční přijaté transfery</t>
  </si>
  <si>
    <t xml:space="preserve">      </t>
  </si>
  <si>
    <t>Investiční přijaté transfery od regionálních rad</t>
  </si>
  <si>
    <t>Investiční přijaté transfery od obcí</t>
  </si>
  <si>
    <t>Investiční přijaté transfery ze státních fondů</t>
  </si>
  <si>
    <t>Neinvestiční přijaté transfery</t>
  </si>
  <si>
    <t>Neinvestiční přijaté transfery od regionálních rad</t>
  </si>
  <si>
    <t>Neinvestiční přijaté transfery od krajů</t>
  </si>
  <si>
    <t>Neinvestiční přijaté transfery od obcí</t>
  </si>
  <si>
    <t>Ostatní neinvestiční přijaté transfery od rozpočtů ústřední úrovně</t>
  </si>
  <si>
    <t>Neinvestiční převody z Národního fondu</t>
  </si>
  <si>
    <t>Ostatní neinvestiční přijaté transfery ze státního rozpočtu</t>
  </si>
  <si>
    <t>% plnění UR</t>
  </si>
  <si>
    <t>Upravený rozpočet</t>
  </si>
  <si>
    <t>Schválený rozpočet</t>
  </si>
  <si>
    <t>Text</t>
  </si>
  <si>
    <t>Položka</t>
  </si>
  <si>
    <t>OdPa</t>
  </si>
  <si>
    <t>Přijaté transfery</t>
  </si>
  <si>
    <t>Činnost regionální správy</t>
  </si>
  <si>
    <t>Příjmy z prodeje ostatního hmotného dlouhodobého majetku</t>
  </si>
  <si>
    <t>Ostatní záležitosti požární ochrany a integrovaného záchranného systému</t>
  </si>
  <si>
    <t>Požární ochrana - profesionální část</t>
  </si>
  <si>
    <t>Ostatní investiční příjmy jinde nezařazené</t>
  </si>
  <si>
    <t>Komunální služby a územní rozvoj jinde nezařazené</t>
  </si>
  <si>
    <t>Příjmy z prodeje pozemků</t>
  </si>
  <si>
    <t>Přijaté splátky půjčených prostředků</t>
  </si>
  <si>
    <t>Splátky půjčených prostředků od příspěvkových organizací</t>
  </si>
  <si>
    <t>-</t>
  </si>
  <si>
    <t>Splátky půjčených prostředků od obecně prospěšných společností a podobných subjektů</t>
  </si>
  <si>
    <t>Splátky půjčených prostředků od podnikatelských nefinančních subjektů - právnických osob</t>
  </si>
  <si>
    <t>Ostatní činnosti jinde nezařazené</t>
  </si>
  <si>
    <t>Ostatní přijaté vratky transferů</t>
  </si>
  <si>
    <t>Přijaté vratky transferů od jiných veřejných rozpočtů</t>
  </si>
  <si>
    <t>Finanční vypořádání minulých let</t>
  </si>
  <si>
    <t>Příjmy z finančního vypořádání minulých let mezi regionální radou a kraji, obcemi a dobrovolnými svazky obcí</t>
  </si>
  <si>
    <t>Příjmy z finančního vypořádání minulých let mezi krajem a obcemi</t>
  </si>
  <si>
    <t>Pojištění funkčně nespecifikované</t>
  </si>
  <si>
    <t>Přijaté pojistné náhrady</t>
  </si>
  <si>
    <t>Obecné příjmy a výdaje z finančních operací</t>
  </si>
  <si>
    <t>Ostatní nedaňové příjmy jinde nezařazené</t>
  </si>
  <si>
    <t>Příjmy z úroků (část)</t>
  </si>
  <si>
    <t>Přijaté nekapitálové příspěvky a náhrady</t>
  </si>
  <si>
    <t>Sankční platby přijaté od jiných subjektů</t>
  </si>
  <si>
    <t>Sankční platby přijaté od státu, obcí a krajů</t>
  </si>
  <si>
    <t>Kursové rozdíly v příjmech</t>
  </si>
  <si>
    <t>Ostatní příjmy z pronájmu majetku</t>
  </si>
  <si>
    <t>Příjmy z poskytování služeb a výrobků</t>
  </si>
  <si>
    <t>Zastupitelstva krajů</t>
  </si>
  <si>
    <t>Přijaté neinvestiční dary</t>
  </si>
  <si>
    <t>Operační a informační střediska integrovaného záchranného systému</t>
  </si>
  <si>
    <t>Ostatní správa v oblasti krizového řízení</t>
  </si>
  <si>
    <t>Ostatní záležitosti sociálních věcí a politiky zaměstnanosti</t>
  </si>
  <si>
    <t>Ostatní služby a činnosti v oblasti sociální prevence</t>
  </si>
  <si>
    <t>Raná péče a sociálně aktivizační služby pro rodiny s dětmi</t>
  </si>
  <si>
    <t>Domovy pro osoby se zdravotním postižením a domovy se zvláštním režimem</t>
  </si>
  <si>
    <t>Odvody příspěvkových organizací</t>
  </si>
  <si>
    <t>Domovy pro seniory</t>
  </si>
  <si>
    <t>Ostatní sociální péče a pomoc ostatním skupinám obyvatelstva</t>
  </si>
  <si>
    <t>Ostatní dávky zdravotně postiženým občanům</t>
  </si>
  <si>
    <t>Příspěvek na provoz motorového vozidla</t>
  </si>
  <si>
    <t>Ostatní dávky sociální pomoci</t>
  </si>
  <si>
    <t>Ostatní správa v ochraně životního prostředí</t>
  </si>
  <si>
    <t>Chráněné části přírody</t>
  </si>
  <si>
    <t>Příjmy z pronájmu pozemků</t>
  </si>
  <si>
    <t>Ostatní příjmy z vlastní činnosti</t>
  </si>
  <si>
    <t>Územní rozvoj</t>
  </si>
  <si>
    <t>Ostatní činnost ve zdravotnictví</t>
  </si>
  <si>
    <t>Zdravotnická záchranná služba</t>
  </si>
  <si>
    <t>Ostatní nemocnice</t>
  </si>
  <si>
    <t>Využití volného času dětí a mládeže</t>
  </si>
  <si>
    <t>Ostatní tělovýchovná činnost</t>
  </si>
  <si>
    <t>Zachování a obnova kulturních památek</t>
  </si>
  <si>
    <t>Příjmy z prodeje krátkodobého a drobného dlouhodobého majetku</t>
  </si>
  <si>
    <t>Ostatní záležitosti kultury</t>
  </si>
  <si>
    <t>Vydavatelská činnost</t>
  </si>
  <si>
    <t>Činnosti knihovnické</t>
  </si>
  <si>
    <t>Filmová tvorba, distribuce, kina a shromažďování audiovizuálních archiválií</t>
  </si>
  <si>
    <t>Hudební činnost</t>
  </si>
  <si>
    <t>Ostatní záležitosti vzdělávání</t>
  </si>
  <si>
    <t>Ostatní odvody příspěvkových organizací</t>
  </si>
  <si>
    <t>Základní umělecké školy</t>
  </si>
  <si>
    <t>Střední školy poskytující střední vzdělání s výučním listem</t>
  </si>
  <si>
    <t>Střední odborné školy</t>
  </si>
  <si>
    <t>Gymnázia</t>
  </si>
  <si>
    <t>Základní školy pro žáky se speciálními vzdělávacími potřebami</t>
  </si>
  <si>
    <t>Mateřské školy</t>
  </si>
  <si>
    <t>Ostatní záležitosti vodního hospodářství</t>
  </si>
  <si>
    <t>Letiště</t>
  </si>
  <si>
    <t>Provoz veřejné železniční dopravy</t>
  </si>
  <si>
    <t>Ostatní záležitosti v silniční dopravě</t>
  </si>
  <si>
    <t>Provoz veřejné silniční dopravy</t>
  </si>
  <si>
    <t>Silnice</t>
  </si>
  <si>
    <t>Úspora energie a obnovitelné zdroje</t>
  </si>
  <si>
    <t>Rybářství</t>
  </si>
  <si>
    <t>Ostatní záležitosti lesního hospodářství</t>
  </si>
  <si>
    <t>Správní poplatky</t>
  </si>
  <si>
    <t>Daň z přidané hodnoty</t>
  </si>
  <si>
    <t>Daň z příjmů právnických osob za kraje</t>
  </si>
  <si>
    <t>Daň z příjmů právnických osob</t>
  </si>
  <si>
    <t>Daň z příjmů fyzických osob z kapitálových výnosů</t>
  </si>
  <si>
    <t>Daň z příjmů fyzických osob ze samostatné výdělečné činnosti</t>
  </si>
  <si>
    <t>Daň z příjmů fyzických osob ze závislé činnosti a funkčních požitků</t>
  </si>
  <si>
    <t>PŘÍJMY</t>
  </si>
  <si>
    <t>VÝDAJE PO KONSOLIDACI</t>
  </si>
  <si>
    <t xml:space="preserve">Výdaje celkem        </t>
  </si>
  <si>
    <t xml:space="preserve">Konsolidace výdajů   </t>
  </si>
  <si>
    <t>Kapitálové výdaje celkem</t>
  </si>
  <si>
    <t xml:space="preserve">Běžné výdaje celkem  </t>
  </si>
  <si>
    <t>Skupina 6 - Všeobecná veřejná správa a služby - celkem</t>
  </si>
  <si>
    <t>Výpočetní technika</t>
  </si>
  <si>
    <t>Dopravní prostředky</t>
  </si>
  <si>
    <t>Stroje, přístroje a zařízení</t>
  </si>
  <si>
    <t>Budovy, haly a stavby</t>
  </si>
  <si>
    <t>Ostatní nákupy dlouhodobého nehmotného majetku</t>
  </si>
  <si>
    <t>Programové vybavení</t>
  </si>
  <si>
    <t>Ostatní investiční  transfery neziskovým a podobným organizacím</t>
  </si>
  <si>
    <t>Skupina 5 - Bezpečnost státu a právní ochrana - celkem</t>
  </si>
  <si>
    <t>Pozemky</t>
  </si>
  <si>
    <t>Požární ochrana - dobrovolná část</t>
  </si>
  <si>
    <t>Investiční transfery obcím</t>
  </si>
  <si>
    <t xml:space="preserve">Investiční transfery spolkům </t>
  </si>
  <si>
    <t>Ostatní investiční transfery jiným veřejným rozpočtům</t>
  </si>
  <si>
    <t>Bezpečnost a veřejný pořádek</t>
  </si>
  <si>
    <t>Záležitosti krizového řízení jinde nezařazené</t>
  </si>
  <si>
    <t>Ochrana obyvatelstva</t>
  </si>
  <si>
    <t>Skupina 4 - Sociální věci a politika zaměstnanosti - celkem</t>
  </si>
  <si>
    <t>Investiční transfery církvím a náboženským společnostem</t>
  </si>
  <si>
    <t>Investiční transfery obecně prospěšným společnostem</t>
  </si>
  <si>
    <t>Sociálně terapeutické dílny</t>
  </si>
  <si>
    <t>Investiční transfery zřízeným příspěvkovým organizacím</t>
  </si>
  <si>
    <t>Chráněné bydlení</t>
  </si>
  <si>
    <t>Ostatní sociální péče a pomoc rodině a manželství</t>
  </si>
  <si>
    <t>x</t>
  </si>
  <si>
    <t>Ostatní výdaje související se sociálním poradenstvím</t>
  </si>
  <si>
    <t>Odborné sociální poradenství</t>
  </si>
  <si>
    <t>Skupina 3 - Služby pro obyvatelstvo - celkem</t>
  </si>
  <si>
    <t>Ostatní ekologické záležitosti</t>
  </si>
  <si>
    <t>Ekologická výchova a osvěta</t>
  </si>
  <si>
    <t>Protierozní, protilavinová a protipožární ochrana</t>
  </si>
  <si>
    <t>Ostatní investiční transfery podnikatelským subjektům</t>
  </si>
  <si>
    <t>Ostatní nakládání s odpady</t>
  </si>
  <si>
    <t>Nákup akcií</t>
  </si>
  <si>
    <t>Ostatní činnosti k ochraně ovzduší</t>
  </si>
  <si>
    <t>Účelové investiční transfery nepodnikajícím fyzickým osobám</t>
  </si>
  <si>
    <t>Investiční transfery vysokým školám</t>
  </si>
  <si>
    <t>Investiční transfery nefinančním podnikatelským subjektům - právnickým osobám</t>
  </si>
  <si>
    <t>Nákup dlouhodobého hmotného majetku jinde nezařazený</t>
  </si>
  <si>
    <t>Investiční transfery ostatním příspěvkovým organizacím</t>
  </si>
  <si>
    <t>Investiční transfery veřejným výzkumným institucím</t>
  </si>
  <si>
    <t>Ostatní investiční transfery veřejným rozpočtům územní úrovně</t>
  </si>
  <si>
    <t>Územní plánování</t>
  </si>
  <si>
    <t>Odborné léčebné ústavy</t>
  </si>
  <si>
    <t>Jiné investiční transfery zřízeným příspěvkovým organizacím</t>
  </si>
  <si>
    <t>Ostatní záležitosti ochrany památek a péče o kulturní dědictví</t>
  </si>
  <si>
    <t>Pořízení, zachování a obnova hodnot místního kulturního, národního a historického povědomí</t>
  </si>
  <si>
    <t>Činnosti muzeí a galerií</t>
  </si>
  <si>
    <t>Divadelní činnost</t>
  </si>
  <si>
    <t>Investiční půjčené prostředky zřízeným příspěvkovým organizacím</t>
  </si>
  <si>
    <t>Zařízení výchovného poradenství</t>
  </si>
  <si>
    <t>Školní stravování</t>
  </si>
  <si>
    <t>Dětské domovy</t>
  </si>
  <si>
    <t>Střediska praktického vyučování a školní hospodářství</t>
  </si>
  <si>
    <t>Střední školy a konzervatoře pro žáky se speciálními vzdělávacími potřebami</t>
  </si>
  <si>
    <t>Mateřské školy pro děti se speciálními vzdělávacími potřebami</t>
  </si>
  <si>
    <t>Skupina 2 - Průmyslová a ostatní odvětví hospodářství - celkem</t>
  </si>
  <si>
    <t>Ostatní záležitosti v dopravě</t>
  </si>
  <si>
    <t>Ostatní záležitosti pozemních komunikací</t>
  </si>
  <si>
    <t>Investiční transfery nefinančním podnikatelským subjektům - fyzickým osobám</t>
  </si>
  <si>
    <t>Nákup majetkových podílů</t>
  </si>
  <si>
    <t>Ocenitelná práva</t>
  </si>
  <si>
    <t>Skupina 1 - Zemědělství, lesní hospodářství a rybářství - celkem</t>
  </si>
  <si>
    <t>Celospolečenské funkce lesů</t>
  </si>
  <si>
    <t>Převody vlastním rozpočtovým účtům</t>
  </si>
  <si>
    <t>Ostatní převody vlastním fondům</t>
  </si>
  <si>
    <t>5349</t>
  </si>
  <si>
    <t>5345</t>
  </si>
  <si>
    <t>Převody FKSP a sociálnímu fondu obcí a krajů</t>
  </si>
  <si>
    <t>5342</t>
  </si>
  <si>
    <t>Ostatní neinvestiční výdaje jinde nezařazené</t>
  </si>
  <si>
    <t>Nespecifikované rezervy</t>
  </si>
  <si>
    <t>Vratky veřejným rozpočtům ústřední úrovně transferů poskytnutých v minulých rozpočtových obdobích</t>
  </si>
  <si>
    <t>Výdaje z finančního vypořádání minulých let mezi krajem a obcemi</t>
  </si>
  <si>
    <t>Ostatní finanční operace</t>
  </si>
  <si>
    <t>Platby daní a poplatků státnímu rozpočtu</t>
  </si>
  <si>
    <t>Služby peněžních ústavů</t>
  </si>
  <si>
    <t>Úrokové výdaje na finanční deriváty kromě k vlastním dluhopisům</t>
  </si>
  <si>
    <t>Úroky vlastní</t>
  </si>
  <si>
    <t>Mezinárodní spolupráce (jinde nezařazená)</t>
  </si>
  <si>
    <t>Pohoštění</t>
  </si>
  <si>
    <t>Nákup ostatních služeb</t>
  </si>
  <si>
    <t>Konzultační, poradenské a právní služby</t>
  </si>
  <si>
    <t>Nájemné</t>
  </si>
  <si>
    <t>Nákup materiálu jinde nezařazený</t>
  </si>
  <si>
    <t>Drobný hmotný dlouhodobý majetek</t>
  </si>
  <si>
    <t>Činnost regionálních rad</t>
  </si>
  <si>
    <t>Neinvestiční transfery regionálním radám</t>
  </si>
  <si>
    <t>Ostatní neinvestiční transfery do zahraničí</t>
  </si>
  <si>
    <t>Ostatní neinvestiční transfery obyvatelstvu</t>
  </si>
  <si>
    <t>Náhrady mezd v době nemoci</t>
  </si>
  <si>
    <t>Úhrada sankcí jiným rozpočtům</t>
  </si>
  <si>
    <t>Nákup kolků</t>
  </si>
  <si>
    <t>Neinvestiční transfery obcím</t>
  </si>
  <si>
    <t xml:space="preserve">Neinvestiční transfery spolkům </t>
  </si>
  <si>
    <t>Věcné dary</t>
  </si>
  <si>
    <t>Poskytnuté náhrady</t>
  </si>
  <si>
    <t>Zaplacené sankce</t>
  </si>
  <si>
    <t>Ostatní poskytované zálohy a jistiny</t>
  </si>
  <si>
    <t>Ostatní nákupy jinde nezařazené</t>
  </si>
  <si>
    <t>Účastnické poplatky na konference</t>
  </si>
  <si>
    <t>Cestovné (tuzemské i zahraniční)</t>
  </si>
  <si>
    <t xml:space="preserve">Programové vybavení </t>
  </si>
  <si>
    <t>Opravy a udržování</t>
  </si>
  <si>
    <t xml:space="preserve">Zpracování dat a služby související s informačními a komunikačními technologiemi </t>
  </si>
  <si>
    <t>Služby školení a vzdělávání</t>
  </si>
  <si>
    <t>Služby telekomunikací a radiokomunikací</t>
  </si>
  <si>
    <t xml:space="preserve">Poštovní služby </t>
  </si>
  <si>
    <t>Pohonné hmoty a maziva</t>
  </si>
  <si>
    <t>Elektrická energie</t>
  </si>
  <si>
    <t>Teplo</t>
  </si>
  <si>
    <t>Studená voda</t>
  </si>
  <si>
    <t>Kursové rozdíly ve výdajích</t>
  </si>
  <si>
    <t>Knihy, učební pomůcky a tisk</t>
  </si>
  <si>
    <t>Prádlo, oděv a obuv</t>
  </si>
  <si>
    <t>Léky a zdravotnický materiál</t>
  </si>
  <si>
    <t>Ochranné pomůcky</t>
  </si>
  <si>
    <t>Potraviny</t>
  </si>
  <si>
    <t>Odměny za užití počítačových programů</t>
  </si>
  <si>
    <t>Odměny za užití duševního vlastnictví</t>
  </si>
  <si>
    <t>Povinné pojistné na úrazové pojištění</t>
  </si>
  <si>
    <t>Povinné pojistné na veřejné zdravotní pojištění</t>
  </si>
  <si>
    <t>Povinné pojistné na sociální zabezpečení a příspěvek na státní politiku zaměstnanosti</t>
  </si>
  <si>
    <t>Odstupné</t>
  </si>
  <si>
    <t>Ostatní osobní výdaje</t>
  </si>
  <si>
    <t>Volby do zastupitelstev územních samosprávných celků</t>
  </si>
  <si>
    <t>Dary obyvatelstvu</t>
  </si>
  <si>
    <t>Neinvestiční nedotační transfery neziskovým a podobným organizacím</t>
  </si>
  <si>
    <t>Ostatní neinvestiční transfery neziskovým a podobným organizacím</t>
  </si>
  <si>
    <t>Ostatní povinné pojistné placené zaměstnavatelem</t>
  </si>
  <si>
    <t>Ostatní platby za provedenou práci jinde nezařazené</t>
  </si>
  <si>
    <t>Odměny členů zastupitelstev obcí a krajů</t>
  </si>
  <si>
    <t>Ostatní platy</t>
  </si>
  <si>
    <t>Mezinárodní spolupráce v oblasti požární ochrany a integrovaném záchranném systému</t>
  </si>
  <si>
    <t>Ostatní záležitosti požární ochrany</t>
  </si>
  <si>
    <t>Ostatní neinvestiční transfery jiným veřejným rozpočtům</t>
  </si>
  <si>
    <t>Neinvestiční transfery cizím příspěvkovým organizacím</t>
  </si>
  <si>
    <t>Neinvestiční transfery obecně prospěšným společnostem</t>
  </si>
  <si>
    <t>Neinvestiční transfery církvím a náboženským společnostem</t>
  </si>
  <si>
    <t>Neinvestiční transfery zřízeným příspěvkovým organizacím</t>
  </si>
  <si>
    <t>Terénní programy</t>
  </si>
  <si>
    <t>Neinvestiční příspěvky zřízeným příspěvkovým organizacím</t>
  </si>
  <si>
    <t>Služby následné péče, terapeutické komunity a kontaktní centra</t>
  </si>
  <si>
    <t>Nízkoprahová zařízení pro děti a mládež</t>
  </si>
  <si>
    <t>Azylové domy, nízkoprahová denní centra a noclehárny</t>
  </si>
  <si>
    <t>Domy na půl cesty</t>
  </si>
  <si>
    <t>Krizová pomoc</t>
  </si>
  <si>
    <t>Ostatní služby a činnosti v oblasti sociální péče</t>
  </si>
  <si>
    <t>Sociální služby poskytované ve zdravotnických zařízeních ústavní péče</t>
  </si>
  <si>
    <t>Neinvestiční transfery nefinančním podnikatelským subjektům - právnickým osobám</t>
  </si>
  <si>
    <t>Neinvestiční půjčené prostředky zřízeným příspěvkovým organizacím</t>
  </si>
  <si>
    <t>Denní stacionáře a centra denních služeb</t>
  </si>
  <si>
    <t>Týdenní stacionáře</t>
  </si>
  <si>
    <t>Průvodcovské a předčitatelské služby</t>
  </si>
  <si>
    <t>Tísňová péče</t>
  </si>
  <si>
    <t>Osobní asistence, pečovatelská služba a podpora samostatného bydlení</t>
  </si>
  <si>
    <t>Neinvestiční transfery nefinančním podnikatelským subjektům - fyzickým osobám</t>
  </si>
  <si>
    <t>Sociální rehabilitace</t>
  </si>
  <si>
    <t>Sociální péče a pomoc přistěhovalcům a vybraným etnikům</t>
  </si>
  <si>
    <t>Ostatní sociální péče a pomoc dětem a mládeži</t>
  </si>
  <si>
    <t>Zařízení pro děti vyžadující okamžitou pomoc</t>
  </si>
  <si>
    <t>Ostatní činnosti související se službami pro obyvatelstvo</t>
  </si>
  <si>
    <t xml:space="preserve">Ostatní neinvestiční transfery veřejným rozpočtům územní úrovně </t>
  </si>
  <si>
    <t>Ochrana druhů a stanovišť</t>
  </si>
  <si>
    <t>Využívání a zneškodňování nebezpečných odpadů</t>
  </si>
  <si>
    <t>Účelové neinvestiční transfery fyzickým osobám</t>
  </si>
  <si>
    <t>Monitoring ochrany ovzduší</t>
  </si>
  <si>
    <t>Změny technologií vytápění</t>
  </si>
  <si>
    <t>Neinvestiční transfery vysokým školám</t>
  </si>
  <si>
    <t>Neinvestiční nedotační transfery podnikatelským subjektům</t>
  </si>
  <si>
    <t>Neinvestiční transfery veřejným výzkumným institucím</t>
  </si>
  <si>
    <t>Ostatní speciální zdravotnická péče</t>
  </si>
  <si>
    <t xml:space="preserve">Prevence před drogami, alkoholem, nikotinem a jinými závislostmi </t>
  </si>
  <si>
    <t>Hygienická služba a ochrana veřejného zdraví</t>
  </si>
  <si>
    <t>Ostatní ústavní péče</t>
  </si>
  <si>
    <t>Ostatní záležitosti kultury, církví a sdělovacích prostředků</t>
  </si>
  <si>
    <t>Mezinárodní spolupráce v kultuře, církvích a sdělovacích prostředcích</t>
  </si>
  <si>
    <t>Ostatní záležitosti sdělovacích prostředků</t>
  </si>
  <si>
    <t>Rozhlas a televize</t>
  </si>
  <si>
    <t>Neinvestiční transfery obyvatelstvu nemající charakter daru</t>
  </si>
  <si>
    <t>Mezinárodní spolupráce ve vzdělávání</t>
  </si>
  <si>
    <t>Střediska volného času</t>
  </si>
  <si>
    <t>Vyšší odborné školy</t>
  </si>
  <si>
    <t>Ostatní zařízení související s výchovou a vzděláváním mládeže</t>
  </si>
  <si>
    <t>Domovy mládeže</t>
  </si>
  <si>
    <t>Internáty</t>
  </si>
  <si>
    <t>Školní družiny a kluby</t>
  </si>
  <si>
    <t>Konzervatoře</t>
  </si>
  <si>
    <t>První stupeň základních škol</t>
  </si>
  <si>
    <t>Základní školy</t>
  </si>
  <si>
    <t>Ostatní záležitosti civilní letecké dopravy</t>
  </si>
  <si>
    <t>Výdaje na dopravní územní obslužnost</t>
  </si>
  <si>
    <t>Železniční dráhy</t>
  </si>
  <si>
    <t>Bezpečnost silničního provozu</t>
  </si>
  <si>
    <t>Záležitosti průmyslu, stavebnictví, obchodu a služeb jinde nezařazené</t>
  </si>
  <si>
    <t>Mezinárodní spolupráce v průmyslu, stavebnictví, obchodu a službách</t>
  </si>
  <si>
    <t>Neinvestiční transfery mezinárodním organizacím</t>
  </si>
  <si>
    <t>Ostatní neinvestiční transfery podnikatelským subjektům</t>
  </si>
  <si>
    <t>Vnitřní obchod</t>
  </si>
  <si>
    <t>Podpora podnikání a inovací</t>
  </si>
  <si>
    <t>Ostatní zemědělská a potravinářská činnost a rozvoj</t>
  </si>
  <si>
    <t>VÝDAJE</t>
  </si>
  <si>
    <t>PRŮMYSLOVÁ ZÓNA NAD BARBOROU CELKEM</t>
  </si>
  <si>
    <t>Průmyslová zóna Nad Barborou</t>
  </si>
  <si>
    <t>PRŮMYSLOVÁ ZÓNA NAD BARBOROU</t>
  </si>
  <si>
    <t>CELKEM</t>
  </si>
  <si>
    <t>Kapitálové výdaje – činnost zastupitelstva kraje</t>
  </si>
  <si>
    <t>Zastupitelstvo
kraje</t>
  </si>
  <si>
    <t>Rekonstrukce části budovy Krajského úřadu Moravskoslezského kraje  pro účely mateřské školy</t>
  </si>
  <si>
    <t>Ostatní kapitálové výdaje - činnost krajského úřadu</t>
  </si>
  <si>
    <t>Kapitálové výdaje - ICT - činnost krajského úřadu</t>
  </si>
  <si>
    <t xml:space="preserve"> -</t>
  </si>
  <si>
    <t xml:space="preserve">Rekonstrukce budovy krajského úřadu </t>
  </si>
  <si>
    <t>Krajský úřad</t>
  </si>
  <si>
    <t>ODVĚTVÍ ŽIVOTNÍHO PROSTŘEDÍ CELKEM</t>
  </si>
  <si>
    <t>ODVĚTVÍ ŽIVOTNÍHO PROSTŘEDÍ</t>
  </si>
  <si>
    <t>ODVĚTVÍ ZDRAVOTNICTVÍ CELKEM</t>
  </si>
  <si>
    <t>Rekonstrukce budovy V - oddělení dlohodobé následné péče (Nemocnice ve Frýdku-Místku, příspěvková organizace)</t>
  </si>
  <si>
    <t xml:space="preserve">Rozdíl do výše celkových výdajů na akci byl dokryt z vlastních zdrojů příspěvkové organizace. </t>
  </si>
  <si>
    <t>Pavilon N-dovybavení příslušenstvím zdrojových napájecích jednotek (Slezská nemocnice v Opavě)</t>
  </si>
  <si>
    <t xml:space="preserve">Výměna rozvodů vody v křídle A1 a v monobloku Karviná (Nemocnice s poliklinikou Karviná-Ráj, příspěvková organizace) </t>
  </si>
  <si>
    <t>Výměna výtahů v objektech zdravotnického zařízení (Sdružené zdravotnické zařízení Krnov, příspěvková organizace)</t>
  </si>
  <si>
    <t>Rekonstrukce sociálních zařízení lůžkových oddělení (Nemocnice s poliklinikou Havířov, příspěvková organizace)</t>
  </si>
  <si>
    <t>Úprava kanalizace areálu Karviná (Nemocnice s poliklinikou Karviná – Ráj, příspěvková organizace)</t>
  </si>
  <si>
    <t>Pojistné plnění v odvětví zdravotnictví</t>
  </si>
  <si>
    <t>Nemocnice s poliklinikou v Novém Jičíně - reinvestiční část nájemného a opravy</t>
  </si>
  <si>
    <t>Rekonstrukce gynekologicko-porodního oddělení (Nemocnice s poliklinikou Karviná-Ráj, příspěvková organizace)</t>
  </si>
  <si>
    <t>ODVĚTVÍ ZDRAVOTNICTVÍ</t>
  </si>
  <si>
    <t>ODVĚTVÍ ŠKOLSTVÍ CELKEM</t>
  </si>
  <si>
    <t xml:space="preserve">Rozdíl do výše celkových výdajů na akci byl dokryt z vlastních zdrojů příspěvkových organizací. </t>
  </si>
  <si>
    <t>Podpora zabezpečení škol a školských zařízení</t>
  </si>
  <si>
    <t>Obnova části oplocení v úseku s kovovým litinovým plotem v areálu zámku Velké Heraltice (Základní škola, Střední škola, Dětský domov, Školní jídelna a Internát, Velké Heraltice, Opavská 1, příspěvková organizace)</t>
  </si>
  <si>
    <t>Rekonstrukce ústředního topení školy a tělocvičny (Sportovní gymnázium Dany a Emila Zátopkových, Ostrava, příspěvková organizace)</t>
  </si>
  <si>
    <t>Nákup automobilů pro příspěvkové organizace v odvětví školství</t>
  </si>
  <si>
    <t>Rekonstrukce vstupu a komplexní zabezpečení objektu (Obchodní akademie a Střední odborná škola logistická, Opava, příspěvková organizace)</t>
  </si>
  <si>
    <t>Vybudování venkovního výtahu (Základní škola a Praktická škola, Opava, Slezského odboje 5, příspěvková organizace)</t>
  </si>
  <si>
    <t xml:space="preserve">Nákup konvektomatu s příslušenstvím </t>
  </si>
  <si>
    <t>Reprodukce majetku kraje v odvětví školství</t>
  </si>
  <si>
    <t>Rekonstrukce elektroinstalace objektů školy (Masarykova střední škola zemědělská a Vyšší odborná škola, Opava, příspěvková organizace)</t>
  </si>
  <si>
    <t>ODVĚTVÍ ŠKOLSTVÍ</t>
  </si>
  <si>
    <t>ODVĚTVÍ SOCIÁLNÍCH VĚCÍ CELKEM</t>
  </si>
  <si>
    <t>Nákup automobilů pro příspěvkové organizace v odvětví sociálních věcí</t>
  </si>
  <si>
    <t>Dispoziční změny v hlavní budově (Domov Na zámku, příspěvková organizace, Kyjovice)</t>
  </si>
  <si>
    <t xml:space="preserve"> - </t>
  </si>
  <si>
    <t>Úpravy venkovních ploch objektu na ul. Hornická v Ostravě (Centrum psychologické pomoci, příspěvková organizace, Karviná)</t>
  </si>
  <si>
    <t>Venkovní úpravy ploch objektu na ul. K. Śliwky, č. p. 620 (Centrum psychologické pomoci, příspěvková organizace, Karviná)</t>
  </si>
  <si>
    <t>Revitalizace budovy Domova Letokruhy (Domov Letokruhy, příspěvková organizace, Budišov nad Budišovkou)</t>
  </si>
  <si>
    <t>Pořízení konvektomatu - příspěvkové organizace v odvětví sociálních věcí</t>
  </si>
  <si>
    <t>Rekonstrukce objektu Domova Vítkov (Domov Vítkov, příspěvková organizace, Vítkov)</t>
  </si>
  <si>
    <t>ODVĚTVÍ SOCIÁLNÍCH VĚCÍ</t>
  </si>
  <si>
    <t>ODVĚTVÍ CESTOVNÍHO RUCHU CELKEM</t>
  </si>
  <si>
    <t>ODVĚTVÍ CESTOVNÍHO RUCHU</t>
  </si>
  <si>
    <t>ODVĚTVÍ REGIONÁLNÍHO ROZVOJE</t>
  </si>
  <si>
    <t>Těšínské divadlo - Malá scéna (Těšínské divadlo Český Těšín, příspěvková organizace)</t>
  </si>
  <si>
    <t>ODVĚTVÍ KULTURY</t>
  </si>
  <si>
    <t>ODVĚTVÍ KRIZOVÉHO ŘÍZENÍ CELKEM</t>
  </si>
  <si>
    <t>Integrované bezpečnostní centrum Moravskoslezského kraje - dovybavení</t>
  </si>
  <si>
    <t>ODVĚTVÍ KRIZOVÉHO ŘÍZENÍ</t>
  </si>
  <si>
    <t>Realizace energetických úspor metodou EPC ve vybraných objektech Moravskoslezského kraje</t>
  </si>
  <si>
    <t>ODVĚTVÍ DOPRAVY CELKEM</t>
  </si>
  <si>
    <t>Opravy majetku realizované z pojistných náhrad v odvětví dopravy</t>
  </si>
  <si>
    <t>Souvislé opravy silnic II. a III. tříd (Správa silnic Moravskoslezského kraje, příspěvková organizace, Ostrava)</t>
  </si>
  <si>
    <t>ODVĚTVÍ DOPRAVY</t>
  </si>
  <si>
    <t>stát</t>
  </si>
  <si>
    <t>kraj</t>
  </si>
  <si>
    <t>PLÁN.VÝDAJE V LETECH</t>
  </si>
  <si>
    <t>VÝDAJE V PŘEDCHOZÍCH LETECH</t>
  </si>
  <si>
    <t>VÝDAJE NA AKCI CELKEM</t>
  </si>
  <si>
    <t>Název akce</t>
  </si>
  <si>
    <t>Odvětví životního prostředí celkem</t>
  </si>
  <si>
    <t>Příspěvky na ozdravné pobyty</t>
  </si>
  <si>
    <t>Podpora dobrovolných aktivit v oblasti udržitelného rozvoje</t>
  </si>
  <si>
    <t xml:space="preserve">Drobné vodohospodářské akce </t>
  </si>
  <si>
    <t>Podpora hospodaření v lesích v Moravskoslezském kraji</t>
  </si>
  <si>
    <t>Odvětví zdravotnictví celkem</t>
  </si>
  <si>
    <t>Program na podporu projektů ve zdravotnictví</t>
  </si>
  <si>
    <t>Odvětví školství celkem</t>
  </si>
  <si>
    <t>Podpora environmentálního vzdělávání, výchovy a osvěty (EVVO)</t>
  </si>
  <si>
    <t>Podpora sportu v Moravskoslezském kraji</t>
  </si>
  <si>
    <t>Odvětví sociálních věcí celkem</t>
  </si>
  <si>
    <t>1778+8406</t>
  </si>
  <si>
    <t>Program na podporu poskytování sociálních služeb</t>
  </si>
  <si>
    <t>Program na podporu komunitní práce a na zmírňování následků sociálního vyloučení v sociálně vyloučených lokalitách Moravskoslezského kraje</t>
  </si>
  <si>
    <t>Program na podporu neinvestičních aktivit z oblasti prevence kriminality</t>
  </si>
  <si>
    <t>Program na podporu zvýšení kvality sociálních služeb poskytovaných v Moravskoslezském kraji</t>
  </si>
  <si>
    <t>Program realizace specifických aktivit Moravskoslezského krajského plánu vyrovnávání příležitostí pro občany se zdravotním postižením</t>
  </si>
  <si>
    <t>1777+8407</t>
  </si>
  <si>
    <t>Program zajištění dostupnosti vybraných sociálních služeb v Moravskoslezském kraji</t>
  </si>
  <si>
    <t>Odvětví cestovního ruchu celkem</t>
  </si>
  <si>
    <t>Podpora turistických informačních center v Moravskoslezském kraji</t>
  </si>
  <si>
    <t>1743+8700</t>
  </si>
  <si>
    <t>Program na podporu technických atraktivit</t>
  </si>
  <si>
    <t>Úprava lyžařských běžeckých tras v Moravskoslezském kraji</t>
  </si>
  <si>
    <t>Podpora turistických oblastí v Moravskoslezském kraji</t>
  </si>
  <si>
    <t>Program na podporu systému destinačního managementu turistických oblastí</t>
  </si>
  <si>
    <t>Odvětví regionálního rozvoje celkem</t>
  </si>
  <si>
    <t>Podpora Místních akčních skupin Moravskoslezského kraje</t>
  </si>
  <si>
    <t xml:space="preserve">Podpora obnovy a rozvoje venkova Moravskoslezského kraje </t>
  </si>
  <si>
    <t>Podpora podnikání</t>
  </si>
  <si>
    <t>Podpora vědy a výzkumu v Moravskoslezském kraji</t>
  </si>
  <si>
    <t xml:space="preserve">Program na podporu přípravy projektové dokumentace </t>
  </si>
  <si>
    <t>Odvětví kultury celkem</t>
  </si>
  <si>
    <t>Program podpory aktivit příslušníků národnostních menšin žijících na území Moravskoslezského kraje</t>
  </si>
  <si>
    <t xml:space="preserve">Program podpory aktivit v oblasti kultury </t>
  </si>
  <si>
    <t xml:space="preserve">Program obnovy kulturních památek a památkově chráněných nemovitostí v Moravskoslezském kraji </t>
  </si>
  <si>
    <t>Čerpání UR (%)</t>
  </si>
  <si>
    <t>Akce</t>
  </si>
  <si>
    <t>Odvětví/účel použití</t>
  </si>
  <si>
    <t>Příjemce</t>
  </si>
  <si>
    <t>Centrum služeb pro silniční dopravu</t>
  </si>
  <si>
    <t>Konference Transport</t>
  </si>
  <si>
    <t>Sdružení pro rozvoj Moravskoslezského kraje z.s., Ostrava-Mariánské Hory a Hulváky</t>
  </si>
  <si>
    <t>Podpora aktivit obcí</t>
  </si>
  <si>
    <t xml:space="preserve">Město Bílovec </t>
  </si>
  <si>
    <t xml:space="preserve">Obec Hrabyně </t>
  </si>
  <si>
    <t>Ostrava, Stará Bělá</t>
  </si>
  <si>
    <t>Ostatní individuální dotace v odvětví dopravy</t>
  </si>
  <si>
    <t>Odvětví dopravy celkem</t>
  </si>
  <si>
    <t>Činnost krajského sdružení hasičů Moravskoslezského kraje</t>
  </si>
  <si>
    <t>SH ČMS - krajské sdružení hasičů Moravskoslezského kraje, Ostrava-Zábřeh</t>
  </si>
  <si>
    <t>Podpora obcím a organizacím na úseku bezpečnosti a Integrovaného záchranného systému (IZS)</t>
  </si>
  <si>
    <t>Horská služba ČR  o.p.s., Špindlerův Mlýn</t>
  </si>
  <si>
    <t>Místní skupina - R vodní záchranné služby Českého červeného kříže Nový Jičín, Nový Jičín</t>
  </si>
  <si>
    <t>Místní skupina Vodní záchranné služby Českého červeného kříže Frýdek-Místek, Frýdek-Místek</t>
  </si>
  <si>
    <t>Místní skupina Vodní záchranné služby Českého Červeného kříže, Ostrava-Svinov</t>
  </si>
  <si>
    <t>MS VZS ČČK BRUNTÁL, Bruntál</t>
  </si>
  <si>
    <t xml:space="preserve">Obec Horní Bludovice </t>
  </si>
  <si>
    <t xml:space="preserve">Obec Luboměř </t>
  </si>
  <si>
    <t xml:space="preserve">Obec Mosty u Jablunkova </t>
  </si>
  <si>
    <t>Příspěvek Hasičskému záchrannému sboru Moravskoslezského kraje na výstavbu a rekonstrukci hasičských stanic</t>
  </si>
  <si>
    <t>Hasičský záchranný sbor Moravskoslezského kraje</t>
  </si>
  <si>
    <t xml:space="preserve">Příspěvek obcím na financování potřeb jednotek sborů dobrovolných hasičů obcí </t>
  </si>
  <si>
    <t xml:space="preserve">Město Andělská Hora </t>
  </si>
  <si>
    <t xml:space="preserve">Město Bohumín </t>
  </si>
  <si>
    <t xml:space="preserve">Město Bruntál </t>
  </si>
  <si>
    <t xml:space="preserve">Město Brušperk </t>
  </si>
  <si>
    <t xml:space="preserve">Město Břidličná </t>
  </si>
  <si>
    <t>Město Budišov nad Budišovkou</t>
  </si>
  <si>
    <t xml:space="preserve">Město Český Těšín </t>
  </si>
  <si>
    <t xml:space="preserve">Město Dolní Benešov </t>
  </si>
  <si>
    <t>Město Frenštát pod Radhoštěm</t>
  </si>
  <si>
    <t>Město Frýdlant nad Ostravicí</t>
  </si>
  <si>
    <t xml:space="preserve">Město Fulnek </t>
  </si>
  <si>
    <t xml:space="preserve">Město Hlučín </t>
  </si>
  <si>
    <t xml:space="preserve">Město Horní Benešov </t>
  </si>
  <si>
    <t xml:space="preserve">Město Hradec nad Moravicí </t>
  </si>
  <si>
    <t xml:space="preserve">Město Jablunkov </t>
  </si>
  <si>
    <t xml:space="preserve">Město Klimkovice </t>
  </si>
  <si>
    <t xml:space="preserve">Město Kopřivnice </t>
  </si>
  <si>
    <t xml:space="preserve">Město Kravaře </t>
  </si>
  <si>
    <t xml:space="preserve">Město Krnov </t>
  </si>
  <si>
    <t xml:space="preserve">Město Město Albrechtice </t>
  </si>
  <si>
    <t xml:space="preserve">Město Nový Jičín </t>
  </si>
  <si>
    <t xml:space="preserve">Město Odry </t>
  </si>
  <si>
    <t xml:space="preserve">Město Orlová </t>
  </si>
  <si>
    <t xml:space="preserve">Město Paskov </t>
  </si>
  <si>
    <t xml:space="preserve">Město Příbor </t>
  </si>
  <si>
    <t xml:space="preserve">Město Rýmařov </t>
  </si>
  <si>
    <t xml:space="preserve">Město Studénka </t>
  </si>
  <si>
    <t xml:space="preserve">Město Šenov </t>
  </si>
  <si>
    <t xml:space="preserve">Město Štramberk </t>
  </si>
  <si>
    <t xml:space="preserve">Město Třinec </t>
  </si>
  <si>
    <t xml:space="preserve">Město Vítkov </t>
  </si>
  <si>
    <t xml:space="preserve">Město Vratimov </t>
  </si>
  <si>
    <t xml:space="preserve">Město Vrbno pod Pradědem </t>
  </si>
  <si>
    <t xml:space="preserve">Městys Litultovice </t>
  </si>
  <si>
    <t xml:space="preserve">Městys Spálov </t>
  </si>
  <si>
    <t xml:space="preserve">Městys Suchdol nad Odrou </t>
  </si>
  <si>
    <t xml:space="preserve">Obec Albrechtice </t>
  </si>
  <si>
    <t xml:space="preserve">Obec Baška </t>
  </si>
  <si>
    <t xml:space="preserve">Obec Bohuslavice </t>
  </si>
  <si>
    <t xml:space="preserve">Obec Bolatice </t>
  </si>
  <si>
    <t xml:space="preserve">Obec Bordovice </t>
  </si>
  <si>
    <t xml:space="preserve">Obec Bravantice </t>
  </si>
  <si>
    <t xml:space="preserve">Obec Brumovice </t>
  </si>
  <si>
    <t xml:space="preserve">Obec Březová </t>
  </si>
  <si>
    <t xml:space="preserve">Obec Bukovec </t>
  </si>
  <si>
    <t xml:space="preserve">Obec Dolní Lutyně </t>
  </si>
  <si>
    <t xml:space="preserve">Obec Dolní Moravice </t>
  </si>
  <si>
    <t xml:space="preserve">Obec Dolní Tošanovice </t>
  </si>
  <si>
    <t xml:space="preserve">Obec Doubrava </t>
  </si>
  <si>
    <t xml:space="preserve">Obec Dvorce </t>
  </si>
  <si>
    <t xml:space="preserve">Obec Háj ve Slezsku </t>
  </si>
  <si>
    <t xml:space="preserve">Obec Hlubočec </t>
  </si>
  <si>
    <t xml:space="preserve">Obec Hodslavice </t>
  </si>
  <si>
    <t xml:space="preserve">Obec Horní Město </t>
  </si>
  <si>
    <t xml:space="preserve">Obec Horní Suchá </t>
  </si>
  <si>
    <t xml:space="preserve">Obec Jakartovice </t>
  </si>
  <si>
    <t xml:space="preserve">Obec Janovice </t>
  </si>
  <si>
    <t xml:space="preserve">Obec Jindřichov </t>
  </si>
  <si>
    <t xml:space="preserve">Obec Jistebník </t>
  </si>
  <si>
    <t xml:space="preserve">Obec Karlova Studánka </t>
  </si>
  <si>
    <t xml:space="preserve">Obec Kozmice </t>
  </si>
  <si>
    <t>Obec Kyjovice</t>
  </si>
  <si>
    <t xml:space="preserve">Obec Lomnice </t>
  </si>
  <si>
    <t xml:space="preserve">Obec Malá Morávka </t>
  </si>
  <si>
    <t xml:space="preserve">Obec Melč </t>
  </si>
  <si>
    <t xml:space="preserve">Obec Metylovice </t>
  </si>
  <si>
    <t xml:space="preserve">Obec Mokré Lazce </t>
  </si>
  <si>
    <t xml:space="preserve">Obec Mořkov </t>
  </si>
  <si>
    <t xml:space="preserve">Obec Návsí </t>
  </si>
  <si>
    <t xml:space="preserve">Obec Osoblaha </t>
  </si>
  <si>
    <t xml:space="preserve">Obec Ostravice </t>
  </si>
  <si>
    <t>Obec Petrovice u Karviné</t>
  </si>
  <si>
    <t xml:space="preserve">Obec Píšť </t>
  </si>
  <si>
    <t xml:space="preserve">Obec Pustá Polom </t>
  </si>
  <si>
    <t xml:space="preserve">Obec Řepiště </t>
  </si>
  <si>
    <t xml:space="preserve">Obec Sedliště </t>
  </si>
  <si>
    <t xml:space="preserve">Obec Slatina </t>
  </si>
  <si>
    <t xml:space="preserve">Obec Slavkov </t>
  </si>
  <si>
    <t xml:space="preserve">Obec Slezské Rudoltice </t>
  </si>
  <si>
    <t xml:space="preserve">Obec Starý Jičín </t>
  </si>
  <si>
    <t xml:space="preserve">Obec Strahovice </t>
  </si>
  <si>
    <t xml:space="preserve">Obec Světlá Hora </t>
  </si>
  <si>
    <t xml:space="preserve">Obec Šilheřovice </t>
  </si>
  <si>
    <t xml:space="preserve">Obec Štáblovice </t>
  </si>
  <si>
    <t xml:space="preserve">Obec Těrlicko </t>
  </si>
  <si>
    <t xml:space="preserve">Obec Tichá </t>
  </si>
  <si>
    <t xml:space="preserve">Obec Tísek </t>
  </si>
  <si>
    <t xml:space="preserve">Obec Uhlířov </t>
  </si>
  <si>
    <t xml:space="preserve">Obec Velká Polom </t>
  </si>
  <si>
    <t xml:space="preserve">Obec Velké Heraltice </t>
  </si>
  <si>
    <t xml:space="preserve">Obec Velké Hoštice </t>
  </si>
  <si>
    <t xml:space="preserve">Obec Veřovice </t>
  </si>
  <si>
    <t xml:space="preserve">Obec Zátor </t>
  </si>
  <si>
    <t xml:space="preserve">Statutární město Frýdek-Místek </t>
  </si>
  <si>
    <t xml:space="preserve">Statutární město Karviná </t>
  </si>
  <si>
    <t xml:space="preserve">Statutární město Opava </t>
  </si>
  <si>
    <t xml:space="preserve">Statutární město Ostrava  </t>
  </si>
  <si>
    <t>Zachování a obnova válečných hrobů a pietních míst</t>
  </si>
  <si>
    <t xml:space="preserve">Obec Hukvaldy </t>
  </si>
  <si>
    <t xml:space="preserve">Obec Roudno </t>
  </si>
  <si>
    <t xml:space="preserve">Obec Sudice </t>
  </si>
  <si>
    <t>Ostatní individuální dotace v odvětví krizového řízení</t>
  </si>
  <si>
    <t>Sbor dobrovolných hasičů Jablunkov, Jablunkov</t>
  </si>
  <si>
    <t>Sportovní klub Hasičského záchranného sboru Moravskoslezského kraje o.s., Ostrava-Jih</t>
  </si>
  <si>
    <t>Odvětví krizového řízení celkem</t>
  </si>
  <si>
    <t xml:space="preserve">Kulturní akce krajského a nadregionálního významu </t>
  </si>
  <si>
    <t>Colour Production, spol. s r. o., Dolní Lhota</t>
  </si>
  <si>
    <t>Dětský folklorní soubor Ostravička, Frýdek-Místek</t>
  </si>
  <si>
    <t>"Festival Poodří Františka Lýska", o.s., Ostrava-Stará Bělá</t>
  </si>
  <si>
    <t>Janáčkův máj, o.p.s. , Ostrava-Moravská Ostrava a Přívoz</t>
  </si>
  <si>
    <t>Klub žen Lhotka</t>
  </si>
  <si>
    <t>Matice slezská, místní odbor v Dolní Lomné, Dolní Lomná</t>
  </si>
  <si>
    <t>Matice Slezská, místní odbor v Opavě</t>
  </si>
  <si>
    <t>Místní skupina Polského kulturně-osvětového svazu v Jablunkově, Jablunkov</t>
  </si>
  <si>
    <t>Obec Štítina</t>
  </si>
  <si>
    <t>PaS de Theatre s.r.o., Ostrava-Přívoz</t>
  </si>
  <si>
    <t xml:space="preserve">Rusko-české vědecké a kulturní fórum, o.p.s., Ostrava </t>
  </si>
  <si>
    <t>Soubor lid. písní a tanců Valašský vojvoda Kozlovic, Kozlovice</t>
  </si>
  <si>
    <t>Svatováclavský hudební festival, Ostrava-Moravská Ostrava a Přívoz</t>
  </si>
  <si>
    <t>Tofel Zdeněk - ZDENY, Ostrava-Mariánské Hory a Hulváky</t>
  </si>
  <si>
    <t>Podpora individuálních akcí na obnovu kulturních památek a památek místního významu</t>
  </si>
  <si>
    <t>Podpora neprofesionálního umění v Moravskoslezském kraji</t>
  </si>
  <si>
    <t>MAR production s.r.o., Stará Bělá</t>
  </si>
  <si>
    <t>Podpora profesionálních divadel a profesionálního symfonického orchestru</t>
  </si>
  <si>
    <t>Divadelní společnost Petra Bezruče s.r.o., Moravská Ostrava a Přívoz</t>
  </si>
  <si>
    <t xml:space="preserve">Soutěže, festivaly a aktivity v oblasti kultury </t>
  </si>
  <si>
    <t>ANGELUS AUREUS o.p.s., Ostrava-Slezská Ostrava</t>
  </si>
  <si>
    <t>Fond pro opuštěné a handicapované děti, Mořkov</t>
  </si>
  <si>
    <t>MÚZA - sdružení základních uměleckých škol Moravskoslezského kraje, Orlová</t>
  </si>
  <si>
    <t xml:space="preserve">Obec Bystřice </t>
  </si>
  <si>
    <t>Ostravské centrum nové hudby, Ostrava</t>
  </si>
  <si>
    <t>Sdružení Permoník, Karviná</t>
  </si>
  <si>
    <t>Ostatní individuální dotace v odvětví kultury</t>
  </si>
  <si>
    <t>ProMancus o.p.s., Ostrava-Přívoz</t>
  </si>
  <si>
    <t>ODVĚTVÍ PREZENTACE KRAJE A EDIČNÍ PLÁN</t>
  </si>
  <si>
    <t xml:space="preserve">Podpora akcí celokrajského významu </t>
  </si>
  <si>
    <t>Český svaz bojovníků za svobodu, o.s., Praha 2</t>
  </si>
  <si>
    <t>JAGELLO 2000, Ostrava-Mariánské Hory a Hulváky</t>
  </si>
  <si>
    <t>Klastr sociálních inovací a podniků - SINEC, Třinec</t>
  </si>
  <si>
    <t>Sdružení českých spotřebitelů, z.ú. , Praha 10 – Strašnice</t>
  </si>
  <si>
    <t>Svaz podnikatelů ve stavebnictví v České republice, Praha 1</t>
  </si>
  <si>
    <t>Ostatní individuální dotace v odvětví prezentace kraje a edičního plánu</t>
  </si>
  <si>
    <t>Česko-polská obchodní komora Ostrava, Ostrava-Moravská Ostrava a Přívoz</t>
  </si>
  <si>
    <t>DTO CZ, s.r.o., Ostrava-Mar. Hory a Hulváky</t>
  </si>
  <si>
    <t>free.lepus.cz, Ostrava-Hrabůvka</t>
  </si>
  <si>
    <t>MONTANEX a.s., Ostrava Mariánské Hory a Hulváky</t>
  </si>
  <si>
    <t>Ostravský ruský dům, Ostrava, Moravská Ostrava a Přívoz</t>
  </si>
  <si>
    <t>Richard Langer, Plzeň 3</t>
  </si>
  <si>
    <t>Sdružení hasičů Čech, Moravy a Slezska, Sbor dobrovolných hasičů Větřkovice</t>
  </si>
  <si>
    <t>Veteran Car Club Ostrava, Ostrava, Svinov</t>
  </si>
  <si>
    <t>Odvětví prezentace kraje a ediční plán celkem</t>
  </si>
  <si>
    <t>Podpora mobilit studentů VŠ a vědeckých pracovníků</t>
  </si>
  <si>
    <t>Vysoká škola báňská - Technická univerzita Ostrava</t>
  </si>
  <si>
    <t>Podpora rozvojových aktivit v oblasti regionálního rozvoje</t>
  </si>
  <si>
    <t>FbC Frýdek - Místek, Frýdek-Místek</t>
  </si>
  <si>
    <t>Institut pro ženy, o.s., Krmelín</t>
  </si>
  <si>
    <t>Krajská hospodářská komora Moravskoslezského kraje, Ostrava-Mariánské Hory</t>
  </si>
  <si>
    <t>Národní strojírenský klastr, o.s., Ostrava</t>
  </si>
  <si>
    <t>Oddíl bojových umění Doubrava - H.P. Martial Gym o.s., Doubrava</t>
  </si>
  <si>
    <t>Sdružení obcí Jablunkovska</t>
  </si>
  <si>
    <t>Sdružení obrany spotřebitelů Moravskoslezského kraje, Ostrava,Mor.Ostrava a Přívoz</t>
  </si>
  <si>
    <t xml:space="preserve">Spolek pro obnovu venkova Moravskoslezského kraje, Třanovice </t>
  </si>
  <si>
    <t>TJ Milíkov, Milíkov</t>
  </si>
  <si>
    <t>Ostatní individuální dotace v odvětví regionálního rozvoje</t>
  </si>
  <si>
    <t>Dolní oblast VÍTKOVICE, Ostrava-Vítkovice</t>
  </si>
  <si>
    <t>Podpora významných akcí cestovního ruchu</t>
  </si>
  <si>
    <t>AnoTak z.s., Ostrava</t>
  </si>
  <si>
    <t>Ázerbájdžánské a kaspické kulturní fórum, Ostrava-Jih</t>
  </si>
  <si>
    <t>FEMININE s.r.o., Bruntál</t>
  </si>
  <si>
    <t>Geometry Global, s.r.o., Praha 7</t>
  </si>
  <si>
    <t>KČT oblast Moravskoslezská, Ostrava</t>
  </si>
  <si>
    <t>KO-FORMIKA CZ, s.r.o., Přerov</t>
  </si>
  <si>
    <t>Mikroregion Slezská Harta</t>
  </si>
  <si>
    <t>OUTDOORFILMS, s.r.o., Ostrava-Moravská Ostrava</t>
  </si>
  <si>
    <t>SEPETNÁ v. o. s., Frýdek-Místek</t>
  </si>
  <si>
    <t>Seven Days Agency, s.r.o., Praha 3</t>
  </si>
  <si>
    <t>TJ Sokol Hukvaldy, Hukvaldy</t>
  </si>
  <si>
    <t>Žijeme sportem, Ostrava-Radvanice a Bartovice</t>
  </si>
  <si>
    <t>Rozvojové aktivity v cestovním ruchu</t>
  </si>
  <si>
    <t>PUSTEVNY, s.r.o., Trojanovice 477</t>
  </si>
  <si>
    <t>SKI Vítkovice-Bílá, Bílá</t>
  </si>
  <si>
    <t>Turistické značení</t>
  </si>
  <si>
    <t>Ostatní individuální dotace v odvětví cestovního ruchu</t>
  </si>
  <si>
    <t>Horské lázně Karlova Studánka, státní podnik</t>
  </si>
  <si>
    <t>Junák - svaz skautů a skautek ČR, Krajská rada Junáka Ostrava, Opava</t>
  </si>
  <si>
    <t>Mikroregion Hvozdnice</t>
  </si>
  <si>
    <t>Slezské zemské dráhy, o.p.s., Bohušov 15</t>
  </si>
  <si>
    <t>Podpora činností a celokrajských aktivit pro seniory Moravskoslezského kraje</t>
  </si>
  <si>
    <t>Krajská rada seniorů Moravskoslezského kraje, Ostrava-Moravská Ostrava a Přívoz</t>
  </si>
  <si>
    <t>Podpora projektů sociální prevence a sociálního začleňování s regionální působností v Moravskoslezském kraji</t>
  </si>
  <si>
    <t>Potravinová banka v Ostravě, o.s., Ostrava-Jih</t>
  </si>
  <si>
    <t>Podpora romských kulturních a společenských aktivit</t>
  </si>
  <si>
    <t>Ostatní individuální dotace v odvětví sociálních věcí</t>
  </si>
  <si>
    <t xml:space="preserve">Asociace rodičů dětí s DMO a přidruženými neurologickými onemocněními ČR, Ostrava </t>
  </si>
  <si>
    <t xml:space="preserve">Evropský spolek pro OZP, Třinec </t>
  </si>
  <si>
    <t>Hry "Olympiády dětí a mládeže"</t>
  </si>
  <si>
    <t>Moravskoslezská krajská organizace ČUS
Ostrava, Moravská Ostrava a Přívoz</t>
  </si>
  <si>
    <t>Podpora soutěží a přehlídek</t>
  </si>
  <si>
    <t>Podpora sportu a pohybových aktivit občanů Moravskoslezského kraje</t>
  </si>
  <si>
    <t>CENTRUM INDIVIDUÁLNÍCH SPORTŮ OSTRAVA, Ostrava-Moravská Ostrava a Přívoz</t>
  </si>
  <si>
    <t>Česká olympijská a.s., Praha</t>
  </si>
  <si>
    <t>Český tenisový svaz vozíčkářů, Brno-Královo Pole</t>
  </si>
  <si>
    <t>ČESKÝ TENISOVÝ SVAZ, PRAHA 7</t>
  </si>
  <si>
    <t>DAVID MORAVEC HOCKEY ACADEMY, z.s., Ostrava-Zábřeh</t>
  </si>
  <si>
    <t>Fotbalová asociace České republiky, Praha 6</t>
  </si>
  <si>
    <t>Futsal club Ostrava, z.s., Horní Datyně</t>
  </si>
  <si>
    <t xml:space="preserve">HC Havířov 2010 s.r.o., Havířov </t>
  </si>
  <si>
    <t>HOCKEY CLUB OCELÁŘI TŘINEC, a.s., Třinec</t>
  </si>
  <si>
    <t>HOKEJOVÝ KLUB - HC VÍTKOVICE STEEL a.s., Ostrava-Jih</t>
  </si>
  <si>
    <t>Hrádecký tenisový klub, Hrádek</t>
  </si>
  <si>
    <t>Jezdecký klub voltiž Albertovec, Bolatice</t>
  </si>
  <si>
    <t>K+K LABYRINT OSTRAVA o.s., Ostrava-Moravská Ostrava a Přívoz</t>
  </si>
  <si>
    <t>Kabal team Karviná o.s., Karviná</t>
  </si>
  <si>
    <t>Lezení do škol o.s., Slaný</t>
  </si>
  <si>
    <t>Maniak aerobik Havířov, o.s., Havířov</t>
  </si>
  <si>
    <t>Nadační fond na podporu fotbalové mládeže Moravskoslezského kraje, Ostrava-Přívoz</t>
  </si>
  <si>
    <t>Ostravský Maraton z.s., Ostrava-Poruba</t>
  </si>
  <si>
    <t>POLAR televize Ostrava, s.r.o.,Ostrava, Mariánské Hory a Hulváky</t>
  </si>
  <si>
    <t>ROCK ART STUDIO s.r.o., Frýdek-Místek</t>
  </si>
  <si>
    <t>RWR s.r.o., Vřesina okr. Ostrava</t>
  </si>
  <si>
    <t>SDRUŽENÍ SPORTOVNÍCH KLUBŮ VÍTKOVICE, Ostrava</t>
  </si>
  <si>
    <t>Severomoravský tenisový svaz, Ostrava-Mariánské Hory a Přívoz</t>
  </si>
  <si>
    <t>Sportovní basketbalová škola Ostrava o.s., Ostrava-Jih</t>
  </si>
  <si>
    <t>Sportovní klub FC Hlučín, z.s., Hlučín</t>
  </si>
  <si>
    <t>Sportovní klub Návsí, Návsí</t>
  </si>
  <si>
    <t>Sportovní klub Slavia Orlová, Orlová</t>
  </si>
  <si>
    <t>Tanec, sport a pohyb, z.s., Bohumín, Skřečoň</t>
  </si>
  <si>
    <t>TTV Sport Group s.r.o., Praha 6 Dejvice</t>
  </si>
  <si>
    <t>Volejbalový klub Ostrava, z.s., Ostrava-Moravská Ostrava</t>
  </si>
  <si>
    <t>Podpora talentů</t>
  </si>
  <si>
    <t>ABF, a.s., Praha 1, Nové Město</t>
  </si>
  <si>
    <t>ČESKÁ SPOLEČNOST CHEMICKÁ, Praha 1</t>
  </si>
  <si>
    <t>Nadační fond GAUDEAMUS, Cheb</t>
  </si>
  <si>
    <t>OR AŠSK Nový Jičín, Bartošovice</t>
  </si>
  <si>
    <t>PYGMALION, s.r.o., Český Těšín</t>
  </si>
  <si>
    <t>Student Cyber Games, Brno</t>
  </si>
  <si>
    <t>Základní škola a mateřská škola Hello s.r.o.</t>
  </si>
  <si>
    <t>Významné akce kraje - využití volného času dětí a mládeže</t>
  </si>
  <si>
    <t>Asociace středoškolských klubů České republiky, o.s., Brno-střed</t>
  </si>
  <si>
    <t>EXAGE, spol. s r.o., Ostrava-Mariánské Hory a Hulváky</t>
  </si>
  <si>
    <t>Klub přátel školy, Havířov-Prostřední Suchá</t>
  </si>
  <si>
    <t>Ostravské výstavy, a.s., Výstaviště Černá louka Ostrava</t>
  </si>
  <si>
    <t>Rada dětí a mládeže Moravskoslezského kraje-RADAMOK</t>
  </si>
  <si>
    <t>Konference, sympózia a aktivity v oblasti zdravotnictví</t>
  </si>
  <si>
    <t>DANTER - reklama a potisk, s.r.o., Ostrava-Slezská Ostrava</t>
  </si>
  <si>
    <t>HEALTHCARE INSTITUTE o.p.s., Ostrava-Jih</t>
  </si>
  <si>
    <t>Naděje pro každého o.s., Ostrava-Moravská Ostrava a Přívoz</t>
  </si>
  <si>
    <t>Protialkoholní záchytná stanice</t>
  </si>
  <si>
    <t>Umísťování dětí vyžadujících specializovanou péči</t>
  </si>
  <si>
    <t>Ostatní individuální dotace v odvětví zdravotnictví</t>
  </si>
  <si>
    <t>Občanské sdružení Počteníčko s babičkou, Ostrava-Jih</t>
  </si>
  <si>
    <t>Oblastní spolek Českého červeného kříže Ostrava, Moravská Ostrava a Přívoz</t>
  </si>
  <si>
    <t>Informační systém o znečištění ovzduší</t>
  </si>
  <si>
    <t>Český hydrometeorologický ústav</t>
  </si>
  <si>
    <t>Zdravotní ústav se sídlem v Ostravě</t>
  </si>
  <si>
    <t>Kolektivní systémy zpětného odběru elektrozařízení</t>
  </si>
  <si>
    <t xml:space="preserve">ASEKOL s.r.o., Praha </t>
  </si>
  <si>
    <t>Odstraňování následků havárií dle zákona o vodách</t>
  </si>
  <si>
    <t>Péče o chráněné druhy živočichů</t>
  </si>
  <si>
    <t>ZO ČSOP NOVÝ JIČÍN 70/02 , Nový Jičín</t>
  </si>
  <si>
    <t>ZO ČSOP Sovinecko, Břidličná</t>
  </si>
  <si>
    <t>Podpora prevence před povodněmi</t>
  </si>
  <si>
    <t>Povodí Odry, státní podnik, Ostrava-Moravská Ostrava  a Přívoz</t>
  </si>
  <si>
    <t xml:space="preserve">Podpora včelařství v Moravskoslezském kraji </t>
  </si>
  <si>
    <t>Český svaz včelařů, o.s. okresní organizace Bruntál</t>
  </si>
  <si>
    <t>Český svaz včelařů, o.s. okresní organizace Frýdek - Místek</t>
  </si>
  <si>
    <t>Český svaz včelařů, o.s. okresní organizace Karviná, Petrovice u Karviné</t>
  </si>
  <si>
    <t>Český svaz včelařů, o.s. okresní organizace Nový Jičín</t>
  </si>
  <si>
    <t>Český svaz včelařů, o.s., okresní organizace Opava</t>
  </si>
  <si>
    <t>OV Českého svazu včelařů Ostrava, Ostrava - Moravská Ostrava a Přívoz</t>
  </si>
  <si>
    <t>Podpora vodohospodářských projektů</t>
  </si>
  <si>
    <t xml:space="preserve">Obec Petrovice </t>
  </si>
  <si>
    <t xml:space="preserve">Obec Písek </t>
  </si>
  <si>
    <t>Propagace v oblasti zemědělství</t>
  </si>
  <si>
    <t>Krajské sdružení NS MAS ČR Moravskoslezského kraje, Hradec nad Moravicí</t>
  </si>
  <si>
    <t>Regionální agrární komora Ostravsko, Opava</t>
  </si>
  <si>
    <t xml:space="preserve">Propagace v oblasti životního prostředí </t>
  </si>
  <si>
    <t>BUVI Promotion s.r.o., Opava</t>
  </si>
  <si>
    <t>Česká ZOO, Ostrava-Poruba</t>
  </si>
  <si>
    <t>Českomoravská myslivecká jednota okresní myslivecký spolek Bruntál, Bruntál</t>
  </si>
  <si>
    <t>Nadace na pomoc zvířatům, Ostrava-Poruba</t>
  </si>
  <si>
    <t>Územní sdružení Českého zahrádkářského svazu Karviná</t>
  </si>
  <si>
    <t>Myslivecký spolek NOVINA, Bocanovice</t>
  </si>
  <si>
    <t>FINANCE A SPRÁVA MAJETKU</t>
  </si>
  <si>
    <t>Regionální rada regionu soudržnosti Moravskoslezsko</t>
  </si>
  <si>
    <t>Finance a správa majetku celkem</t>
  </si>
  <si>
    <t xml:space="preserve">číslo akce </t>
  </si>
  <si>
    <t>Celkové výdaje</t>
  </si>
  <si>
    <t>Skutečné výdaje v roce</t>
  </si>
  <si>
    <t>Očekávaná výše dotace z EU a ST         %</t>
  </si>
  <si>
    <t>ODVĚTVÍ DOPRAVY:</t>
  </si>
  <si>
    <t>Letiště Leoše Janáčka Ostrava, kolejové napojení</t>
  </si>
  <si>
    <t>Letiště Leoše Janáčka Ostrava, integrované výjezdové centrum</t>
  </si>
  <si>
    <t xml:space="preserve">Silnice II/452 Bruntál - Mezina </t>
  </si>
  <si>
    <t>Silnice III/4785 prodloužená Bílovecká</t>
  </si>
  <si>
    <t>Silnice 2013 - IV. etapa</t>
  </si>
  <si>
    <t>Silnice 2014 - I. etapa</t>
  </si>
  <si>
    <t>Silnice 2015 - 7 staveb</t>
  </si>
  <si>
    <t>ODVĚTVÍ KRIZOVÉHO ŘÍZENÍ:</t>
  </si>
  <si>
    <t>Integrované výjezdové centrum Ostrava-Jih</t>
  </si>
  <si>
    <t>Nákup dopravních automobilů pro JPO</t>
  </si>
  <si>
    <t>Nákup hasičské výškové techniky</t>
  </si>
  <si>
    <t>Výjezdové centrum jednotky Sboru dobrovolných hasičů Města Albrechtice a Zdravotnické záchranné služby MSK</t>
  </si>
  <si>
    <t>Výstavba integrovaného výjezdového centra v Třinci</t>
  </si>
  <si>
    <t>ODVĚTVÍ KULTURY:</t>
  </si>
  <si>
    <t>ODVĚTVÍ REGIONÁLNÍHO ROZVOJE:</t>
  </si>
  <si>
    <t>ODVĚTVÍ CESTOVNÍHO RUCHU:</t>
  </si>
  <si>
    <t>ODVĚTVÍ SOCIÁLNÍCH VĚCÍ:</t>
  </si>
  <si>
    <t xml:space="preserve">1. etapa transformace zámku Jindřichov ve Slezsku </t>
  </si>
  <si>
    <t>Rekonstrukce domova pro osoby se zdravotním postižením ve Frýdku-Místku</t>
  </si>
  <si>
    <t>Transformace zámku Nová Horka</t>
  </si>
  <si>
    <t>ODVĚTVÍ ŠKOLSTVÍ:</t>
  </si>
  <si>
    <t>Atraktivnější výuka zahradnických oborů</t>
  </si>
  <si>
    <t>Energetické úspory ve školách a školských zařízeních zřizovaných Moravskoslezským krajem</t>
  </si>
  <si>
    <t>Energetické úspory SOŠ Český Těšín, budova školy Tyršova</t>
  </si>
  <si>
    <t>Gymnázium a Střední odborná škola, Rýmařov, příspěvková organizace</t>
  </si>
  <si>
    <t>Gymnázium a Střední odborná škola, Rýmařov, příspěvková organizace (budova gymnázia s přístavbou a budova tělocvičny)</t>
  </si>
  <si>
    <t>Krajský akční plán rozvoje vzdělávání Moravskoslezského kraje</t>
  </si>
  <si>
    <t>Modernizace, rekonstrukce a výstavba sportovišť vzdělávacích zařízení V</t>
  </si>
  <si>
    <t>Zateplení areálu Gymnázia a Střední průmyslové školy elektrotechniky a informatiky ve Frenštátě pod Radhoštěm na ul. Křižíkova</t>
  </si>
  <si>
    <t>Zateplení budovy Odborného učiliště a Praktické školy v Hlučíně na ul. ČSA</t>
  </si>
  <si>
    <t>Zateplení Dětského domova na ulici Čelakovského v Havířově - Podlesí</t>
  </si>
  <si>
    <t>Zateplení Gymnázia Havířov-Podlesí</t>
  </si>
  <si>
    <t>Zateplení Gymnázia Mikuláše Koperníka v Bílovci</t>
  </si>
  <si>
    <t>Zateplení Gymnázia v Ostravě-Zábřehu na ul. Volgogradská</t>
  </si>
  <si>
    <t>Zateplení Gymnázia ve Frýdlantu nad Ostravicí</t>
  </si>
  <si>
    <t>Zateplení Matičního gymnázia v Ostravě</t>
  </si>
  <si>
    <t>Zateplení Obchodní akademie v Ostravě-Porubě</t>
  </si>
  <si>
    <t>Zateplení objektu dílen Střední školy elektrotechnické v Ostravě</t>
  </si>
  <si>
    <t>Zateplení SOŠ a SOU podnikání a služeb v Jablunkově - budova na ulici Školní</t>
  </si>
  <si>
    <t>Zateplení SOŠ a SOU podnikání a služeb v Jablunkově - budova na ulici Zahradní</t>
  </si>
  <si>
    <t>Zateplení sportovního centra Střední školy a Základní školy v Havířově - Šumbarku</t>
  </si>
  <si>
    <t>Zateplení Sportovního gymnázia Dany a Emila Zátopkových v Ostravě</t>
  </si>
  <si>
    <t>Zateplení Střední odborné školy v Bruntále</t>
  </si>
  <si>
    <t>Zateplení Střední průmyslové školy a Obchodní akademie v Bruntále (areál na ul. Kavalcova)</t>
  </si>
  <si>
    <t>Zateplení Střední školy technické a dopravní v Ostravě-Vítkovicích</t>
  </si>
  <si>
    <t>Zateplení Střední školy techniky a služeb v Karviné</t>
  </si>
  <si>
    <t>Zateplení Střední školy zahradnické v Ostravě - SPV na ulici U Hrůbků</t>
  </si>
  <si>
    <t>Zateplení Střední zdravotnické školy a Vyšší odborné školy zdravotnické v Ostravě (areál na ul. 1. máje)</t>
  </si>
  <si>
    <t>Zateplení tělocvičny Wichterlova gymnázia v Ostravě-Porubě</t>
  </si>
  <si>
    <t>Zateplení vybraných budov Vyšší odborné školy, Střední odborné školy a Středního odborného učiliště v Kopřivnici</t>
  </si>
  <si>
    <t>Zateplení vybraných objektů Střední odborné školy dopravy a cestovního ruchu v Krnově</t>
  </si>
  <si>
    <t>Zateplení Základní školy v Ostravě-Zábřehu na ul. Kpt. Vajdy</t>
  </si>
  <si>
    <t>Zateplení Základní umělecké školy Viléma Petrželky v Ostravě-Hrabůvce</t>
  </si>
  <si>
    <t>Zateplení ZUŠ Leoše Janáčka ve Frýdlantu nad Ostravicí</t>
  </si>
  <si>
    <t>ODVĚTVÍ ZDRAVOTNICTVÍ:</t>
  </si>
  <si>
    <t>Pavilon chirurgických oborů v Nemocnici ve Frýdku-Místku, p.o.</t>
  </si>
  <si>
    <t>Vybudování pavilonu interních oborů v Opavě</t>
  </si>
  <si>
    <t>ODVĚTVÍ ŽIVOTNÍHO PROSTŘEDÍ:</t>
  </si>
  <si>
    <t>ODVĚTVÍ VLASTNÍ SPRÁVNÍ ČINNOST KRAJE A ČINNOST ZASTUPITELSTVA KRAJE:</t>
  </si>
  <si>
    <t>Využití energie slunce pro ohřev vody v budovách krajského úřadu</t>
  </si>
  <si>
    <t>v Kč</t>
  </si>
  <si>
    <t>Poskytovatel dotace</t>
  </si>
  <si>
    <t>UZ</t>
  </si>
  <si>
    <t>Popis</t>
  </si>
  <si>
    <t>Ministerstvo kultury</t>
  </si>
  <si>
    <t>Podpora obnovy kulturních památek prostřednictvím obcí s rozšířenou působností - NIV</t>
  </si>
  <si>
    <t>ISO D Preventivní ochrana před vlivy prostředí - podprogram č. 134 515 - neinvestiční</t>
  </si>
  <si>
    <t>Veřejné informační služby knihoven - neinvestice</t>
  </si>
  <si>
    <t>Kulturní aktivity</t>
  </si>
  <si>
    <t>Program restaurování movitých kulturních památek</t>
  </si>
  <si>
    <t>Program státní podpory profesionálních divadel a stálých profesionálních symfonických orchestrů a pěveckých sborů</t>
  </si>
  <si>
    <t>ISO D Preventivní ochrana před vlivy prostředí - podprogram č. 134 515 - investiční</t>
  </si>
  <si>
    <t>Ministerstvo zdravotnictví</t>
  </si>
  <si>
    <t>Specializační vzdělávání zdravotnických pracovníků - rezidenční místa - neinvestice</t>
  </si>
  <si>
    <t>Připravenost poskytovatele ZZS na řešení mimořádných událostí a krizových situací</t>
  </si>
  <si>
    <t>Specializační vzdělávání nelékařů</t>
  </si>
  <si>
    <t>Ministerstvo práce a sociálních věcí</t>
  </si>
  <si>
    <t>Neinvestiční nedávkové transfery podle zákona č. 108/2006 Sb., o sociálních službách</t>
  </si>
  <si>
    <t>Příspěvek na výkon sociální práce (s výjimkou sociálně-právní ochrany dětí)</t>
  </si>
  <si>
    <t>Ministerstvo školství, mládeže a tělovýchovy</t>
  </si>
  <si>
    <t>Rozvojový program MŠMT pro děti - cizince ze 3. zemí</t>
  </si>
  <si>
    <t>Vybavení škol pomůckami kompenzačního a rehabilizačního charakteru</t>
  </si>
  <si>
    <t>Podpora organizace a ukončování středního vzdělávání maturitní zkouškou na vybraných školách v podzimním zkušebním období</t>
  </si>
  <si>
    <t>Excelence středních škol</t>
  </si>
  <si>
    <t>Podpora zavádění diagnostických nástrojů</t>
  </si>
  <si>
    <t>Podpora implementace Etické výchovy</t>
  </si>
  <si>
    <t>Rozvojový program Podpora logopedické prevence v předškolním vzdělávání</t>
  </si>
  <si>
    <t>Podpora odborného vzdělávání</t>
  </si>
  <si>
    <t>Rozvojový program na podporu školních psychologů, speciálních pedagogů a metodiků - specialistů</t>
  </si>
  <si>
    <t>Zvýšení platů pracovníků regionálního školství</t>
  </si>
  <si>
    <t>Dotace pro soukromé školy</t>
  </si>
  <si>
    <t>Projekty romské komunity</t>
  </si>
  <si>
    <t>Program protidrogové politiky</t>
  </si>
  <si>
    <t>Soutěže</t>
  </si>
  <si>
    <t>Spolupráce s francouzskými, vlámskými a španělskými školami</t>
  </si>
  <si>
    <t>Asistenti pedagogů v soukromých a církevních speciálních školách</t>
  </si>
  <si>
    <t>Přímé náklady na vzdělávání</t>
  </si>
  <si>
    <t>Přímé náklady na vzdělávání - sportovní gymnázia</t>
  </si>
  <si>
    <t>Ministerstvo zemědělství</t>
  </si>
  <si>
    <t>Meliorace a hrazení bystřin v lesích dle § 35 odst 1 a 3 lestního zákona (investice)</t>
  </si>
  <si>
    <t>Úřad vlády ČR</t>
  </si>
  <si>
    <t>Podpora koordinátorů rómských poradců</t>
  </si>
  <si>
    <t>Ministerstvo vnitra</t>
  </si>
  <si>
    <t>Ministerstvo dopravy</t>
  </si>
  <si>
    <t>Příspěvek na ztrátu dopravce z provozu veřejné osobní drážní dopravy</t>
  </si>
  <si>
    <t>Ministerstvo financí</t>
  </si>
  <si>
    <t>Účelové dotace na výdaje spojené s volbami do zastupitelstev v obcích</t>
  </si>
  <si>
    <t>Celkem Ministerstvo kultury</t>
  </si>
  <si>
    <t>Celkem Ministerstvo zdravotnictví</t>
  </si>
  <si>
    <t>Celkem Ministerstvo práce a sociálních věcí</t>
  </si>
  <si>
    <t>Celkem Ministerstvo zemědělství</t>
  </si>
  <si>
    <t>Celkem Ministerstvo vnitra</t>
  </si>
  <si>
    <t>Celkem Ministerstvo dopravy</t>
  </si>
  <si>
    <t>Humanizace domova pro seniory na ul. Rooseveltově v Opavě</t>
  </si>
  <si>
    <r>
      <t xml:space="preserve">Očekávané výdaje v dalších letech </t>
    </r>
    <r>
      <rPr>
        <b/>
        <vertAlign val="superscript"/>
        <sz val="8"/>
        <rFont val="Tahoma"/>
        <family val="2"/>
        <charset val="238"/>
      </rPr>
      <t>(1)</t>
    </r>
  </si>
  <si>
    <t>Neinvestiční přijaté transfery z všeobecné pokladní správy státního rozpočtu</t>
  </si>
  <si>
    <t>Ostatní investiční přijaté transfery ze státního rozpočtu</t>
  </si>
  <si>
    <t>1763+8316</t>
  </si>
  <si>
    <t>PŘEHLED DOTAČNÍCH PROGRAMŮ PODPOŘENÝCH Z ROZPOČTU KRAJE
V ROCE 2016</t>
  </si>
  <si>
    <t>Program na podporu financování běžných výdajů souvisejících s poskytováním sociálních služeb včetně realizace protidrogové politiky kraje</t>
  </si>
  <si>
    <t>Program podpory činností v oblasti sociálně právní ochrany dětí a navazujících činností v sociálních službách</t>
  </si>
  <si>
    <t>Specializační vzdělávání všeobecných praktických lékařů pro dospělé a praktických lékařů pro děti a dorost</t>
  </si>
  <si>
    <t>1762+8312</t>
  </si>
  <si>
    <t>Rok 2016</t>
  </si>
  <si>
    <t>PŘEHLED INDIVIDUÁLNÍCH DOTACÍ POSKYTNUTÝCH Z ROZPOČTU KRAJE V ROCE 2016</t>
  </si>
  <si>
    <t>Mikroregion Žermanické a Těrlické přehrady</t>
  </si>
  <si>
    <t>České aerolinie a.s., Praha</t>
  </si>
  <si>
    <t>Magnus Regio s.r.o., Brno</t>
  </si>
  <si>
    <t>Správa železniční dopravní cesty, státní organizace, Praha 1, Nové Město</t>
  </si>
  <si>
    <t>Svazek měst a obcí okresu Karviná</t>
  </si>
  <si>
    <t>Integrované výjezdové centrum Jablunkov</t>
  </si>
  <si>
    <t>Obec Branka u Opavy</t>
  </si>
  <si>
    <t>Ostravská univerzita</t>
  </si>
  <si>
    <t>Vodní záchranná služba ČČK Krnov II, pobočný spolek, Krnov</t>
  </si>
  <si>
    <t>Vodní záchranná služba ČČK Těrlicko, pobočný spolek, Albrechtice</t>
  </si>
  <si>
    <t xml:space="preserve">Obec Bělá </t>
  </si>
  <si>
    <t xml:space="preserve">Obec Bocanovice </t>
  </si>
  <si>
    <t xml:space="preserve">Obec Bruzovice </t>
  </si>
  <si>
    <t xml:space="preserve">Obec Dolní Lomná </t>
  </si>
  <si>
    <t xml:space="preserve">Obec Dolní Životice </t>
  </si>
  <si>
    <t xml:space="preserve">Obec Horní Tošanovice </t>
  </si>
  <si>
    <t xml:space="preserve">Obec Krásná </t>
  </si>
  <si>
    <t xml:space="preserve">Obec Nýdek </t>
  </si>
  <si>
    <t xml:space="preserve">Obec Otice </t>
  </si>
  <si>
    <t xml:space="preserve">Obec Široká Niva </t>
  </si>
  <si>
    <t xml:space="preserve">Obec Třanovice </t>
  </si>
  <si>
    <t>Příspěvek statutárnímu městu Ostrava na výstavbu vrtulníkového hangáru v areálu Hasičského záchranného sboru Moravskoslezského kraje</t>
  </si>
  <si>
    <t xml:space="preserve">Obec Holčovice </t>
  </si>
  <si>
    <t xml:space="preserve">Obec Hostašovice </t>
  </si>
  <si>
    <t xml:space="preserve">Obec Oborná </t>
  </si>
  <si>
    <t xml:space="preserve">Obec Vysoká </t>
  </si>
  <si>
    <t>ČESKÁ HASIČSKÁ SPORTOVNÍ FEDERACE, o.s., Ostrava-Jih</t>
  </si>
  <si>
    <t>SH ČMS - Sbor dobrovolných hasičů Bohumín-Kopytov, Bohumín</t>
  </si>
  <si>
    <t>SH ČMS - Sbor dobrovolných hasičů Bystřice, Bystřice</t>
  </si>
  <si>
    <t>SH ČMS - Sbor dobrovolných hasičů Dolní Lomná, Dolní Lomná</t>
  </si>
  <si>
    <t>SH ČMS - Sbor dobrovolných hasičů Návsí, Návsí</t>
  </si>
  <si>
    <t>SH ČMS - Sbor dobrovolných hasičů Písečná, Písečná</t>
  </si>
  <si>
    <t>„CULTURE 4P”, Metylovice</t>
  </si>
  <si>
    <t>Dream Factory Ostrava, Frýdek-Místek</t>
  </si>
  <si>
    <t>JANÁČKOVY HUKVALDY z.s. , Hukvaldy</t>
  </si>
  <si>
    <t>Občanské sdružení Sdružení Romů Severní Moravy z.s., Karviná</t>
  </si>
  <si>
    <t>Valašský folklorní spolek, Vsetín</t>
  </si>
  <si>
    <t>Farní sbor Slezské církve evangelické a.v. v Jablunkově - Návsí, Návsí</t>
  </si>
  <si>
    <t>Čtvrtlístek z.s., Praha 3</t>
  </si>
  <si>
    <t>Dechový orchestr Jablunkovanka z.s., Mosty u Jablunkova</t>
  </si>
  <si>
    <t xml:space="preserve">Lašský smíšený pěvecký sbor Baška, Baška </t>
  </si>
  <si>
    <t>TRDLA - divadelní společnost absolutních neherců, Havířov</t>
  </si>
  <si>
    <t>ZIK - ZAK Vratimov, z.s. Vratimov</t>
  </si>
  <si>
    <t>Archeologický ústav AV ČR</t>
  </si>
  <si>
    <t>Art of Word s.r.o., Praha 13</t>
  </si>
  <si>
    <t>Bašťanský spolek, Baška</t>
  </si>
  <si>
    <t xml:space="preserve">Bílá holubice-občanské sdružení na podporu umělecké a sociální integrace občanů se zdravotním postižením, Ostrava, Mariánské Hory a Hulváky </t>
  </si>
  <si>
    <t>Biskupství ostravsko-opavské, Ostrava-Moravská Ostrava a Přívoz</t>
  </si>
  <si>
    <t>Central Promotion Group s.r.o., Orlová</t>
  </si>
  <si>
    <t>Cirkus trochu jinak, Vřesina</t>
  </si>
  <si>
    <t>Česko - ruská společnost, o.s., Praha 8</t>
  </si>
  <si>
    <t>Česko-japonské kulturní centrum, z.s., Ostrava-Moravská Ostrava a Přívoz</t>
  </si>
  <si>
    <t>David Moravec, Hlučín</t>
  </si>
  <si>
    <t>Dennis Huml, Rýmařov</t>
  </si>
  <si>
    <t>Dům kultury-sdružení uměleckých a zájmových aktivit, Třinec</t>
  </si>
  <si>
    <t>FRMOL s.r.o., Praha 4</t>
  </si>
  <si>
    <t>Hudební klub Akordika, o. s., Jablunkov</t>
  </si>
  <si>
    <t>Matice RADHOŠŤSKÁ, Frenštát pod Radhoštěm</t>
  </si>
  <si>
    <t>Mezinárodní hudební festival MUSICA PURA z.s., Lhotka</t>
  </si>
  <si>
    <t>Místní skupina Polského kulturně - osvětového svazu v Bukovci, Bukovec</t>
  </si>
  <si>
    <t>Místní skupina Polského kulturně-osvětového svazu v Bystřici z.s., Bystřice</t>
  </si>
  <si>
    <t>Místní skupina Polského kulturně-osvětového svazu v Třinci-Dolní Lištné, Třinec-D.Lištná</t>
  </si>
  <si>
    <t>Polský kulturně-osvětový svaz v České republice, Český Těšín</t>
  </si>
  <si>
    <t>SILVER B.C., společnost s ručením omezeným, Ostrava-Moravská Ostrava a Přívoz</t>
  </si>
  <si>
    <t>Společnost senior, Ostrava-Moravská Ostrava a Přívoz</t>
  </si>
  <si>
    <t>Spolek na podporu DOM Krnov, Krnov</t>
  </si>
  <si>
    <t>Válek &amp; Válek production s.r.o., Ostrava-Poruba</t>
  </si>
  <si>
    <t>Vietnamský spolek Moravskoslezského kraje a Ostravy, z.s., Ostrava-Kunčice</t>
  </si>
  <si>
    <t>Ivan Sekanina, Ostrava-Jih</t>
  </si>
  <si>
    <t>Klub zábavy a sportu Záolší, Vendryně</t>
  </si>
  <si>
    <t>Místní skupina Polského kulturně-osvětového svazu v Třanovicích z.s., Třanovice</t>
  </si>
  <si>
    <t>Myslivecký spolek Hvozdnice Otice, Otice</t>
  </si>
  <si>
    <t>SH ČMS - Sbor dobrovolných hasičů Písek, Písek</t>
  </si>
  <si>
    <t>Družstvo NAPROTI, Ostrava-Moravská Ostrava a Přívoz</t>
  </si>
  <si>
    <t>SH ČMS - Sbor dobrovolných hasičů Hrabová, Ostrava-Hrabová</t>
  </si>
  <si>
    <t>SH ČMS - Sbor dobrovolných hasičů Morávka, Morávka</t>
  </si>
  <si>
    <t>SH ČMS - Sbor dobrovolných hasičů Radvanice, Ostrava-Radvanice</t>
  </si>
  <si>
    <t>Investiční pobídky</t>
  </si>
  <si>
    <t>EBG plastics CZ s.r.o., Ostrava-Moravská Ostrava a Přívoz</t>
  </si>
  <si>
    <t>HRONOVSKÝ s.r.o., Nové Město nad Metují</t>
  </si>
  <si>
    <t>Slezská univerzita v Opavě</t>
  </si>
  <si>
    <t>4MSRegion, z.s., Ostrava- Moravská Ostrava a Přívoz</t>
  </si>
  <si>
    <t>Česká hutnická společnost, z.s., Třinec</t>
  </si>
  <si>
    <t>IdeaHUB z.s., Ostrava, Pustkovec</t>
  </si>
  <si>
    <t>Institut vzdělávání Evy Kiedroňové, z. s., Třinec</t>
  </si>
  <si>
    <t>IURS - Institut pro udržitelný rozvoj sídel z.s., Ostrava-Poruba</t>
  </si>
  <si>
    <t>Mikroregion Bystřice-Nýdek</t>
  </si>
  <si>
    <t>Moravskoslezský automobilový klastr, o.s., Ostrava-Mariánské Hory</t>
  </si>
  <si>
    <t xml:space="preserve">Obec Bohušov </t>
  </si>
  <si>
    <t xml:space="preserve">Obec Hrčava </t>
  </si>
  <si>
    <t xml:space="preserve">Obec Razová </t>
  </si>
  <si>
    <t>Rusev Zdravko Minčev Ing. arch. CSc. - EVROARCH, Praha 6</t>
  </si>
  <si>
    <t>SH ČMS - Sbor dobrovolných hasičů Kyjovice, Kyjovice</t>
  </si>
  <si>
    <t>Společenství průmyslových podniků Moravy a Slezska se sídlem v Ostravě, z. s., Ostrava-Vítkovice</t>
  </si>
  <si>
    <t>Vědecko-technologický park Ostrava, a.s., Ostrava - Pustkovec</t>
  </si>
  <si>
    <t>Advey services s. r. o., Ostrava-Pustkovec</t>
  </si>
  <si>
    <t>Český svaz chovatelů, Základní organizace Třinec 1, Třinec</t>
  </si>
  <si>
    <t>Podpora turistických areálů spadajících pod Dolní oblast Vítkovice</t>
  </si>
  <si>
    <t>AHOL - Střední odborná škola gastronomie, turismu a lázeňství, školská právnická osoba</t>
  </si>
  <si>
    <t>Asociace turistických informačních center České republiky, Polička</t>
  </si>
  <si>
    <t>BESKI z.s., Ostrava Mariánské Hory a Hulváky</t>
  </si>
  <si>
    <t>CMA - společnost pro výzkum historického podzemí, Praha 3</t>
  </si>
  <si>
    <t>Comenius Fulnek, z.s., Fulnek</t>
  </si>
  <si>
    <t>"Cyklocestovatelé", Staré Město, okr Frýdek-Místek</t>
  </si>
  <si>
    <t>ESO, Ostrava</t>
  </si>
  <si>
    <t>IC Petrovice u Karviné, z.s., Petrovice u Karviné</t>
  </si>
  <si>
    <t>KČT, odbor Beskydy, Vyšní Lhoty</t>
  </si>
  <si>
    <t>Koliba, Košařiska</t>
  </si>
  <si>
    <t>Kováři Moravskoslezského kraje, z.s., Háj ve Slezsku</t>
  </si>
  <si>
    <t>Občanské sdružení Hájenka, Kopřivnice</t>
  </si>
  <si>
    <t>PhDr. Arnošt Vašíček, Ostrava-Moravská Ostrava a Přívoz</t>
  </si>
  <si>
    <t>Piloti v Beskydech, Frýdek-Místek</t>
  </si>
  <si>
    <t>Řecká obec Ostrava</t>
  </si>
  <si>
    <t>SKI Bílá - Služby s.r.o., Bílá 173</t>
  </si>
  <si>
    <t>SLEZSKÝ ŽELEZNIČNÍ SPOLEK, Těrlicko</t>
  </si>
  <si>
    <t>Tělovýchovná jednota Beskyd Bukovec, z.s., Bukovec</t>
  </si>
  <si>
    <t>Tovaryšstvo beskydských kuchařů, Košařiska</t>
  </si>
  <si>
    <t>TRIPOINT RESCUE SYSTEM, z. s., Hrčava</t>
  </si>
  <si>
    <t>TROJHALÍ KAROLINA, Ostrava-Moravská Ostrava a Přívoz</t>
  </si>
  <si>
    <t>Železniční muzeum moravskoslezské, o.p.s., Ostrava-Moravská Ostrava a Přívoz,</t>
  </si>
  <si>
    <t>Charita sv. Martina, Malá Morávka 31</t>
  </si>
  <si>
    <t>Charita Jablunkov, Jablunkov</t>
  </si>
  <si>
    <t>Občanské sdružení - TRIANON, Český Těšín</t>
  </si>
  <si>
    <t>Svaz postižených civilizačními chorobami v ČR ZO Třinec, Třinec</t>
  </si>
  <si>
    <t>Olympiáda RIO 2016</t>
  </si>
  <si>
    <t>1.BFK Frýdlant n.O., Frýdlant nad Ostravicí</t>
  </si>
  <si>
    <t>Aerobic club - Bohumín z.s., Bohumín</t>
  </si>
  <si>
    <t>Aeroklub Krnov z.s., Krnov</t>
  </si>
  <si>
    <t>AFC Veřovice, Z.S., Veřovice</t>
  </si>
  <si>
    <t>Cesta za snem, z.s., Praha 6</t>
  </si>
  <si>
    <t>Česká sport-tenis s.r.o., Praha 2</t>
  </si>
  <si>
    <t>Český krasobruslařský svaz, z.s., Praha 1</t>
  </si>
  <si>
    <t>ČESKÝ SVAZ CYKLISTIKY, Praha 6</t>
  </si>
  <si>
    <t>Dance-Sport-Marketing s.r.o., Dolní Lutyně</t>
  </si>
  <si>
    <t>Daniela Riesová, Opava</t>
  </si>
  <si>
    <t>DHC Sokol Poruba s.r.o., Ostrava-Moravská Ostrava a Přívoz</t>
  </si>
  <si>
    <t>DIDEDAnce - taneční studio, Ostrava-Jih</t>
  </si>
  <si>
    <t>EQUI FORUM, z.s., Ostrava-Poruba</t>
  </si>
  <si>
    <t>Fotbalová reprezentace starostů obcí a měst ČR, z.s., Ratměřice</t>
  </si>
  <si>
    <t>Fotbalový klub Bospor Bohumín z.s., Bohumín</t>
  </si>
  <si>
    <t>Green Volley Beskydy, z.s., Frýdek-Místek</t>
  </si>
  <si>
    <t>HigBic s.r.o., Veselí nad Moravou</t>
  </si>
  <si>
    <t>HOKEJOVÝ KLUB - HC VÍTKOVICE STEEL, spolek, Ostrava</t>
  </si>
  <si>
    <t>Hřebčín HF Životice u NJ, z.s., Životice u Nového Jičína</t>
  </si>
  <si>
    <t>IHC Nový Jičín, z.s., Nový Jičín</t>
  </si>
  <si>
    <t>IS Sports team, Ostrava-Poruba</t>
  </si>
  <si>
    <t>Jesenické sdružení orientačních sportů, Šumperk</t>
  </si>
  <si>
    <t>Judo club Orlová z.s., Orlová</t>
  </si>
  <si>
    <t>KAFIRA o.p.s., Opava</t>
  </si>
  <si>
    <t>Klub házené Kopřivnice, Kopřivnice</t>
  </si>
  <si>
    <t>Klub stolního tenisu a plavání Karviná, Karviná</t>
  </si>
  <si>
    <t xml:space="preserve">Krajská rada Asociace školních sportovních klubů České republiky Moravskoslezského kraje, pobočný spolek, Opava </t>
  </si>
  <si>
    <t>Městský Fotbalový Klub Havířov, Havířov</t>
  </si>
  <si>
    <t>MFK OKD Karviná a.s., Karviná</t>
  </si>
  <si>
    <t>Moravskoslezská krajská asociace Sport pro všechny, Ostrava-Moravská Ostrava a Přívoz</t>
  </si>
  <si>
    <t>Nadační fond Emil, Brno-Jundrov</t>
  </si>
  <si>
    <t>Nadační fond regionální fotbalové Akademie Moravskoslezského kraje, Ostrava-Přívoz</t>
  </si>
  <si>
    <t>Ostravská hokejová škola, o.s., Ostrava-Jih</t>
  </si>
  <si>
    <t>Ostravská tělovýchovná unie, Ostrava-Moravská Ostrava a Přívoz</t>
  </si>
  <si>
    <t>SK JC Sport Opava, Opava</t>
  </si>
  <si>
    <t>SK K2 o.s., Frýdek-Místek</t>
  </si>
  <si>
    <t>SK POWER LEMI spolek, Havířov</t>
  </si>
  <si>
    <t>SPMP ČR pobočný spolek Moravskoslezský kraj, Břidličná</t>
  </si>
  <si>
    <t>"Sportovně Střelecký klub Poruba, Skalka", Ostrava-Poruba</t>
  </si>
  <si>
    <t>Sportovní gymnastika T. Havířov z.s., Havířov</t>
  </si>
  <si>
    <t>Sportovní klub Pržno, o.s., Pržno</t>
  </si>
  <si>
    <t>T.J. Frenštát pod Radhoštěm, Frenštát pod Radhoštěm</t>
  </si>
  <si>
    <t>T.T.TRADE-VÍTKOVICE, a.s., Ostrava-Zábřeh</t>
  </si>
  <si>
    <t>Table Tennis Club OSTRAVA 2016 s.r.o., Ostrava-Moravská Ostrava a Přívoz</t>
  </si>
  <si>
    <t>Tělocvičná jednota Sokol Mariánské Hory, Ostrava-Mariánské Hory a Hulváky</t>
  </si>
  <si>
    <t>Tělocvičná jednota Sokol Opava</t>
  </si>
  <si>
    <t>Tělovýchovná jednota Ostrava, Ostrava, Moravská Ostrava a Přívoz</t>
  </si>
  <si>
    <t>Tělovýchovná jednota Slavoj Český Těšín z.s., Český Těšín</t>
  </si>
  <si>
    <t>Tělovýchovná jednota Třineckých železáren, Třinec</t>
  </si>
  <si>
    <t>TJ Start Ostrava - Poruba, z.s., Ostrava-Poruba</t>
  </si>
  <si>
    <t>TJ Vendryně, Vendryně</t>
  </si>
  <si>
    <t>TK Elán Třinec o.s., Třinec</t>
  </si>
  <si>
    <t>Veteráni FC Vítkovice, z.s., Ostrava-Vítkovice</t>
  </si>
  <si>
    <t>VK Tzunami Ostrava, z.s., Ostrava-Mariánské Hory a Hulváky</t>
  </si>
  <si>
    <t>Česká hlava PROJEKT z.ú., Zeleneč, Mstětice</t>
  </si>
  <si>
    <t>FINANČNÍ GRAMOTNOST, o.p.s., Praha 2</t>
  </si>
  <si>
    <t>Klub přátel opavského středoškolského sboru LUSCINIA, Opava</t>
  </si>
  <si>
    <t>Podpora vrcholového sportu</t>
  </si>
  <si>
    <t>1. JUDO CLUB BANÍK OSTRAVA o.s., Ostrava-Jih</t>
  </si>
  <si>
    <t>1. SC Vítkovice o.s., Ostrava-Poruba</t>
  </si>
  <si>
    <t>Basketbalový klub NH Ostrava a.s., Ostrava-Moravská Ostrava a Přívoz</t>
  </si>
  <si>
    <t>Basketbalový klub Opava a.s., Opava</t>
  </si>
  <si>
    <t>Beskydský golfový klub, Ropice</t>
  </si>
  <si>
    <t>FBC OSTRAVA o.s., Ostrava-Heřmanice</t>
  </si>
  <si>
    <t>FC Baník Ostrava, a.s., Ostrava-Slezská Ostrava</t>
  </si>
  <si>
    <t>Gymnastický klub Vítkovice, Ostrava-Vítkovice</t>
  </si>
  <si>
    <t>HANDBALL MARKETING s.r.o., Karviná</t>
  </si>
  <si>
    <t>HbK Karviná, Karviná</t>
  </si>
  <si>
    <t>HC OCELÁŘI TŘINEC dorost, z.s., Třinec</t>
  </si>
  <si>
    <t>HC OCELÁŘI TŘINEC junioři, z.s., Třinec</t>
  </si>
  <si>
    <t>HC OCELÁŘI TŘINEC žáci, z.s., Třinec</t>
  </si>
  <si>
    <t>"Hokejbal club Třinec", Třinec</t>
  </si>
  <si>
    <t>Klub plaveckých sportů Ostrava, Ostrava-Poruba</t>
  </si>
  <si>
    <t>o.s. Bonatrans Bohumín, Bohumín</t>
  </si>
  <si>
    <t>SKSB Ostrava, Ostrava-Poruba</t>
  </si>
  <si>
    <t>Sportovní klub Frýdlant nad Ostravicí, Frýdlant nad Ostravicí</t>
  </si>
  <si>
    <t>Sportovní klub Karviná, Karviná</t>
  </si>
  <si>
    <t>Sportovní klub policie Frýdek-Místek, Frýdek-Místek</t>
  </si>
  <si>
    <t>Sportovní klub stolního tenisu Baník Havířov, Havířov-Šumbark</t>
  </si>
  <si>
    <t>Sportovní klub vzpírání Baník Havířov z.s., Havířov</t>
  </si>
  <si>
    <t>Tělocvičná jednota Sokol Frýdek-Místek, Frýdek-Místek</t>
  </si>
  <si>
    <t>Tělocvičná jednota Sokol Moravská Ostrava 1, Ostrava-Moravská Ostrava a Přívoz</t>
  </si>
  <si>
    <t>Tělocvičná jednota Sokol Vítkovice, Ostrava-Vítkovice</t>
  </si>
  <si>
    <t>VK Ostrava, s.r.o., Ostrava-Moravská Ostrava</t>
  </si>
  <si>
    <t>Studium a vzdělávání v zahraničí</t>
  </si>
  <si>
    <t>Bridžový spolek Havířov, Havířov</t>
  </si>
  <si>
    <t>Junák - český skaut, středisko Evžena Cedivody Karviná, z. s., Rychvald</t>
  </si>
  <si>
    <t>Taneční škola Horizonty Havířov, z.s., Havířov</t>
  </si>
  <si>
    <t>Ostatní individuální dotace v odvětví školství</t>
  </si>
  <si>
    <t>Centrum mladé rodiny - BOBEŠ, Bohumín</t>
  </si>
  <si>
    <t>Fotbalový klub Kylešovice, Opava-Kylešovice</t>
  </si>
  <si>
    <t>NOVÉ ČESKO, nadační fond, Praha 7</t>
  </si>
  <si>
    <t xml:space="preserve">Obec Smilovice </t>
  </si>
  <si>
    <t>Sportovní klub Policie ČR Třinec, z.s., Třinec</t>
  </si>
  <si>
    <t>Sportovní klub Studénka, Studénka</t>
  </si>
  <si>
    <t>BOS.org s.r.o.,Ústí nad Labem-město, Klíše</t>
  </si>
  <si>
    <t>Profesní a odborová unie zdravotnických pracovníků, Brno</t>
  </si>
  <si>
    <t>ROSKA OSTRAVA, regionální organizace Unie Roska v ČR</t>
  </si>
  <si>
    <t>Preventivní programy v oblasti zdravotnictví</t>
  </si>
  <si>
    <t>Natálie Ferčáková, Kozmice</t>
  </si>
  <si>
    <t>Sanatorium Jablunkov, a.s., Jablunkov</t>
  </si>
  <si>
    <t xml:space="preserve">MUDr.HÁJKOVÁ, s.r.o., Šenov </t>
  </si>
  <si>
    <t>MUDr. Hugo Přibyl, PhD., Ostrava-Kunčičky</t>
  </si>
  <si>
    <t>MUDr. Jana Jurásková, Rýmařov</t>
  </si>
  <si>
    <t>MUDr. Jana Zelená s.r.o., Ostrava</t>
  </si>
  <si>
    <t>MUDr. Martin Švébiš, Frýdlant nad Ostravicí</t>
  </si>
  <si>
    <t>MUDr. OLGA ŽITNÍKOVÁ, Krnov</t>
  </si>
  <si>
    <t>Vesalius spol. s r.o., Velké Hoštice</t>
  </si>
  <si>
    <t>Květoslava Hrubešová, Praha 3</t>
  </si>
  <si>
    <t>Český svaz včelařů, o.s. okresní organizace Karviná Petrovice u Karviné</t>
  </si>
  <si>
    <t>Českomoravská myslivecká jednota, z.s., okresní myslivecký spolek Frýdek-Místek</t>
  </si>
  <si>
    <t>Český rybářský svaz, z. s., místní organizace Jablunkov, Jablunkov</t>
  </si>
  <si>
    <t>Český svaz včelařů, Příbor</t>
  </si>
  <si>
    <t>E-expert, spol. s r.o., Ostrava-Moravská Ostrava a Přívoz</t>
  </si>
  <si>
    <t>Honební společenstvo Staříč,  Staříč</t>
  </si>
  <si>
    <t>Kynologická organizace 1 Ostrava, Ostrava-Moravská Ostrava a Přívoz</t>
  </si>
  <si>
    <t>Moravský lesnický klastr, z.s., Ostrava-Jih, Zábřeh</t>
  </si>
  <si>
    <t>SOMPO 2016</t>
  </si>
  <si>
    <t>Dotace na spolufinancování nezpůsobilých výdajů Regionální rady regionu soudržnosti Moravskoslezsko</t>
  </si>
  <si>
    <t>PLNĚNÍ ROZPOČTU MORAVSKOSLEZSKÉHO KRAJE K 31. 12. 2016</t>
  </si>
  <si>
    <t>Příjmy z pronájmu ostatních nemovitostí a jejich částí</t>
  </si>
  <si>
    <t>Platby za odebrané množství podzemní vody a za správu vodních toků</t>
  </si>
  <si>
    <t>Ostatní činnosti k ochraně přírody a krajiny</t>
  </si>
  <si>
    <t>Příjmy z prodeje ostatních nemovitostí a jejich částí</t>
  </si>
  <si>
    <t>Neinvestiční přijaté transfery ze státního rozpočtu v rámci souhrnného dotačního vztahu</t>
  </si>
  <si>
    <t>Neinvestiční přijaté transfery za státních fondů</t>
  </si>
  <si>
    <t>Platy zaměstnanců v pracovním poměru vyjma zaměstnanců na služebních místech</t>
  </si>
  <si>
    <t>Ostatní výdaje související s neinvestičními nákupy</t>
  </si>
  <si>
    <t>Ostatní zájmová činnost a rekreace</t>
  </si>
  <si>
    <t>Sběr a svoz komunálních odpadů</t>
  </si>
  <si>
    <t>Prevence vzniku odpadů</t>
  </si>
  <si>
    <t>Ostatní činností k ochraně přírody a krajiny</t>
  </si>
  <si>
    <t>Protiradonová opatření</t>
  </si>
  <si>
    <t>Platby daní a poplatků krajům, obcím a státním fondům</t>
  </si>
  <si>
    <t>Ostatní výdaje z finančního vypořádání minulých let</t>
  </si>
  <si>
    <t>Investiční transfery vybraným podnikatelským subjektům ve vlastnictví státu</t>
  </si>
  <si>
    <t>Rezervy kapitálových výdajů</t>
  </si>
  <si>
    <t>Program podpory financování akcí s podporou EU pro obce do 3 tis. obyvatel</t>
  </si>
  <si>
    <t>Příspěvkové organizace v odvětví dopravy celkem</t>
  </si>
  <si>
    <t>Správa silnic Moravskoslezského kraje, příspěvková organizace, Ostrava</t>
  </si>
  <si>
    <t>Výsledek hospodaření 2016</t>
  </si>
  <si>
    <t>Název</t>
  </si>
  <si>
    <t>IČ</t>
  </si>
  <si>
    <t>Výsledek hospodaření za rok 2016 u příspěvkové organizace v odvětví dopravy</t>
  </si>
  <si>
    <t>Příspěvkové organizace v odvětví kultury celkem</t>
  </si>
  <si>
    <t>Muzeum Novojičínska, příspěvková organizace</t>
  </si>
  <si>
    <t>00096296</t>
  </si>
  <si>
    <t>Muzeum v Bruntále, příspěvková organizace</t>
  </si>
  <si>
    <t>00095354</t>
  </si>
  <si>
    <t>Muzeum Beskyd Frýdek-Místek, příspěvková organizace</t>
  </si>
  <si>
    <t>00095630</t>
  </si>
  <si>
    <t>Muzeum Těšínska, příspěvková organizace</t>
  </si>
  <si>
    <t>00305847</t>
  </si>
  <si>
    <t>Těšínské divadlo Český Těšín, příspěvková organizace</t>
  </si>
  <si>
    <t>00100536</t>
  </si>
  <si>
    <t>Galerie výtvarného umění v Ostravě, příspěvková organizace</t>
  </si>
  <si>
    <t>00373231</t>
  </si>
  <si>
    <t>Moravskoslezská vědecká knihovna v Ostravě, příspěvková organizace</t>
  </si>
  <si>
    <t>00100579</t>
  </si>
  <si>
    <t>Výsledek hospodaření za rok 2016 u příspěvkových organizací v odvětví kultury</t>
  </si>
  <si>
    <t>Příspěvkové organizace v odvětví sociálních věcí celkem</t>
  </si>
  <si>
    <t>Domov Letokruhy, příspěvková organizace, Budišov nad Budišovkou</t>
  </si>
  <si>
    <t>71197010</t>
  </si>
  <si>
    <t>Domov Vítkov, příspěvková organizace</t>
  </si>
  <si>
    <t>71196951</t>
  </si>
  <si>
    <t>Domov Na zámku, příspěvková organizace, Kyjovice</t>
  </si>
  <si>
    <t>71197001</t>
  </si>
  <si>
    <t>Marianum, příspěvková organizace, Opava</t>
  </si>
  <si>
    <t>71197061</t>
  </si>
  <si>
    <t>Sírius, příspěvková organizace, Opava</t>
  </si>
  <si>
    <t>71197036</t>
  </si>
  <si>
    <t>Fontána, příspěvková organizace, Hlučín</t>
  </si>
  <si>
    <t>71197044</t>
  </si>
  <si>
    <t>Zámek Dolní Životice, příspěvková organizace</t>
  </si>
  <si>
    <t>71197052</t>
  </si>
  <si>
    <t>Domov Bílá Opava, příspěvková organizace, Opava</t>
  </si>
  <si>
    <t>00016772</t>
  </si>
  <si>
    <t>Domov Duha, příspěvková organizace, Nový Jičín</t>
  </si>
  <si>
    <t>48804886</t>
  </si>
  <si>
    <t>Domov Hortenzie, příspěvková organizace, Frenštát pod Radhoštěm</t>
  </si>
  <si>
    <t>48804843</t>
  </si>
  <si>
    <t>Domov Odry, příspěvková organizace</t>
  </si>
  <si>
    <t>48804894</t>
  </si>
  <si>
    <t>Domov Příbor, příspěvková organizace</t>
  </si>
  <si>
    <t>48804878</t>
  </si>
  <si>
    <t>Domov NaNovo, příspěvková organizace, Studénka</t>
  </si>
  <si>
    <t>48804860</t>
  </si>
  <si>
    <t>Centrum psychologické pomoci, příspěvková organizace, Karviná</t>
  </si>
  <si>
    <t>00847267</t>
  </si>
  <si>
    <t>Benjamín, příspěvková organizace, Petřvald</t>
  </si>
  <si>
    <t>00847461</t>
  </si>
  <si>
    <t>Domov Jistoty, příspěvková organizace, Bohumín</t>
  </si>
  <si>
    <t>00847372</t>
  </si>
  <si>
    <t>Domov Březiny, příspěvková organizace, Petřvald</t>
  </si>
  <si>
    <t>00847348</t>
  </si>
  <si>
    <t>Nový domov, příspěvková organizace, Karviná</t>
  </si>
  <si>
    <t>00847330</t>
  </si>
  <si>
    <t>Náš svět, příspěvková organizace, Pržno</t>
  </si>
  <si>
    <t>00847046</t>
  </si>
  <si>
    <t>Harmonie, příspěvková organizace, Krnov</t>
  </si>
  <si>
    <t>00846384</t>
  </si>
  <si>
    <t>Sagapo, příspěvková organizace, Bruntál</t>
  </si>
  <si>
    <t>00846350</t>
  </si>
  <si>
    <t>Výsledek hospodaření za rok 2016 u příspěvkových organizací v odvětví sociálních věcí</t>
  </si>
  <si>
    <t>Příspěvkové organizace v odvětví školství celkem</t>
  </si>
  <si>
    <t>Dětský domov a Školní jídelna, Lichnov 253, příspěvková organizace</t>
  </si>
  <si>
    <t>00852732</t>
  </si>
  <si>
    <t>Dětský domov a Školní jídelna, Čeladná 87, příspěvková organizace</t>
  </si>
  <si>
    <t>Dětský domov a Školní jídelna, Frýdek-Místek, příspěvková organizace</t>
  </si>
  <si>
    <t>Dětský domov a Školní jídelna, Opava, Rybí trh 14, příspěvková organizace</t>
  </si>
  <si>
    <t>Dětský domov a Školní jídelna, Melč 4, příspěvková organizace</t>
  </si>
  <si>
    <t>Dětský domov a Školní jídelna, Budišov nad Budišovkou, příspěvková organizace</t>
  </si>
  <si>
    <t>Dětský domov a Školní jídelna, Příbor, Masarykova 607, příspěvková organizace</t>
  </si>
  <si>
    <t>Dětský domov a Školní jídelna, Nový Jičín, Revoluční 56, příspěvková organizace</t>
  </si>
  <si>
    <t xml:space="preserve">Dětský domov SRDCE a Školní jídelna, Karviná-Fryštát,Vydmuchov 10, příspěvková organizace </t>
  </si>
  <si>
    <t>Dětský domov a Školní jídelna, Havířov-Podlesí, Čelakovského 1, příspěvková organizace</t>
  </si>
  <si>
    <t>Dětský domov a Školní jídelna, Ostrava-Hrabová, Reymontova 2a, příspěvková organizace</t>
  </si>
  <si>
    <t xml:space="preserve">Dětský domov Úsměv a Školní jídelna, Ostrava-Slezská Ostrava, Bukovanského 25, příspěvková organizace </t>
  </si>
  <si>
    <t>61989321</t>
  </si>
  <si>
    <t>Pedagogicko-psychologická poradna, Bruntál, příspěvková organizace</t>
  </si>
  <si>
    <t>Pedagogicko-psychologická poradna, Frýdek-Místek, příspěvková organizace</t>
  </si>
  <si>
    <t>Zařízení školního stravování Matiční dům, Opava, Rybí trh 7-8, příspěvková organizace</t>
  </si>
  <si>
    <t>47813369</t>
  </si>
  <si>
    <t>Pedagogicko-psychologická poradna, Opava, příspěvková organizace</t>
  </si>
  <si>
    <t>00849936</t>
  </si>
  <si>
    <t>Školní statek, Opava, příspěvková organizace</t>
  </si>
  <si>
    <t>00098752</t>
  </si>
  <si>
    <t>Krajské zařízení pro další vzdělávání pedagogických pracovníků a informační centrum, Nový Jičín, příspěvková organizace</t>
  </si>
  <si>
    <t>62330403</t>
  </si>
  <si>
    <t>Pedagogicko-psychologická poradna, Nový Jičín, příspěvková organizace</t>
  </si>
  <si>
    <t>Pedagogicko-psychologická poradna, Karviná, příspěvková organizace</t>
  </si>
  <si>
    <t>Domov mládeže a Školní jídelna-výdejna, Ostrava-Hrabůvka, Krakovská 1095, příspěvková organizace</t>
  </si>
  <si>
    <t>00602001</t>
  </si>
  <si>
    <t>Pedagogicko-psychologická poradna, Ostrava-Zábřeh, příspěvková organizace</t>
  </si>
  <si>
    <t>Krajské středisko volného času JUVENTUS, Karviná, příspěvková organizace</t>
  </si>
  <si>
    <t>00847925</t>
  </si>
  <si>
    <t>Základní umělecká škola, Rýmařov, Čapkova 6, příspěvková organizace</t>
  </si>
  <si>
    <t>00852481</t>
  </si>
  <si>
    <t>Základní umělecká škola, Město Abrechtice, Tyršova 1, příspěvková organizace</t>
  </si>
  <si>
    <t>60780487</t>
  </si>
  <si>
    <t>Základní umělecká škola, Krnov, Hlavní náměstí 9, příspěvková organizace</t>
  </si>
  <si>
    <t>Základní umělecká škola, Bruntál, nám. J. Žižky 6, příspěvková organizace</t>
  </si>
  <si>
    <t>60780568</t>
  </si>
  <si>
    <t>Základní umělecká škola, Třinec, Třanovského 596, příspěvková organizace</t>
  </si>
  <si>
    <t>Základní umělecká škola, Jablunkov, příspěvková organizace</t>
  </si>
  <si>
    <t>Základní umělecká škola Leoše Janáčka, Frýdlant nad Ostravicí, příspěvková organizace</t>
  </si>
  <si>
    <t>Základní umělecká škola, Vítkov, Lidická 639, příspěvková organizace</t>
  </si>
  <si>
    <t>Základní umělecká škola, Opava, Solná 8, příspěvková organizace</t>
  </si>
  <si>
    <t>Základní umělecká škola Václava Kálika, Opava, Nádražní okruh 11, příspěvková organizace</t>
  </si>
  <si>
    <t>Základní umělecká škola, Hradec nad Moravicí, Zámecká 313, příspěvková organizace</t>
  </si>
  <si>
    <t>Základní umělecká škola Pavla Josefa Vejvanovského, Hlučín, příspěvková organizace</t>
  </si>
  <si>
    <t>00849910</t>
  </si>
  <si>
    <t>Základní umělecká škola Vladislava Vančury, Háj ve Slezsku, příspěvková organizace</t>
  </si>
  <si>
    <t>Základní umělecká škola J. A. Komenského, Studénka, příspěvková organizace</t>
  </si>
  <si>
    <t>Základní umělecká škola, Příbor, Lidická 50, příspěvková organizace</t>
  </si>
  <si>
    <t>Základní umělecká škola, Odry, příspěvková organizace</t>
  </si>
  <si>
    <t>Základní umělecká škola, Nový Jičín, Derkova 1, příspěvková organizace</t>
  </si>
  <si>
    <t>Základní umělecká škola Zdeňka Buriana, Kopřivnice, příspěvková organizace</t>
  </si>
  <si>
    <t>Základní umělecká škola, Klimkovice, Lidická 5, příspěvková organizace</t>
  </si>
  <si>
    <t>Základní umělecká škola, Frenštát pod Radhoštěm, Tyršova 955, příspěvková organizace</t>
  </si>
  <si>
    <t>Základní umělecká škola, Bílovec, Pivovarská 124, příspěvková organizace</t>
  </si>
  <si>
    <t>Základní umělecká škola, Rychvald, Orlovská 495, příspěvková organizace</t>
  </si>
  <si>
    <t>Základní umělecká škola J. R. Míši, Orlová, příspěvková organizace</t>
  </si>
  <si>
    <t>Základní umělecká škola Bedřicha Smetany, Karviná - Mizerov, příspěvková organizace</t>
  </si>
  <si>
    <t>Základní umělecká škola Leoše Janáčka, Havířov, příspěvková organizace</t>
  </si>
  <si>
    <t>62331647</t>
  </si>
  <si>
    <t>Základní umělecká škola Bohuslava Martinů, Havířov - Město, Na Schodech 1, příspěvková organizace</t>
  </si>
  <si>
    <t>62331663</t>
  </si>
  <si>
    <t>Základní umělecká škola Pavla Kalety, Český Těšín, příspěvková organizace</t>
  </si>
  <si>
    <t>68899106</t>
  </si>
  <si>
    <t>Základní umělecká škola, Bohumín - Nový Bohumín, Žižkova 620, příspěvková organizace</t>
  </si>
  <si>
    <t>62331701</t>
  </si>
  <si>
    <t>Základní umělecká škola Heleny Salichové, Ostrava - Polanka n/O, 1. května 330, příspěvková organizace</t>
  </si>
  <si>
    <t>61989231</t>
  </si>
  <si>
    <t>Základní umělecká škola, Ostrava - Poruba, J. Valčíka 4413, příspěvková organizace</t>
  </si>
  <si>
    <t>64628221</t>
  </si>
  <si>
    <t>Základní umělecká škola Leoše Janáčka, Ostrava - Vítkovice, příspěvková organizace</t>
  </si>
  <si>
    <t>64628116</t>
  </si>
  <si>
    <t>Základní umělecká škola, Ostrava - Zábřeh, Sologubova 9/A, příspěvková organizace</t>
  </si>
  <si>
    <t>63731983</t>
  </si>
  <si>
    <t>Základní umělecká škola Viléma Petrželky, Ostrava - Hrabůvka, Edisonova 90, příspěvková organizace</t>
  </si>
  <si>
    <t>61989223</t>
  </si>
  <si>
    <t>Základní umělecká škola Edvarda Runda, Ostrava - Slezská Ostrava, Keltičkova 4, příspěvková organizace</t>
  </si>
  <si>
    <t>61989193</t>
  </si>
  <si>
    <t>Základní umělecká škola, Ostrava - Petřkovice, Hlučínská 7, příspěvková organizace</t>
  </si>
  <si>
    <t>61989177</t>
  </si>
  <si>
    <t>Základní umělecká škola Eduarda Marhuly, Ostrava - Mariánské Hory, Hudební 6, příspěvková organizace</t>
  </si>
  <si>
    <t>61989185</t>
  </si>
  <si>
    <t>Základní umělecká škola, Ostrava - Moravská Ostrava, Sokolská třída 15, příspěvková organizace</t>
  </si>
  <si>
    <t>61989207</t>
  </si>
  <si>
    <t>Základní škola, Ostrava-Slezská Ostrava, Na Vizině 28, příspěvková organizace</t>
  </si>
  <si>
    <t>71172050</t>
  </si>
  <si>
    <t>Základní škola, Rýmařov, Školní náměstí 1, příspěvková organizace</t>
  </si>
  <si>
    <t>60802561</t>
  </si>
  <si>
    <t>Základní škola, Město Albrechtice, Hašlerova 2, příspěvková organizace</t>
  </si>
  <si>
    <t>Základní škola, Bruntál, Rýmařovská 15, příspěvková organizace</t>
  </si>
  <si>
    <t>60802669</t>
  </si>
  <si>
    <t>Základní škola, Dětský domov, Školní družina a Školní jídelna, Vrbno p. Pradědem, nám. Sv. Michala 17, příspěvková organizace</t>
  </si>
  <si>
    <t>00852619</t>
  </si>
  <si>
    <t>Střední škola, Základní škola a Mateřská škola, Třinec, Jablunkovská 241, příspěvková organizace</t>
  </si>
  <si>
    <t>Základní škola a Mateřská škola, Frýdlant nad Ostravicí, Náměstí 7, příspěvková organizace</t>
  </si>
  <si>
    <t>Střední škola, Základní škola a Mateřská škola, Frýdek-Místek, příspěvková organizace</t>
  </si>
  <si>
    <t>69610134</t>
  </si>
  <si>
    <t>Základní škola, Vítkov, nám. J. Zajíce č. 1, příspěvková organizace</t>
  </si>
  <si>
    <t>47813172</t>
  </si>
  <si>
    <t>Základní škola, Dětský domov a Školní jídelna, Velké Heraltice, příspěvková organizace</t>
  </si>
  <si>
    <t>Dětský domov a Školní jídelna, Radkov-Dubová 141, příspěvková organizace</t>
  </si>
  <si>
    <t>Základní škola a Praktická škola, Opava, Slezského odboje 5, příspěvková organizace</t>
  </si>
  <si>
    <t>47813211</t>
  </si>
  <si>
    <t>Základní škola, Hlučín, Gen. Svobody 8, příspěvková organizace</t>
  </si>
  <si>
    <t>Základní škola při zdravotnickém zařízení a Mateřská škola při zdravotnickém zařízení, Opava, Olomoucká 88, příspěvková organizace</t>
  </si>
  <si>
    <t>Základní škola, Opava, Havlíčkova 1, příspěvková organizace</t>
  </si>
  <si>
    <t>Základní škola Floriána Bayera, Kopřivnice, Štramberská 189, příspěvková organizace</t>
  </si>
  <si>
    <t>Dětský domov Loreta a Školní jídelna, Fulnek, příspěvková organizace</t>
  </si>
  <si>
    <t>62330268</t>
  </si>
  <si>
    <t>Základní škola, Frenštát pod Radhoštěm, Tyršova 1053, příspěvková organizace</t>
  </si>
  <si>
    <t>Základní škola a Mateřská škola Motýlek, Kopřivnice, Smetanova 1122, příspěvková organizace</t>
  </si>
  <si>
    <t>Základní škola a Mateřská škola při lázních, příspěvková organizace</t>
  </si>
  <si>
    <t>Základní škola a Mateřská škola, Nový Jičín, Dlouhá 54, příspěvková organizace</t>
  </si>
  <si>
    <t>Střední škola, Základní škola a Mateřská škola, Karviná, příspěvková organizace</t>
  </si>
  <si>
    <t>Základní škola, Ostrava-Poruba, Čkalovova 942, příspěvková organizace</t>
  </si>
  <si>
    <t>Základní škola, Ostrava-Mariánské Hory, Karasova 6, příspěvková organizace</t>
  </si>
  <si>
    <t>64628205</t>
  </si>
  <si>
    <t>Základní škola, Ostrava-Hrabůvka, U Haldy 66, příspěvková organizace</t>
  </si>
  <si>
    <t>61989266</t>
  </si>
  <si>
    <t>Základní škola, Ostrava-Zábřeh, Kpt. Vajdy 1a, příspěvková organizace</t>
  </si>
  <si>
    <t>61989274</t>
  </si>
  <si>
    <t>Základní škola a Mateřská škola, Ostrava-Poruba, Ukrajinská 19, příspěvková organizace</t>
  </si>
  <si>
    <t>Mateřská škola Eliška, Opava, příspěvková organizace</t>
  </si>
  <si>
    <t>47813474</t>
  </si>
  <si>
    <t>Základní škola speciální a Mateřská škola speciální, Nový Jičín, Komenského 64, příspěvková organizace</t>
  </si>
  <si>
    <t>Mateřská škola Klíček, Karviná-Hranice, Einsteinova 2849, příspěvková organizace</t>
  </si>
  <si>
    <t>60337346</t>
  </si>
  <si>
    <t>Mateřská škola Paraplíčko, Havířov, příspěvková organizace</t>
  </si>
  <si>
    <t>60337389</t>
  </si>
  <si>
    <t>Střední škola prof. Zdeňka Matějčka, Ostrava-Poruba, příspěvková organizace</t>
  </si>
  <si>
    <t>Dětský domov a Školní jídelna, Ostrava-Slezská Ostrava, Na Vizině 28, příspěvková organizace</t>
  </si>
  <si>
    <t>61989258</t>
  </si>
  <si>
    <t>Základní škola speciální, Ostrava-Slezská Ostrava, příspěvková organizace</t>
  </si>
  <si>
    <t>00601977</t>
  </si>
  <si>
    <t>Základní škola pro sluchově postižené a Mateřská škola pro sluchově postižené, Ostrava-Poruba, příspěvková organizace</t>
  </si>
  <si>
    <t>00601985</t>
  </si>
  <si>
    <t>Mateřská škola logopedická, Ostrava-Poruba, Na Robinsonce 1646, příspěvková organizace</t>
  </si>
  <si>
    <t>Mateřská škola logopedická, Ostrava-Poruba, U Školky 1621, příspěvková organizace</t>
  </si>
  <si>
    <t>Střední odborná škola a Střední odborné učiliště podnikání a služeb, Jablunkov, Školní 416, příspěvková organizace,</t>
  </si>
  <si>
    <t>00100340</t>
  </si>
  <si>
    <t>Střední škola zemědělství a služeb, Město Albrechtice, příspěvková organizace</t>
  </si>
  <si>
    <t>00100307</t>
  </si>
  <si>
    <t>Střední odborná škola, Bruntál, příspěvková organizace</t>
  </si>
  <si>
    <t xml:space="preserve">Střední škola průmyslová, Krnov, příspěvková organizace        </t>
  </si>
  <si>
    <t>00846279</t>
  </si>
  <si>
    <t>Střední škola automobilní, Krnov, příspěvková organizace</t>
  </si>
  <si>
    <t>Střední škola gastronomie, oděvnictví a služeb, Frýdek-Místek, příspěvková organizace</t>
  </si>
  <si>
    <t>00577243</t>
  </si>
  <si>
    <t>Střední škola elektrostavební a dřevozpracující, Frýdek-Místek, příspěvková organizace</t>
  </si>
  <si>
    <t>13644301</t>
  </si>
  <si>
    <t>Střední odborná škola, Frýdek-Místek, příspěvková organizace</t>
  </si>
  <si>
    <t>00844691</t>
  </si>
  <si>
    <t>Odborné učiliště a Praktická škola, Hlučín, příspěvková organizace</t>
  </si>
  <si>
    <t>00601837</t>
  </si>
  <si>
    <t>Střední škola technická, Opava, Kolofíkovo nábřeží 51, příspěvková organizace</t>
  </si>
  <si>
    <t>00845299</t>
  </si>
  <si>
    <t>Střední odborné učiliště stavební, Opava, příspěvková organizace</t>
  </si>
  <si>
    <t>Odborné učiliště a Praktická škola, Nový Jičín, příspěvková organizace</t>
  </si>
  <si>
    <t>00601594</t>
  </si>
  <si>
    <t>Střední škola, Odry, příspěvková organizace</t>
  </si>
  <si>
    <t>00577910</t>
  </si>
  <si>
    <t>Střední škola technická a zemědělská, Nový Jičín, příspěvková organizace</t>
  </si>
  <si>
    <t>00848077</t>
  </si>
  <si>
    <t>Hotelová škola, Frenštát pod Radhoštěm, příspěvková organizace</t>
  </si>
  <si>
    <t>00576441</t>
  </si>
  <si>
    <t>Střední škola a Základní škola, Havířov-Šumbark, příspěvková organizace</t>
  </si>
  <si>
    <t>13644297</t>
  </si>
  <si>
    <t>Střední škola techniky a služeb, Karviná, příspěvková organizace</t>
  </si>
  <si>
    <t>Albrechtova střední škola, Český Těšín, příspěvková organizace</t>
  </si>
  <si>
    <t>00577235</t>
  </si>
  <si>
    <t>Střední škola, Havířov-Šumbark, Sýkorova 1/613, příspěvková organizace</t>
  </si>
  <si>
    <t>Střední škola, Havířov-Prostřední Suchá, příspěvková organizace</t>
  </si>
  <si>
    <t>Střední škola technických oborů, Havířov-Šumbark, Lidická 1a/600, příspěvková organizace</t>
  </si>
  <si>
    <t>Střední škola, Bohumín, příspěvková organizace</t>
  </si>
  <si>
    <t>Střední škola služeb a podnikání, Ostrava-Poruba, příspěvková organizace</t>
  </si>
  <si>
    <t>00575933</t>
  </si>
  <si>
    <t>Střední škola elektrotechnická, Ostrava, Na Jízdárně 30, příspěvková organizace</t>
  </si>
  <si>
    <t>Střední škola technická a dopravní, Ostrava-Vítkovice, příspěvková organizace</t>
  </si>
  <si>
    <t>Střední škola společného stravování, Ostrava-Hrabůvka, příspěvková organizace</t>
  </si>
  <si>
    <t>00577260</t>
  </si>
  <si>
    <t>Střední škola stavební a dřevozpracující, Ostrava, příspěvková organizace</t>
  </si>
  <si>
    <t>00845213</t>
  </si>
  <si>
    <t>Střední škola teleinformatiky, Ostrava, příspěvková organizace</t>
  </si>
  <si>
    <t>00845329</t>
  </si>
  <si>
    <t>Střední škola hotelnictví a služeb a Vyšší odborná škola, Opava, příspěvková organizace</t>
  </si>
  <si>
    <t>72547651</t>
  </si>
  <si>
    <t>Střední odborná škola waldorfská, Ostrava, příspěvková organizace</t>
  </si>
  <si>
    <t>70947911</t>
  </si>
  <si>
    <t>Střední průmyslová škola a Obchodní akademie, Bruntál, příspěvková organizace</t>
  </si>
  <si>
    <t>00601322</t>
  </si>
  <si>
    <t>Střední pedagogická škola a Střední zdravotnická škola, Krnov, příspěvková organizace</t>
  </si>
  <si>
    <t>00601292</t>
  </si>
  <si>
    <t>Střední odborná škola dopravy a cestovního ruchu, Krnov, příspěvková organizace</t>
  </si>
  <si>
    <t>Střední zdravotnická škola, Frýdek-Místek, příspěvková organizace</t>
  </si>
  <si>
    <t>00561151</t>
  </si>
  <si>
    <t>Střední průmyslová škola, Obchodní akademie a Jazyková škola s právem státní jazykové zkoušky, Frýdek-Místek, příspěvková organizace</t>
  </si>
  <si>
    <t>00601381</t>
  </si>
  <si>
    <t>Masarykova střední škola zemědělská a Vyšší odborná škola, Opava, příspěvková organizace</t>
  </si>
  <si>
    <t>Střední škola průmyslová a umělecká, Opava, příspěvková organizace</t>
  </si>
  <si>
    <t>Střední průmyslová škola stavební, Opava, příspěvková organizace</t>
  </si>
  <si>
    <t>47813148</t>
  </si>
  <si>
    <t>Obchodní akademie a Střední odborná škola logistická, Opava, příspěvková organizace</t>
  </si>
  <si>
    <t>Střední zdravotnická škola, Opava, příspěvková organizace</t>
  </si>
  <si>
    <t>00601152</t>
  </si>
  <si>
    <t>Mendelova střední škola, Nový Jičín, příspěvková organizace</t>
  </si>
  <si>
    <t>00845027</t>
  </si>
  <si>
    <t>Vyšší odborná škola, Střední odborná škola a Střední odborné učiliště, Kopřivnice, příspěvková organizace</t>
  </si>
  <si>
    <t>00601624</t>
  </si>
  <si>
    <t>Střední zdravotnická škola, Karviná, příspěvková organizace</t>
  </si>
  <si>
    <t>00844985</t>
  </si>
  <si>
    <t>Obchodní akademie, Český Těšín, příspěvková organizace</t>
  </si>
  <si>
    <t>60337320</t>
  </si>
  <si>
    <t>Střední průmyslová škola, Karviná, příspěvková organizace</t>
  </si>
  <si>
    <t>Střední průmyslová škola stavební, Havířov, příspěvková organizace</t>
  </si>
  <si>
    <t>Střední průmyslová škola elektrotechnická, Havířov, příspěvková organizace</t>
  </si>
  <si>
    <t>62331574</t>
  </si>
  <si>
    <t>Střední zdravotnická škola a Vyšší odborná škola zdravotnická, Ostrava, příspěvková organizace</t>
  </si>
  <si>
    <t>00600920</t>
  </si>
  <si>
    <t>Střední umělecká škola, Ostrava, příspěvková organizace</t>
  </si>
  <si>
    <t>00602051</t>
  </si>
  <si>
    <t>Janáčkova konzervatoř v Ostravě, příspěvková organizace</t>
  </si>
  <si>
    <t>00602078</t>
  </si>
  <si>
    <t xml:space="preserve">Střední zahradnická škola, Ostrava, příspěvková organizace </t>
  </si>
  <si>
    <t>00602027</t>
  </si>
  <si>
    <t>Obchodní akademie, Ostrava-Poruba, příspěvková organizace</t>
  </si>
  <si>
    <t>00602094</t>
  </si>
  <si>
    <t>Obchodní akademie a Vyšší odborná škola sociální, Ostrava-Mariánské Hory, příspěvková organizace</t>
  </si>
  <si>
    <t>00602086</t>
  </si>
  <si>
    <t>Střední průmyslová škola,  Ostrava-Vítkovice, příspěvková organizace</t>
  </si>
  <si>
    <t>00602141</t>
  </si>
  <si>
    <t>Střední průmyslová škola stavební, Ostrava, příspěvková organizace</t>
  </si>
  <si>
    <t>00602116</t>
  </si>
  <si>
    <t>Střední průmyslová škola chemická akademika Heyrovského, Ostrava, příspěvková organizace</t>
  </si>
  <si>
    <t>00602124</t>
  </si>
  <si>
    <t>Střední průmyslová škola elektrotechniky a informatiky, Ostrava, příspěvková organizace</t>
  </si>
  <si>
    <t>00602132</t>
  </si>
  <si>
    <t>Gymnázium a Střední škola, Rýmařov, příspěvková organizace</t>
  </si>
  <si>
    <t>00601331</t>
  </si>
  <si>
    <t>Gymnázium, Krnov, příspěvková organizace</t>
  </si>
  <si>
    <t>00601349</t>
  </si>
  <si>
    <t>Všeobecné a sportovní gymnázium, Bruntál, příspěvková organizace</t>
  </si>
  <si>
    <t>00601357</t>
  </si>
  <si>
    <t>Gymnázium, Třinec, příspěvková organizace</t>
  </si>
  <si>
    <t>00601390</t>
  </si>
  <si>
    <t>00601403</t>
  </si>
  <si>
    <t>Gymnázium a Střední odborná škola, Frýdek-Místek, Cihelní 410, příspěvková organizace</t>
  </si>
  <si>
    <t>00846881</t>
  </si>
  <si>
    <t>Gymnázium Petra Bezruče, Frýdek-Místek, příspěvková organizace</t>
  </si>
  <si>
    <t>00601411</t>
  </si>
  <si>
    <t>Slezské gymnázium, Opava, příspěvková organizace</t>
  </si>
  <si>
    <t>47813075</t>
  </si>
  <si>
    <t>Mendelovo gymnázium, Opava, příspěvková organizace</t>
  </si>
  <si>
    <t>Gymnázium Josefa Kainara, Hlučín,  příspěvková organizace</t>
  </si>
  <si>
    <t>47813091</t>
  </si>
  <si>
    <t>Masarykovo gymnázium, Příbor, příspěvková organizace</t>
  </si>
  <si>
    <t>00601641</t>
  </si>
  <si>
    <t>Gymnázium a Střední odborná škola, Nový Jičín, příspěvková organizace</t>
  </si>
  <si>
    <t>00601675</t>
  </si>
  <si>
    <t>Gymnázium a Střední průmyslová škola elektrotechniky a informatiky, Frenštát pod Radhoštěm, příspěvková organizace</t>
  </si>
  <si>
    <t>00601659</t>
  </si>
  <si>
    <t>Gymnázium Mikuláše Koperníka, Bílovec, příspěvková organizace</t>
  </si>
  <si>
    <t>00601667</t>
  </si>
  <si>
    <t>Gymnázium a Obchodní akademie, Orlová, příspěvková organizace</t>
  </si>
  <si>
    <t>Gymnázium, Karviná, příspěvková organizace</t>
  </si>
  <si>
    <t>Gymnázium, Havířov-Podlesí, příspěvková organizace</t>
  </si>
  <si>
    <t>Gymnázium, Havířov-Město, Komenského 2, příspěvková organizace</t>
  </si>
  <si>
    <t>Polské gymnázium - Polskie Gimnazjum im. Juliusza Słowackiego, Český Těšín, příspěvková organizace</t>
  </si>
  <si>
    <t>Gymnázium Josefa Božka, Český Těšín, příspěvková organizace</t>
  </si>
  <si>
    <t>Gymnázium Františka Živného, Bohumín, Jana Palacha 794, příspěvková organizace</t>
  </si>
  <si>
    <t>Sportovní gymnázium Dany a Emila Zátopkových, Ostrava, příspěvková organizace</t>
  </si>
  <si>
    <t>00602060</t>
  </si>
  <si>
    <t>Jazykové gymnázium Pavla Tigrida, Ostrava-Poruba, příspěvková organizace</t>
  </si>
  <si>
    <t>61989011</t>
  </si>
  <si>
    <t>Gymnázium, Ostrava-Zábřeh, Volgogradská 6a, příspěvková organizace</t>
  </si>
  <si>
    <t>00842737</t>
  </si>
  <si>
    <t>Wichterlovo gymnázium, Ostrava-Poruba, příspěvková organizace</t>
  </si>
  <si>
    <t>00842702</t>
  </si>
  <si>
    <t>Gymnázium Olgy Havlové, Ostrava-Poruba, příspěvková organizace</t>
  </si>
  <si>
    <t>00602159</t>
  </si>
  <si>
    <t xml:space="preserve">Gymnázium, Ostrava-Hrabůvka, příspěvková organizace        </t>
  </si>
  <si>
    <t>00842745</t>
  </si>
  <si>
    <t>Gymnázium Hladnov a Jazyková škola s právem státní jazykové zkoušky, Ostrava, příspěvková organizace</t>
  </si>
  <si>
    <t>00842753</t>
  </si>
  <si>
    <t>Matiční gymnázium, Ostrava, příspěvková organizace</t>
  </si>
  <si>
    <t>00842761</t>
  </si>
  <si>
    <t>Výsledek hospodaření za rok 2016 u příspěvkových organizací v odvětví školství</t>
  </si>
  <si>
    <t>Příspěvkové organizace v odvětví zdravotnictví celkem</t>
  </si>
  <si>
    <t>Zdravotnická záchranná služba Moravskoslezského kraje, příspěvková organizace, Ostrava</t>
  </si>
  <si>
    <t>Dětské centrum Čtyřlístek, příspěvková organizace, Opava</t>
  </si>
  <si>
    <t>68177992</t>
  </si>
  <si>
    <t>Slezská nemocnice v Opavě, příspěvková organizace</t>
  </si>
  <si>
    <t>47813750</t>
  </si>
  <si>
    <t>Nemocnice s poliklinikou Havířov, příspěvková organizace</t>
  </si>
  <si>
    <t>00844896</t>
  </si>
  <si>
    <t>Nemocnice s poliklinikou Karviná-Ráj, příspěvková organizace</t>
  </si>
  <si>
    <t>00844853</t>
  </si>
  <si>
    <t>Odborný léčebný ústav Metylovice - Moravskoslezské sanatorium, příspěvková organizace</t>
  </si>
  <si>
    <t>00534200</t>
  </si>
  <si>
    <t>Nemocnice Třinec, příspěvková organizace</t>
  </si>
  <si>
    <t>00534242</t>
  </si>
  <si>
    <t>Nemocnice ve Frýdku-Místku, příspěvková organizace</t>
  </si>
  <si>
    <t>00534188</t>
  </si>
  <si>
    <t>Dětský domov Janovice u Rýmařova, příspěvková organizace</t>
  </si>
  <si>
    <t>63024594</t>
  </si>
  <si>
    <t>Sdružené zdravotnické zařízení Krnov, příspěvková organizace</t>
  </si>
  <si>
    <t>00844641</t>
  </si>
  <si>
    <t>Výsledek hospodaření za rok 2016 u příspěvkových organizací v odvětví zdravotnictví</t>
  </si>
  <si>
    <t>Příspěvkové organizace v odvětví životní prostředí celkem</t>
  </si>
  <si>
    <t>Moravskoslezské energetické centrum, příspěvková organizace, Ostrava</t>
  </si>
  <si>
    <t>Výsledek hospodaření za rok 2016 u příspěvkové organizace v odvětví životního prostředí</t>
  </si>
  <si>
    <t>378</t>
  </si>
  <si>
    <t>Ostatní krátkodobé závazky</t>
  </si>
  <si>
    <t>D.III.38.</t>
  </si>
  <si>
    <t>389</t>
  </si>
  <si>
    <t>Dohadné účty pasivní</t>
  </si>
  <si>
    <t>D.III.37.</t>
  </si>
  <si>
    <t>384</t>
  </si>
  <si>
    <t>Výnosy příštích období</t>
  </si>
  <si>
    <t>D.III.36.</t>
  </si>
  <si>
    <t>383</t>
  </si>
  <si>
    <t>Výdaje příštích období</t>
  </si>
  <si>
    <t>D.III.35.</t>
  </si>
  <si>
    <t>375</t>
  </si>
  <si>
    <t>Krátkodobé zprostředkování transferů</t>
  </si>
  <si>
    <t>D.III.33.</t>
  </si>
  <si>
    <t>374</t>
  </si>
  <si>
    <t>Krátkodobé přijaté zálohy na transfery</t>
  </si>
  <si>
    <t>D.III.32.</t>
  </si>
  <si>
    <t>368</t>
  </si>
  <si>
    <t>Závazky z upsaných nesplacených cenných papírů a podílů</t>
  </si>
  <si>
    <t>D.III.31.</t>
  </si>
  <si>
    <t>366</t>
  </si>
  <si>
    <t>Závazky z finančního zajištění</t>
  </si>
  <si>
    <t>D.III.30.</t>
  </si>
  <si>
    <t>364</t>
  </si>
  <si>
    <t>Závazky z neukončených finančních operací</t>
  </si>
  <si>
    <t>D.III.29.</t>
  </si>
  <si>
    <t>363</t>
  </si>
  <si>
    <t>Pevné termínové operace a opce</t>
  </si>
  <si>
    <t>D.III.28.</t>
  </si>
  <si>
    <t>362</t>
  </si>
  <si>
    <t>Krátkodobé závazky z ručení</t>
  </si>
  <si>
    <t>D.III.27.</t>
  </si>
  <si>
    <t>349</t>
  </si>
  <si>
    <t>Závazky k vybraným místním vládním institucím</t>
  </si>
  <si>
    <t>D.III.20.</t>
  </si>
  <si>
    <t>347</t>
  </si>
  <si>
    <t>Závazky k vybraným ústředním vládním institucím</t>
  </si>
  <si>
    <t>D.III.19.</t>
  </si>
  <si>
    <t>345</t>
  </si>
  <si>
    <t>Závazky k osobám mimo vybrané vládní instituce</t>
  </si>
  <si>
    <t>D.III.18.</t>
  </si>
  <si>
    <t>343</t>
  </si>
  <si>
    <t>D.III.17.</t>
  </si>
  <si>
    <t>342</t>
  </si>
  <si>
    <t>Ostatní daně, poplatky a jiná obdobná peněžitá plnění</t>
  </si>
  <si>
    <t>D.III.16.</t>
  </si>
  <si>
    <t>341</t>
  </si>
  <si>
    <t>Daň z příjmů</t>
  </si>
  <si>
    <t>D.III.15.</t>
  </si>
  <si>
    <t>338</t>
  </si>
  <si>
    <t>Důchodové spoření</t>
  </si>
  <si>
    <t>D.III.14.</t>
  </si>
  <si>
    <t>337</t>
  </si>
  <si>
    <t>Zdravotní pojištění</t>
  </si>
  <si>
    <t>D.III.13.</t>
  </si>
  <si>
    <t>336</t>
  </si>
  <si>
    <t>Sociální zabezpečení</t>
  </si>
  <si>
    <t>D.III.12.</t>
  </si>
  <si>
    <t>333</t>
  </si>
  <si>
    <t>Jiné závazky vůči zaměstnancům</t>
  </si>
  <si>
    <t>D.III.11.</t>
  </si>
  <si>
    <t>331</t>
  </si>
  <si>
    <t>Zaměstnanci</t>
  </si>
  <si>
    <t>D.III.10.</t>
  </si>
  <si>
    <t>326</t>
  </si>
  <si>
    <t>Přijaté návratné finanční výpomoci krátkodobé</t>
  </si>
  <si>
    <t>D.III.9.</t>
  </si>
  <si>
    <t>325</t>
  </si>
  <si>
    <t>Závazky z dělené správy</t>
  </si>
  <si>
    <t>D.III.8.</t>
  </si>
  <si>
    <t>324</t>
  </si>
  <si>
    <t>Krátkodobé přijaté zálohy</t>
  </si>
  <si>
    <t>D.III.7.</t>
  </si>
  <si>
    <t>322</t>
  </si>
  <si>
    <t>Směnky k úhradě</t>
  </si>
  <si>
    <t>D.III.6.</t>
  </si>
  <si>
    <t>321</t>
  </si>
  <si>
    <t>Dodavatelé</t>
  </si>
  <si>
    <t>D.III.5.</t>
  </si>
  <si>
    <t>289</t>
  </si>
  <si>
    <t>Jiné krátkodobé půjčky</t>
  </si>
  <si>
    <t>D.III.4.</t>
  </si>
  <si>
    <t>283</t>
  </si>
  <si>
    <t>Krátkodobé závazky z vydaných dluhopisů</t>
  </si>
  <si>
    <t>D.III.3.</t>
  </si>
  <si>
    <t>282</t>
  </si>
  <si>
    <t>Eskontované krátkodobé dluhopisy (směnky)</t>
  </si>
  <si>
    <t>D.III.2.</t>
  </si>
  <si>
    <t>281</t>
  </si>
  <si>
    <t>Krátkodobé úvěry</t>
  </si>
  <si>
    <t>D.III.1.</t>
  </si>
  <si>
    <t>Krátkodobé závazky</t>
  </si>
  <si>
    <t>D.III.</t>
  </si>
  <si>
    <t>472</t>
  </si>
  <si>
    <t>Dlouhodobé přijaté zálohy na transfery</t>
  </si>
  <si>
    <t>D.II.8.</t>
  </si>
  <si>
    <t>459</t>
  </si>
  <si>
    <t>Ostatní dlouhodobé závazky</t>
  </si>
  <si>
    <t>D.II.7.</t>
  </si>
  <si>
    <t>457</t>
  </si>
  <si>
    <t>Dlouhodobé směnky k úhradě</t>
  </si>
  <si>
    <t>D.II.6.</t>
  </si>
  <si>
    <t>456</t>
  </si>
  <si>
    <t>Dlouhodobé závazky z ručení</t>
  </si>
  <si>
    <t>D.II.5.</t>
  </si>
  <si>
    <t>455</t>
  </si>
  <si>
    <t>Dlouhodobé přijaté zálohy</t>
  </si>
  <si>
    <t>D.II.4.</t>
  </si>
  <si>
    <t>453</t>
  </si>
  <si>
    <t>Dlouhodobé závazky z vydaných dluhopisů</t>
  </si>
  <si>
    <t>D.II.3.</t>
  </si>
  <si>
    <t>452</t>
  </si>
  <si>
    <t>Přijaté návratné finanční výpomoci dlouhodobé</t>
  </si>
  <si>
    <t>D.II.2.</t>
  </si>
  <si>
    <t>451</t>
  </si>
  <si>
    <t>Dlouhodobé úvěry</t>
  </si>
  <si>
    <t>D.II.1.</t>
  </si>
  <si>
    <t>Dlouhodobé závazky</t>
  </si>
  <si>
    <t>D.II.</t>
  </si>
  <si>
    <t>441</t>
  </si>
  <si>
    <t>Rezervy</t>
  </si>
  <si>
    <t>D.I.1.</t>
  </si>
  <si>
    <t>D.I.</t>
  </si>
  <si>
    <t>Cizí zdroje</t>
  </si>
  <si>
    <t>D.</t>
  </si>
  <si>
    <t>432</t>
  </si>
  <si>
    <t>Výsledek hospodaření předcházejících účetních období</t>
  </si>
  <si>
    <t>C.III.3.</t>
  </si>
  <si>
    <t>431</t>
  </si>
  <si>
    <t>Výsledek hospodaření ve schvalovacím řízení</t>
  </si>
  <si>
    <t>C.III.2.</t>
  </si>
  <si>
    <t>Výsledek hospodaření běžného účetního období</t>
  </si>
  <si>
    <t>C.III.1.</t>
  </si>
  <si>
    <t>Výsledek hospodaření</t>
  </si>
  <si>
    <t>C.III.</t>
  </si>
  <si>
    <t>419</t>
  </si>
  <si>
    <t>Ostatní fondy</t>
  </si>
  <si>
    <t>C.II.6.</t>
  </si>
  <si>
    <t>416</t>
  </si>
  <si>
    <t>Fond reprodukce majetku, fond investic</t>
  </si>
  <si>
    <t>C.II.5.</t>
  </si>
  <si>
    <t>414</t>
  </si>
  <si>
    <t>Rezervní fond z ostatních titulů</t>
  </si>
  <si>
    <t>C.II.4.</t>
  </si>
  <si>
    <t>413</t>
  </si>
  <si>
    <t>Rezervní fond tvořený ze zlepšeného výsledku hospodaření</t>
  </si>
  <si>
    <t>C.II.3.</t>
  </si>
  <si>
    <t>412</t>
  </si>
  <si>
    <t>Fond kulturních a sociálních potřeb</t>
  </si>
  <si>
    <t>C.II.2.</t>
  </si>
  <si>
    <t>411</t>
  </si>
  <si>
    <t>Fond odměn</t>
  </si>
  <si>
    <t>C.II.1.</t>
  </si>
  <si>
    <t>Fondy účetní jednotky</t>
  </si>
  <si>
    <t>C.II.</t>
  </si>
  <si>
    <t>408</t>
  </si>
  <si>
    <t>Opravy předcházejících účetních období</t>
  </si>
  <si>
    <t>C.I.7.</t>
  </si>
  <si>
    <t>407</t>
  </si>
  <si>
    <t>Jiné oceňovací rozdíly</t>
  </si>
  <si>
    <t>C.I.6.</t>
  </si>
  <si>
    <t>406</t>
  </si>
  <si>
    <t>Oceňovací rozdíly při prvotním použití metody</t>
  </si>
  <si>
    <t>C.I.5.</t>
  </si>
  <si>
    <t>405</t>
  </si>
  <si>
    <t>Kurzové rozdíly</t>
  </si>
  <si>
    <t>C.I.4.</t>
  </si>
  <si>
    <t>403</t>
  </si>
  <si>
    <t>Transfery na pořízení dlouhodobého majetku</t>
  </si>
  <si>
    <t>C.I.3.</t>
  </si>
  <si>
    <t>401</t>
  </si>
  <si>
    <t>Jmění účetní jednotky</t>
  </si>
  <si>
    <t>C.I.1.</t>
  </si>
  <si>
    <t>Jmění účetní jednotky a upravující položky</t>
  </si>
  <si>
    <t>C.I.</t>
  </si>
  <si>
    <t>Vlastní kapitál</t>
  </si>
  <si>
    <t>C.</t>
  </si>
  <si>
    <t>Pasiva celkem</t>
  </si>
  <si>
    <t>MINULÉ</t>
  </si>
  <si>
    <t>BĚŽNÉ</t>
  </si>
  <si>
    <t>OBDOBÍ</t>
  </si>
  <si>
    <t>Syntetický účet</t>
  </si>
  <si>
    <t>Položka výkazu</t>
  </si>
  <si>
    <t>261</t>
  </si>
  <si>
    <t>Pokladna</t>
  </si>
  <si>
    <t>B.III.17.</t>
  </si>
  <si>
    <t>262</t>
  </si>
  <si>
    <t>Peníze na cestě</t>
  </si>
  <si>
    <t>B.III.16.</t>
  </si>
  <si>
    <t>263</t>
  </si>
  <si>
    <t>Ceniny</t>
  </si>
  <si>
    <t>B.III.15.</t>
  </si>
  <si>
    <t>236</t>
  </si>
  <si>
    <t>Běžné účty fondů územních samosprávných celků</t>
  </si>
  <si>
    <t>B.III.12.</t>
  </si>
  <si>
    <t>231</t>
  </si>
  <si>
    <t>Základní běžný účet územních samosprávných celků</t>
  </si>
  <si>
    <t>B.III.11.</t>
  </si>
  <si>
    <t>243</t>
  </si>
  <si>
    <t>Běžný účet FKSP</t>
  </si>
  <si>
    <t>B.III.10.</t>
  </si>
  <si>
    <t>241</t>
  </si>
  <si>
    <t>Běžný účet</t>
  </si>
  <si>
    <t>B.III.9.</t>
  </si>
  <si>
    <t>245</t>
  </si>
  <si>
    <t>Jiné běžné účty</t>
  </si>
  <si>
    <t>B.III.5.</t>
  </si>
  <si>
    <t>244</t>
  </si>
  <si>
    <t>Termínované vklady krátkodobé</t>
  </si>
  <si>
    <t>B.III.4.</t>
  </si>
  <si>
    <t>256</t>
  </si>
  <si>
    <t>Jiné cenné papíry</t>
  </si>
  <si>
    <t>B.III.3.</t>
  </si>
  <si>
    <t>253</t>
  </si>
  <si>
    <t>Dluhové cenné papíry k obchodování</t>
  </si>
  <si>
    <t>B.III.2.</t>
  </si>
  <si>
    <t>251</t>
  </si>
  <si>
    <t>Majetkové cenné papíry k obchodování</t>
  </si>
  <si>
    <t>B.III.1.</t>
  </si>
  <si>
    <t>Krátkodobý finanční majetek</t>
  </si>
  <si>
    <t>B.III.</t>
  </si>
  <si>
    <t>377</t>
  </si>
  <si>
    <t>Ostatní krátkodobé pohledávky</t>
  </si>
  <si>
    <t>B.II.33.</t>
  </si>
  <si>
    <t>388</t>
  </si>
  <si>
    <t>Dohadné účty aktivní</t>
  </si>
  <si>
    <t>B.II.32.</t>
  </si>
  <si>
    <t>385</t>
  </si>
  <si>
    <t>Příjmy příštích období</t>
  </si>
  <si>
    <t>B.II.31.</t>
  </si>
  <si>
    <t>381</t>
  </si>
  <si>
    <t>Náklady příštích období</t>
  </si>
  <si>
    <t>B.II.30.</t>
  </si>
  <si>
    <t>B.II.29.</t>
  </si>
  <si>
    <t>373</t>
  </si>
  <si>
    <t>Krátkodobé poskytnuté zálohy na transfery</t>
  </si>
  <si>
    <t>B.II.28.</t>
  </si>
  <si>
    <t>367</t>
  </si>
  <si>
    <t>Pohledávky z vydaných dluhopisů</t>
  </si>
  <si>
    <t>B.II.27.</t>
  </si>
  <si>
    <t>365</t>
  </si>
  <si>
    <t>Pohledávky z finančního zajištění</t>
  </si>
  <si>
    <t>B.II.26.</t>
  </si>
  <si>
    <t>369</t>
  </si>
  <si>
    <t>Pohledávky z neukončených finančních operací</t>
  </si>
  <si>
    <t>B.II.25.</t>
  </si>
  <si>
    <t>B.II.24.</t>
  </si>
  <si>
    <t>361</t>
  </si>
  <si>
    <t>Krátkodobé pohledávky z ručení</t>
  </si>
  <si>
    <t>B.II.23.</t>
  </si>
  <si>
    <t>348</t>
  </si>
  <si>
    <t>Pohledávky za vybranými místními vládními institucemi</t>
  </si>
  <si>
    <t>B.II.18.</t>
  </si>
  <si>
    <t>346</t>
  </si>
  <si>
    <t>Pohledávky za vybranými ústředními vládními institucemi</t>
  </si>
  <si>
    <t>B.II.17.</t>
  </si>
  <si>
    <t>344</t>
  </si>
  <si>
    <t>Pohledávky za osobami mimo vybrané vládní instituce</t>
  </si>
  <si>
    <t>B.II.16.</t>
  </si>
  <si>
    <t>B.II.15.</t>
  </si>
  <si>
    <t>B.II.14.</t>
  </si>
  <si>
    <t>B.II.13.</t>
  </si>
  <si>
    <t>B.II.12.</t>
  </si>
  <si>
    <t>B.II.11.</t>
  </si>
  <si>
    <t>B.II.10.</t>
  </si>
  <si>
    <t>335</t>
  </si>
  <si>
    <t>Pohledávky za zaměstnanci</t>
  </si>
  <si>
    <t>B.II.9.</t>
  </si>
  <si>
    <t>319</t>
  </si>
  <si>
    <t>Pohledávky z přerozdělovaných daní</t>
  </si>
  <si>
    <t>B.II.8.</t>
  </si>
  <si>
    <t>317</t>
  </si>
  <si>
    <t>Krátkodobé pohledávky z postoupených úvěrů</t>
  </si>
  <si>
    <t>B.II.7.</t>
  </si>
  <si>
    <t>316</t>
  </si>
  <si>
    <t>Poskytnuté návratné finanční výpomoci krátkodobé</t>
  </si>
  <si>
    <t>B.II.6.</t>
  </si>
  <si>
    <t>315</t>
  </si>
  <si>
    <t>Jiné pohledávky z hlavní činnosti</t>
  </si>
  <si>
    <t>B.II.5.</t>
  </si>
  <si>
    <t>314</t>
  </si>
  <si>
    <t>Krátkodobé poskytnuté zálohy</t>
  </si>
  <si>
    <t>B.II.4.</t>
  </si>
  <si>
    <t>313</t>
  </si>
  <si>
    <t>Pohledávky za eskontované cenné papíry</t>
  </si>
  <si>
    <t>B.II.3.</t>
  </si>
  <si>
    <t>312</t>
  </si>
  <si>
    <t>Směnky k inkasu</t>
  </si>
  <si>
    <t>B.II.2.</t>
  </si>
  <si>
    <t>311</t>
  </si>
  <si>
    <t>Odběratelé</t>
  </si>
  <si>
    <t>B.II.1.</t>
  </si>
  <si>
    <t>Krátkodobé pohledávky</t>
  </si>
  <si>
    <t>B.II.</t>
  </si>
  <si>
    <t>139</t>
  </si>
  <si>
    <t>Ostatní zásoby</t>
  </si>
  <si>
    <t>B.I.10.</t>
  </si>
  <si>
    <t>138</t>
  </si>
  <si>
    <t>Zboží na cestě</t>
  </si>
  <si>
    <t>B.I.9.</t>
  </si>
  <si>
    <t>132</t>
  </si>
  <si>
    <t>Zboží na skladě</t>
  </si>
  <si>
    <t>B.I.8.</t>
  </si>
  <si>
    <t>131</t>
  </si>
  <si>
    <t>Pořízení zboží</t>
  </si>
  <si>
    <t>B.I.7.</t>
  </si>
  <si>
    <t>123</t>
  </si>
  <si>
    <t>Výrobky</t>
  </si>
  <si>
    <t>B.I.6.</t>
  </si>
  <si>
    <t>122</t>
  </si>
  <si>
    <t>Polotovary vlastní výroby</t>
  </si>
  <si>
    <t>B.I.5.</t>
  </si>
  <si>
    <t>121</t>
  </si>
  <si>
    <t>Nedokončená výroba</t>
  </si>
  <si>
    <t>B.I.4.</t>
  </si>
  <si>
    <t>119</t>
  </si>
  <si>
    <t>Materiál na cestě</t>
  </si>
  <si>
    <t>B.I.3.</t>
  </si>
  <si>
    <t>112</t>
  </si>
  <si>
    <t>Materiál na skladě</t>
  </si>
  <si>
    <t>B.I.2.</t>
  </si>
  <si>
    <t>111</t>
  </si>
  <si>
    <t>Pořízení materiálu</t>
  </si>
  <si>
    <t>B.I.1.</t>
  </si>
  <si>
    <t>Zásoby</t>
  </si>
  <si>
    <t>B.I.</t>
  </si>
  <si>
    <t>Oběžná aktiva</t>
  </si>
  <si>
    <t>B.</t>
  </si>
  <si>
    <t>471</t>
  </si>
  <si>
    <t>Dlouhodobé poskytnuté zálohy na transfery</t>
  </si>
  <si>
    <t>A.IV.6.</t>
  </si>
  <si>
    <t>469</t>
  </si>
  <si>
    <t>Ostatní dlouhodobé pohledávky</t>
  </si>
  <si>
    <t>A.IV.5.</t>
  </si>
  <si>
    <t>466</t>
  </si>
  <si>
    <t>Dlouhodobé pohledávky z ručení</t>
  </si>
  <si>
    <t>A.IV.4.</t>
  </si>
  <si>
    <t>465</t>
  </si>
  <si>
    <t>Dlouhodobé poskytnuté zálohy</t>
  </si>
  <si>
    <t>A.IV.3.</t>
  </si>
  <si>
    <t>464</t>
  </si>
  <si>
    <t>Dlouhodobé pohledávky z postoupených úvěrů</t>
  </si>
  <si>
    <t>A.IV.2.</t>
  </si>
  <si>
    <t>462</t>
  </si>
  <si>
    <t>Poskytnuté návratné finanční výpomoci dlouhodobé</t>
  </si>
  <si>
    <t>A.IV.1.</t>
  </si>
  <si>
    <t>Dlouhodobé pohledávky</t>
  </si>
  <si>
    <t>A.IV.</t>
  </si>
  <si>
    <t>053</t>
  </si>
  <si>
    <t>Poskytnuté zálohy na dlouhodobý finanční majetek</t>
  </si>
  <si>
    <t>A.III.8.</t>
  </si>
  <si>
    <t>043</t>
  </si>
  <si>
    <t>Pořizovaný dlouhodobý finanční majetek</t>
  </si>
  <si>
    <t>A.III.7.</t>
  </si>
  <si>
    <t>069</t>
  </si>
  <si>
    <t>Ostatní dlouhodobý finanční majetek</t>
  </si>
  <si>
    <t>A.III.6.</t>
  </si>
  <si>
    <t>068</t>
  </si>
  <si>
    <t>Termínované vklady dlouhodobé</t>
  </si>
  <si>
    <t>A.III.5.</t>
  </si>
  <si>
    <t>067</t>
  </si>
  <si>
    <t>Dlouhodobé půjčky</t>
  </si>
  <si>
    <t>A.III.4.</t>
  </si>
  <si>
    <t>063</t>
  </si>
  <si>
    <t>Dluhové cenné papíry držené do splatnosti</t>
  </si>
  <si>
    <t>A.III.3.</t>
  </si>
  <si>
    <t>062</t>
  </si>
  <si>
    <t>Majetkové účasti v osobách s podstatným vlivem</t>
  </si>
  <si>
    <t>A.III.2.</t>
  </si>
  <si>
    <t>061</t>
  </si>
  <si>
    <t>Majetkové účasti v osobách s rozhodujícím vlivem</t>
  </si>
  <si>
    <t>A.III.1.</t>
  </si>
  <si>
    <t>Dlouhodobý finanční majetek</t>
  </si>
  <si>
    <t>A.III.</t>
  </si>
  <si>
    <t>036</t>
  </si>
  <si>
    <t>Dlouhodobý hmotný majetek určený k prodeji</t>
  </si>
  <si>
    <t>A.II.10.</t>
  </si>
  <si>
    <t>052</t>
  </si>
  <si>
    <t>Poskytnuté zálohy na dlouhodobý hmotný majetek</t>
  </si>
  <si>
    <t>A.II.9.</t>
  </si>
  <si>
    <t>042</t>
  </si>
  <si>
    <t>Nedokončený dlouhodobý hmotný majetek</t>
  </si>
  <si>
    <t>A.II.8.</t>
  </si>
  <si>
    <t>029</t>
  </si>
  <si>
    <t>Ostatní dlouhodobý hmotný majetek</t>
  </si>
  <si>
    <t>A.II.7.</t>
  </si>
  <si>
    <t>028</t>
  </si>
  <si>
    <t>Drobný dlouhodobý hmotný majetek</t>
  </si>
  <si>
    <t>A.II.6.</t>
  </si>
  <si>
    <t>025</t>
  </si>
  <si>
    <t>Pěstitelské celky trvalých porostů</t>
  </si>
  <si>
    <t>A.II.5.</t>
  </si>
  <si>
    <t>022</t>
  </si>
  <si>
    <t>Samostatné hmotné movité věci a soubory hmotných movitých věcí</t>
  </si>
  <si>
    <t>A.II.4.</t>
  </si>
  <si>
    <t>021</t>
  </si>
  <si>
    <t>Stavby</t>
  </si>
  <si>
    <t>A.II.3.</t>
  </si>
  <si>
    <t>032</t>
  </si>
  <si>
    <t>Kulturní předměty</t>
  </si>
  <si>
    <t>A.II.2.</t>
  </si>
  <si>
    <t>031</t>
  </si>
  <si>
    <t>A.II.1.</t>
  </si>
  <si>
    <t>Dlouhodobý hmotný majetek</t>
  </si>
  <si>
    <t>A.II.</t>
  </si>
  <si>
    <t>035</t>
  </si>
  <si>
    <t>Dlouhodobý nehmotný majetek určený k prodeji</t>
  </si>
  <si>
    <t>A.I.9.</t>
  </si>
  <si>
    <t>051</t>
  </si>
  <si>
    <t>Poskytnuté zálohy na dlouhodobý nehmotný majetek</t>
  </si>
  <si>
    <t>A.I.8.</t>
  </si>
  <si>
    <t>041</t>
  </si>
  <si>
    <t>Nedokončený dlouhodobý nehmotný majetek</t>
  </si>
  <si>
    <t>A.I.7.</t>
  </si>
  <si>
    <t>019</t>
  </si>
  <si>
    <t>Ostatní dlouhodobý nehmotný majetek</t>
  </si>
  <si>
    <t>A.I.6.</t>
  </si>
  <si>
    <t>018</t>
  </si>
  <si>
    <t>Drobný dlouhodobý nehmotný majetek</t>
  </si>
  <si>
    <t>A.I.5.</t>
  </si>
  <si>
    <t>015</t>
  </si>
  <si>
    <t>Povolenky na emise a preferenční limity</t>
  </si>
  <si>
    <t>A.I.4.</t>
  </si>
  <si>
    <t>014</t>
  </si>
  <si>
    <t>A.I.3.</t>
  </si>
  <si>
    <t>013</t>
  </si>
  <si>
    <t>Software</t>
  </si>
  <si>
    <t>A.I.2.</t>
  </si>
  <si>
    <t>012</t>
  </si>
  <si>
    <t>Nehmotné výsledky výzkumu a vývoje</t>
  </si>
  <si>
    <t>A.I.1.</t>
  </si>
  <si>
    <t>Dlouhodobý nehmotný majetek</t>
  </si>
  <si>
    <t>A.I.</t>
  </si>
  <si>
    <t>Stálá aktiva</t>
  </si>
  <si>
    <t>A.</t>
  </si>
  <si>
    <t>Aktiva celkem</t>
  </si>
  <si>
    <t>NETTO</t>
  </si>
  <si>
    <t>KOREKCE</t>
  </si>
  <si>
    <t>BRUTTO</t>
  </si>
  <si>
    <t>ROZVAHA MORAVSKOSLEZSKÉHO KRAJE včetně příspěvkových organizací (v tis. Kč)</t>
  </si>
  <si>
    <t>SUMÁŘ ÚČETNÍCH VÝKAZŮ ZA ROK 2016</t>
  </si>
  <si>
    <t>ROZVAHA MORAVSKOSLEZSKÉHO KRAJE bez příspěvkových organizací (v tis. Kč)</t>
  </si>
  <si>
    <t>ÚČETNÍ VÝKAZY ZA ROK 2016</t>
  </si>
  <si>
    <t>ROZVAHA PŘÍSPĚVKOVÝCH ORGANIZACÍ KRAJE (v tis. Kč)</t>
  </si>
  <si>
    <t>C.2.</t>
  </si>
  <si>
    <t>Výsledek hospodaření před zdaněním</t>
  </si>
  <si>
    <t>C.1.</t>
  </si>
  <si>
    <t>VÝSLEDEK HOSPODAŘENÍ</t>
  </si>
  <si>
    <t>672</t>
  </si>
  <si>
    <t>Výnosy vybraných místních vládních institucí z transferů</t>
  </si>
  <si>
    <t>B.IV.2.</t>
  </si>
  <si>
    <t>671</t>
  </si>
  <si>
    <t>Výnosy vybraných ústředních vládních institucí z transferů</t>
  </si>
  <si>
    <t>B.IV.1.</t>
  </si>
  <si>
    <t>Výnosy z transferů</t>
  </si>
  <si>
    <t>B.IV.</t>
  </si>
  <si>
    <t>669</t>
  </si>
  <si>
    <t>Ostatní finanční výnosy</t>
  </si>
  <si>
    <t>664</t>
  </si>
  <si>
    <t>Výnosy z přecenění reálnou hodnotou</t>
  </si>
  <si>
    <t>663</t>
  </si>
  <si>
    <t>Kurzové zisky</t>
  </si>
  <si>
    <t>662</t>
  </si>
  <si>
    <t>Úroky</t>
  </si>
  <si>
    <t>661</t>
  </si>
  <si>
    <t>Výnosy z prodeje cenných papírů a podílů</t>
  </si>
  <si>
    <t>Finanční výnosy</t>
  </si>
  <si>
    <t>649</t>
  </si>
  <si>
    <t>Ostatní výnosy z činnosti</t>
  </si>
  <si>
    <t>B.I.17.</t>
  </si>
  <si>
    <t>648</t>
  </si>
  <si>
    <t>Čerpání fondů</t>
  </si>
  <si>
    <t>B.I.16.</t>
  </si>
  <si>
    <t>647</t>
  </si>
  <si>
    <t>Výnosy z prodeje pozemků</t>
  </si>
  <si>
    <t>B.I.15.</t>
  </si>
  <si>
    <t>646</t>
  </si>
  <si>
    <t>Výnosy z prodeje dlouhodobého hmotného majetku kromě pozemků</t>
  </si>
  <si>
    <t>B.I.14.</t>
  </si>
  <si>
    <t>645</t>
  </si>
  <si>
    <t>Výnosy z prodeje dlouhodobého nehmotného majetku</t>
  </si>
  <si>
    <t>B.I.13.</t>
  </si>
  <si>
    <t>644</t>
  </si>
  <si>
    <t>Výnosy z prodeje materiálu</t>
  </si>
  <si>
    <t>B.I.12.</t>
  </si>
  <si>
    <t>643</t>
  </si>
  <si>
    <t>Výnosy z vyřazených pohledávek</t>
  </si>
  <si>
    <t>B.I.11.</t>
  </si>
  <si>
    <t>642</t>
  </si>
  <si>
    <t>Jiné pokuty a penále</t>
  </si>
  <si>
    <t>641</t>
  </si>
  <si>
    <t>Smluvní pokuty a úroky z prodlení</t>
  </si>
  <si>
    <t>609</t>
  </si>
  <si>
    <t>Jiné výnosy z vlastních výkonů</t>
  </si>
  <si>
    <t>604</t>
  </si>
  <si>
    <t>Výnosy z prodaného zboží</t>
  </si>
  <si>
    <t>603</t>
  </si>
  <si>
    <t>Výnosy z pronájmu</t>
  </si>
  <si>
    <t>602</t>
  </si>
  <si>
    <t>Výnosy z prodeje služeb</t>
  </si>
  <si>
    <t>601</t>
  </si>
  <si>
    <t>Výnosy z prodeje vlastních výrobků</t>
  </si>
  <si>
    <t>Výnosy z činnosti</t>
  </si>
  <si>
    <t>VÝNOSY CELKEM</t>
  </si>
  <si>
    <t>595</t>
  </si>
  <si>
    <t>Dodatečné odvody daně z příjmů</t>
  </si>
  <si>
    <t>A.V.2.</t>
  </si>
  <si>
    <t>591</t>
  </si>
  <si>
    <t>A.V.1.</t>
  </si>
  <si>
    <t>A.V.</t>
  </si>
  <si>
    <t>572</t>
  </si>
  <si>
    <t>Náklady vybraných místních vládních institucí na transfery</t>
  </si>
  <si>
    <t>571</t>
  </si>
  <si>
    <t>Náklady vybraných ústředních vládních institucí na transfery</t>
  </si>
  <si>
    <t>Náklady na transfery</t>
  </si>
  <si>
    <t>569</t>
  </si>
  <si>
    <t>Ostatní finanční náklady</t>
  </si>
  <si>
    <t>564</t>
  </si>
  <si>
    <t>Náklady z přecenění reálnou hodnotou</t>
  </si>
  <si>
    <t>563</t>
  </si>
  <si>
    <t>Kurzové ztráty</t>
  </si>
  <si>
    <t>562</t>
  </si>
  <si>
    <t>561</t>
  </si>
  <si>
    <t>Prodané cenné papíry a podíly</t>
  </si>
  <si>
    <t>Finanční náklady</t>
  </si>
  <si>
    <t>549</t>
  </si>
  <si>
    <t>Ostatní náklady z činnosti</t>
  </si>
  <si>
    <t>A.I.36.</t>
  </si>
  <si>
    <t>558</t>
  </si>
  <si>
    <t>Náklady z drobného dlouhodobého majetku</t>
  </si>
  <si>
    <t>A.I.35.</t>
  </si>
  <si>
    <t>557</t>
  </si>
  <si>
    <t>Náklady z vyřazených pohledávek</t>
  </si>
  <si>
    <t>A.I.34.</t>
  </si>
  <si>
    <t>556</t>
  </si>
  <si>
    <t>Tvorba a zúčtování opravných položek</t>
  </si>
  <si>
    <t>A.I.33.</t>
  </si>
  <si>
    <t>555</t>
  </si>
  <si>
    <t>Tvorba a zúčtování rezerv</t>
  </si>
  <si>
    <t>A.I.32.</t>
  </si>
  <si>
    <t>554</t>
  </si>
  <si>
    <t>Prodané pozemky</t>
  </si>
  <si>
    <t>A.I.31.</t>
  </si>
  <si>
    <t>553</t>
  </si>
  <si>
    <t>Prodaný dlouhodobý hmotný majetek</t>
  </si>
  <si>
    <t>A.I.30.</t>
  </si>
  <si>
    <t>552</t>
  </si>
  <si>
    <t>Prodaný dlouhodobý nehmotný majetek</t>
  </si>
  <si>
    <t>A.I.29.</t>
  </si>
  <si>
    <t>551</t>
  </si>
  <si>
    <t>Odpisy dlouhodobého majetku</t>
  </si>
  <si>
    <t>A.I.28.</t>
  </si>
  <si>
    <t>548</t>
  </si>
  <si>
    <t>Tvorba fondů</t>
  </si>
  <si>
    <t>A.I.27.</t>
  </si>
  <si>
    <t>547</t>
  </si>
  <si>
    <t>Manka a škody</t>
  </si>
  <si>
    <t>A.I.26.</t>
  </si>
  <si>
    <t>544</t>
  </si>
  <si>
    <t>Prodaný materiál</t>
  </si>
  <si>
    <t>A.I.25.</t>
  </si>
  <si>
    <t>543</t>
  </si>
  <si>
    <t>Dary a jiná bezúplatná předání</t>
  </si>
  <si>
    <t>A.I.24.</t>
  </si>
  <si>
    <t>542</t>
  </si>
  <si>
    <t>A.I.23.</t>
  </si>
  <si>
    <t>541</t>
  </si>
  <si>
    <t>A.I.22.</t>
  </si>
  <si>
    <t>538</t>
  </si>
  <si>
    <t>Jiné daně a poplatky</t>
  </si>
  <si>
    <t>A.I.20.</t>
  </si>
  <si>
    <t>532</t>
  </si>
  <si>
    <t>Daň z nemovitostí</t>
  </si>
  <si>
    <t>A.I.19.</t>
  </si>
  <si>
    <t>531</t>
  </si>
  <si>
    <t>Daň silniční</t>
  </si>
  <si>
    <t>A.I.18.</t>
  </si>
  <si>
    <t>528</t>
  </si>
  <si>
    <t>Jiné sociální náklady</t>
  </si>
  <si>
    <t>A.I.17.</t>
  </si>
  <si>
    <t>527</t>
  </si>
  <si>
    <t>Zákonné sociální náklady</t>
  </si>
  <si>
    <t>A.I.16.</t>
  </si>
  <si>
    <t>525</t>
  </si>
  <si>
    <t>Jiné sociální pojištění</t>
  </si>
  <si>
    <t>A.I.15.</t>
  </si>
  <si>
    <t>524</t>
  </si>
  <si>
    <t>Zákonné sociální pojištění</t>
  </si>
  <si>
    <t>A.I.14.</t>
  </si>
  <si>
    <t>521</t>
  </si>
  <si>
    <t>Mzdové náklady</t>
  </si>
  <si>
    <t>A.I.13.</t>
  </si>
  <si>
    <t>518</t>
  </si>
  <si>
    <t>Ostatní služby</t>
  </si>
  <si>
    <t>A.I.12.</t>
  </si>
  <si>
    <t>516</t>
  </si>
  <si>
    <t>Aktivace vnitroorganizačních služeb</t>
  </si>
  <si>
    <t>A.I.11.</t>
  </si>
  <si>
    <t>513</t>
  </si>
  <si>
    <t>Náklady na reprezentaci</t>
  </si>
  <si>
    <t>A.I.10.</t>
  </si>
  <si>
    <t>512</t>
  </si>
  <si>
    <t>Cestovné</t>
  </si>
  <si>
    <t>511</t>
  </si>
  <si>
    <t>508</t>
  </si>
  <si>
    <t>Změna stavu zásob vlastní výroby</t>
  </si>
  <si>
    <t>507</t>
  </si>
  <si>
    <t>Aktivace oběžného majetku</t>
  </si>
  <si>
    <t>506</t>
  </si>
  <si>
    <t>Aktivace dlouhodobého majetku</t>
  </si>
  <si>
    <t>504</t>
  </si>
  <si>
    <t>Prodané zboží</t>
  </si>
  <si>
    <t>503</t>
  </si>
  <si>
    <t>Spotřeba jiných neskladovatelných dodávek</t>
  </si>
  <si>
    <t>502</t>
  </si>
  <si>
    <t>Spotřeba energie</t>
  </si>
  <si>
    <t>501</t>
  </si>
  <si>
    <t>Spotřeba materiálu</t>
  </si>
  <si>
    <t>Náklady z činnosti</t>
  </si>
  <si>
    <t>NÁKLADY CELKEM</t>
  </si>
  <si>
    <t>Hospodářská činnost</t>
  </si>
  <si>
    <t>Hlavní činnost</t>
  </si>
  <si>
    <t>MINULÉ OBDOBÍ</t>
  </si>
  <si>
    <t>BĚŽNÉ OBDOBÍ</t>
  </si>
  <si>
    <t>VÝKAZ ZISKU A ZTRÁTY PŘÍSPĚVKOVÝCH ORGANIZACÍ KRAJE (v tis. Kč)</t>
  </si>
  <si>
    <t>ROZVAHA PŘÍSPĚVKOVÉ ORGANIZACE V ODVĚTVÍ DOPRAVY (v tis. Kč)</t>
  </si>
  <si>
    <t>VÝKAZ ZISKU A ZTRÁTY PŘÍSPĚVKOVÉ ORGANIZACE V ODVĚTVÍ DOPRAVY (v tis. Kč)</t>
  </si>
  <si>
    <t>ROZVAHA PŘÍSPĚVKOVÝCH ORGANIZACÍ V ODVĚTVÍ KULTURY (v tis. Kč)</t>
  </si>
  <si>
    <t>VÝKAZ ZISKU A ZTRÁTY PŘÍSPĚVKOVÝCH ORGANIZACÍ V ODVĚTVÍ KULTURY (v tis. Kč)</t>
  </si>
  <si>
    <t>ROZVAHA PŘÍSPĚVKOVÝCH ORGANIZACÍ V ODVĚTVÍ SOCIÁLNÍCH VĚCÍ (v tis. Kč)</t>
  </si>
  <si>
    <t>Číslo položky</t>
  </si>
  <si>
    <t>VÝKAZ ZISKU A ZTRÁTY PŘÍSPĚVKOVÝCH ORGANIZACÍ V ODVĚTVÍ SOCIÁLNÍCH VĚCÍ (v tis. Kč)</t>
  </si>
  <si>
    <t>ROZVAHA PŘÍSPĚVKOVÝCH ORGANIZACÍ V ODVĚTVÍ ŠKOLSTVÍ (v tis. Kč)</t>
  </si>
  <si>
    <t>VÝKAZ ZISKU A ZTRÁTY PŘÍSPĚVKOVÝCH ORGANIZACÍ V ODVĚTVÍ ŠKOLSTVÍ (v tis. Kč)</t>
  </si>
  <si>
    <t>ROZVAHA PŘÍSPĚVKOVÝCH ORGANIZACÍ V ODVĚTVÍ ZDRAVOTNICTVÍ (v tis. Kč)</t>
  </si>
  <si>
    <t>VÝKAZ ZISKU A ZTRÁTY PŘÍSPĚVKOVÝCH ORGANIZACÍ V ODVĚTVÍ ZDRAVOTNICTVÍ (v tis. Kč)</t>
  </si>
  <si>
    <t>ROZVAHA PŘÍSPĚVKOVÝCH ORGANIZACÍ V ODVĚTVÍ ŽIVOTNÍ PROSTŘEDÍ (v tis. Kč)</t>
  </si>
  <si>
    <t>VÝKAZ ZISKU A ZTRÁTY PŘÍSPĚVKOVÉ ORGANIZACE V ODVĚTVÍ ŽIVOTNÍ PROSTŘEDÍ (v tis. Kč)</t>
  </si>
  <si>
    <t>Vráceno do SR v průběhu roku 2016</t>
  </si>
  <si>
    <t>Vráceno z příjmu 2017</t>
  </si>
  <si>
    <t>Vráceno z přebytku 2016</t>
  </si>
  <si>
    <t>5060010011 Podpora standardizovaných veřejných služeb muzeí a galerií</t>
  </si>
  <si>
    <t>5060010012 Podpora veřejných služeb muzeí</t>
  </si>
  <si>
    <t>Program regenerace městských památkových rezervací a městských památkových zón - neinvestice</t>
  </si>
  <si>
    <t>Záchrana architektonického dědictví - neivestice-program 434312</t>
  </si>
  <si>
    <t>Prog. st. podp. prof. divadel a prof. symf.orch. a pěv.sborů</t>
  </si>
  <si>
    <t xml:space="preserve">Podpora rozvoje a obnovy mat. tech. základny regionálního zdravotnictví– program č. 235 210 - investice </t>
  </si>
  <si>
    <t>Připravenost poskytovatele ZZS na řešení mimořádných událostí a krizových situací – program č. 235210 – IV</t>
  </si>
  <si>
    <t>13003*)</t>
  </si>
  <si>
    <t>IOP - služby v oblasti sociální integrace - podprogram č. 113 34B - NIV</t>
  </si>
  <si>
    <t>13233*)</t>
  </si>
  <si>
    <t>Operační program Lidské zdroje a zaměstnanost</t>
  </si>
  <si>
    <t>Transfery na státní příspěvek zřizovatelům zařízení pro děti vyžadující okamžitou pomoc</t>
  </si>
  <si>
    <t>Pořízení a technická obnova investičního majetku ve správě ústavů sociální péče</t>
  </si>
  <si>
    <t>13899*)</t>
  </si>
  <si>
    <t>IOP - služby v oblasti sociální integrace - podprogram č. 113 34B - IV</t>
  </si>
  <si>
    <t>33007*)</t>
  </si>
  <si>
    <t>Technická pomoc OP VK</t>
  </si>
  <si>
    <t>33012*)</t>
  </si>
  <si>
    <t>Globální grant OP VK v oblasti dalšího vzdělávání - neinvestice</t>
  </si>
  <si>
    <t>33887*)</t>
  </si>
  <si>
    <t>Globální grant OP VK v oblasti dalšího vzdělávání - investice</t>
  </si>
  <si>
    <t>33019*)</t>
  </si>
  <si>
    <t>Individuální projekt ostatní OP VK - neinvestice - EU</t>
  </si>
  <si>
    <t>33030*)</t>
  </si>
  <si>
    <t>Počáteční vzdělávání v globálních grantech OP VK - neinvestice - EU</t>
  </si>
  <si>
    <t>33926*)</t>
  </si>
  <si>
    <t>Počáteční vzdělávání v globálních grantech OP VK - investice - EU</t>
  </si>
  <si>
    <t xml:space="preserve">Zvýšení platů pracovníků regionálního školství </t>
  </si>
  <si>
    <t>33058*)</t>
  </si>
  <si>
    <t>OP VK – šablony ZŠ a SŠ v oblasti podpory 1.1</t>
  </si>
  <si>
    <t>Naplňování Koncepce podpory mládeže na krajské úrovni</t>
  </si>
  <si>
    <t>Excelence základních škol</t>
  </si>
  <si>
    <t>Podpora navýšení kapacit ve školských poradenských zařízeních</t>
  </si>
  <si>
    <t xml:space="preserve">Program sociální prevence a prevence kriminality </t>
  </si>
  <si>
    <t>33123*)</t>
  </si>
  <si>
    <t>OP VK - oblast 1.4. EU peníze školám - EU</t>
  </si>
  <si>
    <t>33155**)</t>
  </si>
  <si>
    <t xml:space="preserve">Dotace pro soukromé školy </t>
  </si>
  <si>
    <t xml:space="preserve">Projekty romské komunity </t>
  </si>
  <si>
    <t xml:space="preserve">Program protidrogové politiky </t>
  </si>
  <si>
    <t xml:space="preserve">Asistenti pedagogů v soukromých a církevních speciálních školách </t>
  </si>
  <si>
    <t xml:space="preserve">Podpora odborného vzdělávání </t>
  </si>
  <si>
    <t>Program podpory vzdělávání národnostních menšin</t>
  </si>
  <si>
    <t>Bezplatná příprava dětí azylantů, účastníků řízení o azyl a dětí osob se státní příslušností jiného členského státu EU k začlenění do základního vzdělávání</t>
  </si>
  <si>
    <t xml:space="preserve">Asistenti pedagogů pro děti, žáky a studenty se sociálním znevýhodněním </t>
  </si>
  <si>
    <t>33910*)</t>
  </si>
  <si>
    <t>Individuální projekt ostatní OP VK - investice - EU</t>
  </si>
  <si>
    <t>Celkem Ministerstvo školství, mládeže a sportu</t>
  </si>
  <si>
    <t>Celkem Úřad vlády České republiky</t>
  </si>
  <si>
    <t>Podpora prevence kriminality - program č. 114080-NIV</t>
  </si>
  <si>
    <t>Ministerstvo průmyslu a obchodu</t>
  </si>
  <si>
    <t>Neinvestiční dotace – program č. 122140 – EFEKT – podpora úspor energie</t>
  </si>
  <si>
    <t>Celkem Ministerstvo průmyslu a obchodu</t>
  </si>
  <si>
    <t>Ministerstvo životního prostředí</t>
  </si>
  <si>
    <t>15370*)</t>
  </si>
  <si>
    <t>Podpora udržitelného využívání zdroje energie – program č. 115 220 – EU – NIV</t>
  </si>
  <si>
    <t>15835*)</t>
  </si>
  <si>
    <t>Podpora udržitelného využívání zdroje energie – program č. 115 220 – EU – IV</t>
  </si>
  <si>
    <t>Celkem Ministerstvo životního prostředí</t>
  </si>
  <si>
    <t>Státní fond životního prostředí</t>
  </si>
  <si>
    <t>90001*)</t>
  </si>
  <si>
    <t>Operační program životní prostředí (2007-2013) - spolufinancování - NIV</t>
  </si>
  <si>
    <t>Nakládání s odpady</t>
  </si>
  <si>
    <t>Doplatky - neinvestice</t>
  </si>
  <si>
    <t>90877*)</t>
  </si>
  <si>
    <t>Operační program životní prostředí (2007-2013) - spolufinancování - IV</t>
  </si>
  <si>
    <t xml:space="preserve">Účelové dotace na výdaje spojené se společnými volbami do Senátu a zastupitelstev krajů </t>
  </si>
  <si>
    <t>Náhrada škody způsobená chráněnými živočichy zákon č. 115/2000 Sb.</t>
  </si>
  <si>
    <t>Úhrada nákladů za likvidaci nepoužitelných léčiv</t>
  </si>
  <si>
    <t>Zabránění vzniku a šíření TBC</t>
  </si>
  <si>
    <t>Celkem Všeobecná pokladní správa</t>
  </si>
  <si>
    <t>*) údaje za celou dobu trvání projektů</t>
  </si>
  <si>
    <t xml:space="preserve">**) vratka účelového znaku 33155 je snížena o částku 165.045 Kč z toho důvodu, že tyto finanční prostředky nebyly  vráceny na účet kraje soukromou organizací Mateřská škola Petrklíč, která ukončila činnost v průběhu roku 2016. </t>
  </si>
  <si>
    <t>Podpora aktivit v oblastech využití volného času dětí a mládeže a celoživotního vzdělávání osob se zdravotním postižením a podpora miniprojektů mládeže</t>
  </si>
  <si>
    <t xml:space="preserve">PŘEHLED AKCÍ MORAVSKOSLEZSKÉHO KRAJE SPOLUFINANCOVANÝCH Z EVROPSKÝCH FINANČNÍCH ZDROJŮ S ČERPÁNÍM VÝDAJŮ V ROCE 2016      </t>
  </si>
  <si>
    <t>2008 - 2014</t>
  </si>
  <si>
    <t>Rekonstrukce MÚK Bazaly – I. etapa</t>
  </si>
  <si>
    <t>Rekonstrukce silnice II/475 Horní Suchá - průtah</t>
  </si>
  <si>
    <t>Rekonstrukce silnice II/477 Frýdek - Místek - Lískovec</t>
  </si>
  <si>
    <t>„RESOLVE – Sustainable mobility and the transition to a low-carbon retailing economy“ – „RESOLVE - Udržitelná mobilita a přechod k nízkouhlíkové ekonomice služeb (obchodu)“</t>
  </si>
  <si>
    <t xml:space="preserve">Silnice II/464 Mošnov - rekonstrukce (III/4809) </t>
  </si>
  <si>
    <t xml:space="preserve"> Silnice III/4787 Ostrava ul. Výškovická – rekonstrukce mostů ev. č. 4787-3.3 a 4787-4.3</t>
  </si>
  <si>
    <t>Zámek Nová Horka - muzeum pro veřejnost</t>
  </si>
  <si>
    <t>Památník J. A. Komenského ve Fulneku - živé muzeum</t>
  </si>
  <si>
    <t>NKP Zámek Bruntál - Revitalizace objektu „saly terreny"</t>
  </si>
  <si>
    <t>Revitalizace zámku ve Frýdku včetně obnovy expozice</t>
  </si>
  <si>
    <t>Rekonstrukce výstavní budovy a nová expozice Muzea Těšínska</t>
  </si>
  <si>
    <t>Muzeum automobilů TATRA</t>
  </si>
  <si>
    <t>Podpora činnosti sekretariátu a zajištění chodu Regionální stálé konference Moravskoslezského kraje v rámci Operačního programu Technická pomoc 2014-2020</t>
  </si>
  <si>
    <t>Smart akcelerátor RIS 3 strategie</t>
  </si>
  <si>
    <t>Technická pomoc - Podpora aktivit v rámci Programu Interreg V-A ČR - PR</t>
  </si>
  <si>
    <t>Na kole k sousedům</t>
  </si>
  <si>
    <t>Podpora zkvalitnění a rozvoje služeb pro osoby s duševním onemocněním</t>
  </si>
  <si>
    <t>Podpora a rozvoj náhradní rodinné péče v Moravskoslezském kraji</t>
  </si>
  <si>
    <t>Sociálně terapeutické dílny a zázemí pro vedení organizace Sagapo v Bruntále</t>
  </si>
  <si>
    <t>Domov pro osoby se zdravotním postižením organizace Sagapo v Bruntále</t>
  </si>
  <si>
    <t>Chráněné bydlení organizace Sagapo v Bruntále</t>
  </si>
  <si>
    <t>Podpora služeb sociální prevence 1</t>
  </si>
  <si>
    <t>Efektivní naplňování střednědobého plánu v podmínkách MSK</t>
  </si>
  <si>
    <t>Podpora komunitní práce na území MSK</t>
  </si>
  <si>
    <t>Podpora transformace v MSK III</t>
  </si>
  <si>
    <t>Podporujeme hrdinství, které není vidět</t>
  </si>
  <si>
    <t>Zateplení budovy Domova Duha v Novém Jičíně</t>
  </si>
  <si>
    <t xml:space="preserve">Odborné sociální poradenství ve Frýdku-Místku </t>
  </si>
  <si>
    <t>Vybudování dílen ve Střední škole technické a zemědělské, Nový Jičín, příspěvkové organizaci</t>
  </si>
  <si>
    <t>Střední škola zemědělství a služeb, příspěvková organizace, Město Albrechtice</t>
  </si>
  <si>
    <t>Vybudování dílen pro praktické vyučování, Střední odborná škola, Frýdek-Místek, příspěvková organizace</t>
  </si>
  <si>
    <t>Modernizace Školního statku v Opavě</t>
  </si>
  <si>
    <t>Dílny pro Střední školu stavební a dřevozpracující, Ostrava, příspěvková organizace</t>
  </si>
  <si>
    <t>Budova dílen pro obor Opravář zemědělských strojů ve Střední odborné škole Bruntál</t>
  </si>
  <si>
    <t>Podpora výuky CNC obrábění</t>
  </si>
  <si>
    <t>Modernizace výuky svařování</t>
  </si>
  <si>
    <t>Elektrolaboratoře</t>
  </si>
  <si>
    <t>Modernizace výuky přírodovědných předmětů I</t>
  </si>
  <si>
    <t>Podpora inkluze v Moravskoslezském kraji</t>
  </si>
  <si>
    <t>Modernizace výuky přírodovědných předmětů II (SVL)</t>
  </si>
  <si>
    <t>Energetické úspory ve školách a školských zařízeních zřizovaných Moravskoslezským krajem – IV. etapa</t>
  </si>
  <si>
    <t>Energetické úspory v Obchodní akademii a SOŠ logistické v Opavě</t>
  </si>
  <si>
    <t>Energetické úspory v Gymnáziu Petra Bezruče ve Frýdku-Místku</t>
  </si>
  <si>
    <t>Energetické úspory v MŠ pro zrakově postižené v Havířově</t>
  </si>
  <si>
    <t>Energetické úspory v MŠ Klíček v Karviné</t>
  </si>
  <si>
    <t>Elektronizace procesů jako podpora sdílení dat a komunikace ve zdravotnictví a zároveň zvýšení bezpečí a kvality poskytované péče</t>
  </si>
  <si>
    <t>Zateplení vybraných objektů Nemocnice ve Frýdku-Místku – II. etapa</t>
  </si>
  <si>
    <t>Zateplení ZZS Moravskoslezského kraje, Výjezdové stanoviště Opava</t>
  </si>
  <si>
    <t>Zateplení Nemocnice s poliklinikou Karviná-Ráj, pracoviště polikliniky Mizerov</t>
  </si>
  <si>
    <t>Technika pro výjezdová stanoviště Zdravotnické záchranné služby Moravskoslezského kraje, p.o.</t>
  </si>
  <si>
    <t>Zateplení ZZS Moravskoslezského kraje, Výjezdové stanoviště Havířov</t>
  </si>
  <si>
    <t>Zateplení vybraných objektů Nemocnice s poliklinikou Karviná -Ráj, pracoviště nemocnice Orlová</t>
  </si>
  <si>
    <t>Implementace soustavy Natura 2000 v Moravskoslezském kraji, 2. vlna</t>
  </si>
  <si>
    <t>EVL Paskov, tvorba biotopu páchníka hnědého</t>
  </si>
  <si>
    <t>Kotlíkové dotace v Moravskoslezském kraji - 1. grantové schéma</t>
  </si>
  <si>
    <t>EVL Šilheřovice, tvorba biotopu páchníka hnědého</t>
  </si>
  <si>
    <t>Rozvoj architektury ICT Moravskoslezského kraje</t>
  </si>
  <si>
    <t>Příměstské tábory pro děti zaměstnanců KÚ MSK</t>
  </si>
  <si>
    <t>Realizace bezpečnostních opatření podle zákona o kybernetické bezpečnosti</t>
  </si>
  <si>
    <t>Návrh architektury ICT kraje a pokročilé využívání
nástrojů eGovernmentu</t>
  </si>
  <si>
    <t>Pozn.: Proloženým písmem jsou označeny projekty realizované v programovém období 2007 - 2013.</t>
  </si>
  <si>
    <t xml:space="preserve">         (1)  Odhad předpokládaných výdajů pro rok 2017 - 2022</t>
  </si>
  <si>
    <t>Energetické úspory v  Dětském domově v Lichnově</t>
  </si>
  <si>
    <t>Energetické úspory v Gymnáziu v Krnově</t>
  </si>
  <si>
    <t>Zateplení vybraných objektů Slezské nemocnice v Opavě - II. etapa</t>
  </si>
  <si>
    <t>Přehled poskytnutých finančních prostředků příspěvkovým organizacím kraje</t>
  </si>
  <si>
    <r>
      <t xml:space="preserve">Schváleno </t>
    </r>
    <r>
      <rPr>
        <b/>
        <vertAlign val="superscript"/>
        <sz val="8"/>
        <rFont val="Tahoma"/>
        <family val="2"/>
        <charset val="238"/>
      </rPr>
      <t>1)</t>
    </r>
  </si>
  <si>
    <r>
      <t xml:space="preserve">Čerpáno </t>
    </r>
    <r>
      <rPr>
        <b/>
        <vertAlign val="superscript"/>
        <sz val="8"/>
        <rFont val="Tahoma"/>
        <family val="2"/>
        <charset val="238"/>
      </rPr>
      <t>2)</t>
    </r>
  </si>
  <si>
    <t>Účel použití</t>
  </si>
  <si>
    <t>Příspěvková organizace v odvětví dopravy</t>
  </si>
  <si>
    <t>Správa silnic Moravskoslezského kraje, příspěvková organizace</t>
  </si>
  <si>
    <t>Okružní křižovatka Sviadnov</t>
  </si>
  <si>
    <t>Příprava staveb a vypořádání pozemků</t>
  </si>
  <si>
    <t>Příspěvek na provoz v odvětví dopravy - příspěvkové organizace kraje</t>
  </si>
  <si>
    <t>Příspěvek na provoz v odvětví dopravy - příspěvkové organizace kraje - krytí odpisů</t>
  </si>
  <si>
    <t>Rekonstrukce silnice II/370 Rýmařov - Velká Štáhle</t>
  </si>
  <si>
    <t>Souvislé opravy silnic II. a III. tříd</t>
  </si>
  <si>
    <t>Celkový součet - příspěvková organizace
v odvětví dopravy</t>
  </si>
  <si>
    <t>Příspěvkové organizace v odvětví kultury</t>
  </si>
  <si>
    <t xml:space="preserve">Podpora akcí v oblasti kultury pro občany se zdravotním postižením   </t>
  </si>
  <si>
    <t>Podpora rozvoje muzejnictví v Moravskoslezském kraji - příspěvkové organizace MSK</t>
  </si>
  <si>
    <t xml:space="preserve">Příspěvek na provoz v odvětví kultury - příspěvkové organizace kraje   </t>
  </si>
  <si>
    <t>Příspěvek na provoz v odvětví kultury - příspěvkové organizace kraje - krytí odpisů</t>
  </si>
  <si>
    <t>Nákup a ochrana knihovního fondu, nákup licencí k databázím a zajištění výpůjčních služeb k e-knihám</t>
  </si>
  <si>
    <t>Regionální funkce knihoven - příspěvkové organizace MSK</t>
  </si>
  <si>
    <t>Veřejné informační služby knihoven - neivestice</t>
  </si>
  <si>
    <t>Oprava střechy věže zámku</t>
  </si>
  <si>
    <t>Reprodukce majetku kraje v odvětví kultury realizovaná ze státního rozpočtu</t>
  </si>
  <si>
    <t>Statické zabezpečení jižního a jihovýchodního křídla zámku</t>
  </si>
  <si>
    <t>Výměna dlažby na I. nádvoří zámku</t>
  </si>
  <si>
    <t>Oprava dřevostaveb v akropoli Archeoparku</t>
  </si>
  <si>
    <t>Zhotovení projektové dokumentace k přípravě stavby pod názvem "Rekonstrukce výstavní budovy a nová expozice Muzea Těšínska"</t>
  </si>
  <si>
    <t xml:space="preserve">Dotační program - Program na podporu technických atraktivit - příspěvkové organizace MSK </t>
  </si>
  <si>
    <t>Hrad Sovinec, oprava vnějšího západního opevnění</t>
  </si>
  <si>
    <t>Kosárna Karlovice, obnova náhonu a oprava krovu</t>
  </si>
  <si>
    <t xml:space="preserve">Ostatní účelový příspěvek na provoz v odvětví kultury - příspěvkové organizace kraje  </t>
  </si>
  <si>
    <t>Restaurování v interiéru zámecké expozice</t>
  </si>
  <si>
    <t>Muzeun Novojičínska, příspěvková organizace</t>
  </si>
  <si>
    <t>Podpora standardizovaných veřejných služeb muzeí a galerií</t>
  </si>
  <si>
    <t>Podpora veřejných služeb muzeí</t>
  </si>
  <si>
    <t>Pořízení technického vybavení pro areál Zámku Nová Horka</t>
  </si>
  <si>
    <t>Stavební úpravy objektu Muzea ve Štramberku</t>
  </si>
  <si>
    <t>Stavební úpravy rodného domu Františka Palackého</t>
  </si>
  <si>
    <t>Zámek Nová Horka - obnova zámeckého areálu</t>
  </si>
  <si>
    <t>Kulturní akce krajského a nadregionálního významu v příspěvkových organizacích MSK</t>
  </si>
  <si>
    <t>Modernizace ozvučení divadelního sálu</t>
  </si>
  <si>
    <t>Těšínské divadlo - Malá scéna</t>
  </si>
  <si>
    <t>Celkový součet - příspěvkové organizace
v odvětví kultury</t>
  </si>
  <si>
    <t>Příspěvkové organizace v odvětví sociálních věcí</t>
  </si>
  <si>
    <t>Benjamín, příspěvková organizace</t>
  </si>
  <si>
    <t>Dotační program – Program na podporu poskytování sociálních služeb – PO kraje</t>
  </si>
  <si>
    <t>Oprava plotu včetně dvou posuvných bran</t>
  </si>
  <si>
    <t xml:space="preserve">Ostatní účelový příspěvek na provoz v odvětví sociálních věcí - příspěvkové organizace kraje   </t>
  </si>
  <si>
    <t xml:space="preserve">Příspěvek na provoz odvětví sociálních věcí - příspěvkové organizace kraje   </t>
  </si>
  <si>
    <t>Příspěvek na provoz odvětví sociálních věcí - příspěvkové organizace kraje - krytí odpisů</t>
  </si>
  <si>
    <t xml:space="preserve">Příspěvek na provoz příspěvkovým organizacím v odvětví sociálních věcí - dofinancování provozu  </t>
  </si>
  <si>
    <t>Centrum psychologické pomoci, příspěvková organizace</t>
  </si>
  <si>
    <t>Příprava a posuzování žadatelů o náhradní rodinnou péči</t>
  </si>
  <si>
    <t>Úpravy venkovních ploch objektu na ul. Hornická v Ostravě</t>
  </si>
  <si>
    <t>Venkovní úpravy ploch objektu na ul. K. Śliwky, č. p. 620</t>
  </si>
  <si>
    <t>Domov Bílá Opava, příspěvková organizace</t>
  </si>
  <si>
    <t>Domov Březiny, příspěvková organizace</t>
  </si>
  <si>
    <t>Domov Duha, příspěvková organizace</t>
  </si>
  <si>
    <t>Rekonstrukce výtahu v budově na ul. Máchova 19, Nový Jičín</t>
  </si>
  <si>
    <t>Domov Hortenzie, příspěvková organizace</t>
  </si>
  <si>
    <t>Pořízení 3 průmyslových praček</t>
  </si>
  <si>
    <t>Domov Jistoty, příspěvková organizace</t>
  </si>
  <si>
    <t>Individuální projekty realizované v rámci Operačního programu Zaměstnanost</t>
  </si>
  <si>
    <t>Pořízení elektrické požární signalizace</t>
  </si>
  <si>
    <t>Domov Letokruhy, příspěvková organizace</t>
  </si>
  <si>
    <t>Domov Na zámku, příspěvková organizace</t>
  </si>
  <si>
    <t>Dispoziční změny v hlavní budově</t>
  </si>
  <si>
    <t>Oprava fasády budovy Domova Na zámku čp. 1</t>
  </si>
  <si>
    <t>Přestavba stávajícího výtahu na evakuační výtah</t>
  </si>
  <si>
    <t>Domov NaNovo, příspěvková organizace</t>
  </si>
  <si>
    <t>Fontána, příspěvková organizace</t>
  </si>
  <si>
    <t>Bezbariérová úprava areálu domova Fontána</t>
  </si>
  <si>
    <t>Harmonie, příspěvková organizace</t>
  </si>
  <si>
    <t>Marianum, příspěvková organizace</t>
  </si>
  <si>
    <t xml:space="preserve">Transformace a humanizace pobytových sociálních služeb  </t>
  </si>
  <si>
    <t>Náš svět, příspěvková organizace</t>
  </si>
  <si>
    <t>Chráněné bydlení NÁŠ SVĚT pro nevidomé a neslyšící (Náš svět, příspěvková organizace, Pržno)</t>
  </si>
  <si>
    <t>Nový domov, příspěvková organizace</t>
  </si>
  <si>
    <t>Sagapo, příspěvková organizace</t>
  </si>
  <si>
    <t>Sírius, příspěvková organizace</t>
  </si>
  <si>
    <t>Elektronická požární signalizace včetně čidel</t>
  </si>
  <si>
    <t>Celkový součet - příspěvkové organizace
v odvětví sociálních věcí</t>
  </si>
  <si>
    <t>Příspěvkové organizace v odvětví školství</t>
  </si>
  <si>
    <t>Dotační program - Podpora environmentálního vzdělávání, výchovy a osvěty (EVVO) - příspěvkové organizace MSK</t>
  </si>
  <si>
    <t xml:space="preserve">Ostatní účelový příspěvek na provoz v odvětví školství - příspěvkové organizace kraje    </t>
  </si>
  <si>
    <t>Podpora environmentálního vzdělávání, výchovy a osvěty (EVVO) – konference - příspěvkové organizace MSK</t>
  </si>
  <si>
    <t>Projektová dokumentace na úpravu vytápění</t>
  </si>
  <si>
    <t xml:space="preserve">Příspěvek na provoz v odvětví školství - příspěvkové organizace kraje   </t>
  </si>
  <si>
    <t>Příspěvek na provoz v odvětví školství - příspěvkové organizace kraje - krytí odpisů</t>
  </si>
  <si>
    <t>Rekonstrukce učeben</t>
  </si>
  <si>
    <t>Řešení dopadů institucionální a oborové optimalizace sítě škol a školských zařízení včetně udržení dostupnosti vzdělávání a zajištění nových kapacit</t>
  </si>
  <si>
    <t>Dotační program - Podpora aktivit v oblasti prevence rizikového chování dětí a mládeže - příspěvkové organizace MSK</t>
  </si>
  <si>
    <t>Oprava obvodové kamenné zdi</t>
  </si>
  <si>
    <t>Podpora zvýšení bezpečnosti škol</t>
  </si>
  <si>
    <t>Sanace svahu a oprava chodníku - aktualizace PD</t>
  </si>
  <si>
    <t>Vybudování uložiště kol a lyží, demolice pódia</t>
  </si>
  <si>
    <t>Podpora talentů - příspěvkové organizace MSK</t>
  </si>
  <si>
    <t>Rekonstrukce kotelny</t>
  </si>
  <si>
    <t>Výměna otopných těles v budově školy</t>
  </si>
  <si>
    <t>Stavební úpravy v tělocvičně</t>
  </si>
  <si>
    <t>Oprava jižní fasády gymnázia</t>
  </si>
  <si>
    <t>Rekonstrukce osobního výtahu</t>
  </si>
  <si>
    <t>Rekonstrukce zpevněné plochy</t>
  </si>
  <si>
    <t>Spolupráce s francouzskými, vlámskými a španělskými školami</t>
  </si>
  <si>
    <t xml:space="preserve">Školní psychologové, školní speciální pedagogové  </t>
  </si>
  <si>
    <t>Instalace programové regulace topení</t>
  </si>
  <si>
    <t>Výměna oken</t>
  </si>
  <si>
    <t>Podpora soutěží a přehlídek - příspěvkové organizace MSK</t>
  </si>
  <si>
    <t>Rekonstrukce prostor pro potřeby ZUŠ Bílovec</t>
  </si>
  <si>
    <t>Gymnázium, Frýdlant nad Ostravicí, nám. T. G. Masaryka 1260, příspěvková organizace</t>
  </si>
  <si>
    <t>Rekonstrukce elektroinstalace</t>
  </si>
  <si>
    <t>Rekonstrukce rozvodů vody a kanalizace</t>
  </si>
  <si>
    <t>Hydroizolace a sanace zdí budovy gymnázia</t>
  </si>
  <si>
    <t>Oprava rozvodů vody v budově gymnázia</t>
  </si>
  <si>
    <t>Výměna rozvodů zdravotechniky v pavilonu B budovy gymnázia</t>
  </si>
  <si>
    <t>Ochranné obložení stěn tělocvičny</t>
  </si>
  <si>
    <t>Rekonstrukce podlahy v tělocvičně</t>
  </si>
  <si>
    <t>Výměna střešní krytiny</t>
  </si>
  <si>
    <t>Rekonstrukce střechy tělocvičny</t>
  </si>
  <si>
    <t>Odstranění nepoužívané přístavby</t>
  </si>
  <si>
    <t>Rekonstrukce předávací stanice</t>
  </si>
  <si>
    <t>Rekonstrukce střechy konzervatoře</t>
  </si>
  <si>
    <t>Podpora slaďování pracovního rytmu s péčí o děti v období prázdnin</t>
  </si>
  <si>
    <t>Individuální projekty realizované v rámci Operačního programu Vzdělávání pro konkurenceschopnost</t>
  </si>
  <si>
    <t>OP VVV - "Cesta"</t>
  </si>
  <si>
    <t>OP VVV - "GRAMMY"</t>
  </si>
  <si>
    <t>Oprava obložení tělocvičny</t>
  </si>
  <si>
    <t>Program sociální prevence a prevence kriminality</t>
  </si>
  <si>
    <t>Rekonstrukce spojovací chodby</t>
  </si>
  <si>
    <t>Vybavení škol pomůckami kompenzačního a rehabilitačního charakteru</t>
  </si>
  <si>
    <t>Nákup klavíru a interaktivní tabule s příslušenstvím a další vybavení pro odloučené pracoviště mateřské školy</t>
  </si>
  <si>
    <t>Vzduchotechnika v kuchyni</t>
  </si>
  <si>
    <t>Rekonstrukce stávajících chodníků</t>
  </si>
  <si>
    <t>Individuální projekty realizované v rámci Regionálního operačního programu NUTS II Moravskoslezsko 2007 - 2013</t>
  </si>
  <si>
    <t>Odstranění havárie splaškové a dešťové kanalizace</t>
  </si>
  <si>
    <t>Rekonstrukce prostoru šaten</t>
  </si>
  <si>
    <t>Rekonstrukce vstupu a komplexní zabezpečení objektu</t>
  </si>
  <si>
    <t>Oprava hromosvodů</t>
  </si>
  <si>
    <t>Stavební úpravy obvodového pláště objektů školy</t>
  </si>
  <si>
    <t>Rekonstrukce objektu garáží</t>
  </si>
  <si>
    <t>Výměna oken a dveří na budově</t>
  </si>
  <si>
    <t>Oprava fasády</t>
  </si>
  <si>
    <t>Výměna oken a vstupních dveří</t>
  </si>
  <si>
    <t>Oprava havarijního stavu fasády</t>
  </si>
  <si>
    <t>Nákup zahradní techniky</t>
  </si>
  <si>
    <t>Podpora sportu - příspěvkové organizace MSK</t>
  </si>
  <si>
    <t>Rekonstrukce ústředního topení školy a tělocvičny</t>
  </si>
  <si>
    <t>Rekonstrukce hygienických zařízení objektu na ulici Zahradní</t>
  </si>
  <si>
    <t>Výměna střešní krytiny na budově školy</t>
  </si>
  <si>
    <t>Stavební úpravy tělocvičny včetně sociálního zázemí</t>
  </si>
  <si>
    <t>Rekonstrukce kotelny - dílny Kylešovská</t>
  </si>
  <si>
    <t>Rekonstrukce sociálního zařízení v budově domova mládeže</t>
  </si>
  <si>
    <t>Oprava pozemních komunikací v areálu SPŠ Bruntál</t>
  </si>
  <si>
    <t>Rekonstrukce sociálních zařízení tělocvičen</t>
  </si>
  <si>
    <t>Oprava atiky a fasády</t>
  </si>
  <si>
    <t>Oprava přístupové komunikace k budově školy</t>
  </si>
  <si>
    <t>Výměna elektroinstalace v budově obchodní akademie</t>
  </si>
  <si>
    <t>Střední průmyslová škola, Ostrava-Vítkovice, příspěvková organizace</t>
  </si>
  <si>
    <t>Sanace suterénního zdiva budovy</t>
  </si>
  <si>
    <t>Střední průmysová škola chemická akademika Heyrovského, Ostrava, příspěvková organizace</t>
  </si>
  <si>
    <t>Rekonstrukce výměníkové stanice</t>
  </si>
  <si>
    <t>Zateplení střešního pláště pavilonu B</t>
  </si>
  <si>
    <t>Oprava stropní konstrukce v prostorách bazénu</t>
  </si>
  <si>
    <t>Rekonstrukce sociálního zařízení - tělocvična</t>
  </si>
  <si>
    <t>Odstranění následků vodovodní škody z listopadu 2016</t>
  </si>
  <si>
    <t>Rekonstrukce části chodníků a zpevněných ploch</t>
  </si>
  <si>
    <t>Vnitřní a venkovní vybavení budovy mateřské školy</t>
  </si>
  <si>
    <t>Oprava střechy a kanalizace - Hlubinská 24</t>
  </si>
  <si>
    <t>Rekonstrukce kanalizace a svodů dešťové vody</t>
  </si>
  <si>
    <t>Rekonstrukce zasklení objektu bazénu</t>
  </si>
  <si>
    <t>Výměna kotlů</t>
  </si>
  <si>
    <t>Rekonstrukce prostor domova mládeže pro Pedagogicko-psychologickou poradnu Bruntál, procoviště Krnov</t>
  </si>
  <si>
    <t>Rekonstrukce anglických dvorků objektu Příčná</t>
  </si>
  <si>
    <t>Vybudování protihlukové stěny</t>
  </si>
  <si>
    <t>Zateplení budovy tělocvičny včetně přístavby</t>
  </si>
  <si>
    <t>Vybudování přečerpávací stanice</t>
  </si>
  <si>
    <t>Odstranění havárie střechy tělocvičny</t>
  </si>
  <si>
    <t>Rekonstrukce elektroinstalace budovy A</t>
  </si>
  <si>
    <t>Rekonstrukce rozvodů vody a odpadů</t>
  </si>
  <si>
    <t>Odstranění havarijního stavu střechy</t>
  </si>
  <si>
    <t>Rekonstrukce sociálních zařízení školy</t>
  </si>
  <si>
    <t>Oprava střechy na objektu Čáslavská 420</t>
  </si>
  <si>
    <t>Rekonstrukce sociálního zařízení</t>
  </si>
  <si>
    <t>Střední škola, Dětský domov a Školní jídelna, Velké Heraltice, příspěvková organizace</t>
  </si>
  <si>
    <t>Asistenti pedagogů pro děti se sociálním znevýhodněním</t>
  </si>
  <si>
    <t>Obnova části oplocení v úseku s kovovým litinovým plotem v areálu zámku Velké Heraltice</t>
  </si>
  <si>
    <t>Významné akce kraje - využití volného času dětí a mládeže - příspěvkové organizace MSK</t>
  </si>
  <si>
    <t>Oprava vnitřní kanalizace</t>
  </si>
  <si>
    <t>Sanace a izolace základů budovy školy</t>
  </si>
  <si>
    <t>Oprava pískovcového soklu a fasády budovy</t>
  </si>
  <si>
    <t>Oprava střechy budovy B - 1. máje 11</t>
  </si>
  <si>
    <t>Pořízení počítačové technologie pro zubní techniky</t>
  </si>
  <si>
    <t>Rekonstrukce sociálních zařízení v budovách školy</t>
  </si>
  <si>
    <t>Výměna oken a dveří</t>
  </si>
  <si>
    <t>Rekonstrukce elektroinstalace - II. etapa</t>
  </si>
  <si>
    <t>Rekonstrukce příjezdové komunikace a vodovodní přípojky</t>
  </si>
  <si>
    <t>Oprava střechy budovy školy</t>
  </si>
  <si>
    <t>Nákup zařízení kotelny</t>
  </si>
  <si>
    <t>Základní škola a Mateřská škola při lázních, Klimkovice, příspěvková organizace</t>
  </si>
  <si>
    <t>Vybudování venkovního výtahu</t>
  </si>
  <si>
    <t>Havárie odpadního potrubí</t>
  </si>
  <si>
    <t>Oprava podlahy v tělocvičně</t>
  </si>
  <si>
    <t>Rekonstrukce přívodů vody a odpadů</t>
  </si>
  <si>
    <t>Výměna oken v budově školy</t>
  </si>
  <si>
    <t>Odhlučnění místností</t>
  </si>
  <si>
    <t>Oprava sociálních zařízení u hlavního vchodu</t>
  </si>
  <si>
    <t>Výměna podlahové krytiny na chodbách</t>
  </si>
  <si>
    <t>Výměna okenních stěn v sálech</t>
  </si>
  <si>
    <t>Úprava vnitřních prostorů</t>
  </si>
  <si>
    <t>Základní umělecká škola, Město Albrechtice, Tyršova 1, příspěvková organizace</t>
  </si>
  <si>
    <t>Nákup klavíru</t>
  </si>
  <si>
    <t>Oprava rozvodů a úprava sociálního zařízení</t>
  </si>
  <si>
    <t>Základní umělecká škola, Ostrava - Zábřeh, Sologubova 9A, příspěvková organizace</t>
  </si>
  <si>
    <t>Celkový součet - příspěvkové organizace
v odvětví školství</t>
  </si>
  <si>
    <t>Příspěvkové organizace v odvětví zdravotnictví</t>
  </si>
  <si>
    <t>Dětské centrum Čtyřlístek, příspěvková organizace</t>
  </si>
  <si>
    <t xml:space="preserve">Příspěvek na provoz v odvětví zdravotnictví - příspěvkové organizace kraje </t>
  </si>
  <si>
    <t>Příspěvek na provoz v odvětví zdravotnictví - příspěvkové organizace kraje - krytí odpisů</t>
  </si>
  <si>
    <t>Jednotka poanesteziologické péče</t>
  </si>
  <si>
    <t>Modernizace a rekonstrukce pavilonu psychiatrie Nemocnice s poliklinikou Havířov, p. o.</t>
  </si>
  <si>
    <t>Modernizace urologické ambulance</t>
  </si>
  <si>
    <t>Nákup gastrofibroskopu</t>
  </si>
  <si>
    <t>Nákup záložních kompresorů</t>
  </si>
  <si>
    <t>Nemocnice Havířov, p.o. - pořízení zdravotnické techniky</t>
  </si>
  <si>
    <t>Oprava stavby pergoly a světelného nápisu</t>
  </si>
  <si>
    <t xml:space="preserve">Ostatní účelový příspěvek na provoz v odvětví zdravotnictví - příspěvkové organizace kraje  </t>
  </si>
  <si>
    <t>Pořízení dětských postýlek a dětských lůžek</t>
  </si>
  <si>
    <t>Pořízení nemocničních lůžek</t>
  </si>
  <si>
    <t>Projekční studie výstavby rehabilitačního oddělení</t>
  </si>
  <si>
    <t>Rekonstrukce geriatrického oddělení  v Nemocnici s poliklinikou Havířov, p.o.</t>
  </si>
  <si>
    <t>Rekonstrukce sociálních zařízení lůžkových oddělení</t>
  </si>
  <si>
    <t>Rekonstrukce šaten sester</t>
  </si>
  <si>
    <t>Rekonstrukce vestibulu</t>
  </si>
  <si>
    <t>Rozšíření počtu SOS tlačítek</t>
  </si>
  <si>
    <t xml:space="preserve">Specializační vzdělávání nelékařů </t>
  </si>
  <si>
    <t>Stabilizace zdravotnického personálu a vzdělávání</t>
  </si>
  <si>
    <t>Výměna linolea na dětském oddělení</t>
  </si>
  <si>
    <t>Výměna podlahové krytiny v čekárně ambulance ORL</t>
  </si>
  <si>
    <t>Výměna svislých rozvodů vody v traktu C</t>
  </si>
  <si>
    <t>Zajištění lékařské pohotovostní služby - příspěvkové organizace MSK</t>
  </si>
  <si>
    <t>Zdravotnické prostředky pro ošetřovatelskou a rehabilitační péči</t>
  </si>
  <si>
    <t>Dodávka 3 ks klimatizací pro OKB Karviná</t>
  </si>
  <si>
    <t>Dodávka dorozumívacích zařízení pacient-sestra</t>
  </si>
  <si>
    <t>Dodávka přístrojů pro dětské oddělení Karviná</t>
  </si>
  <si>
    <t>Dodávka transportních fines a tabletů</t>
  </si>
  <si>
    <t>Dodávka ultrazvuku Orlová</t>
  </si>
  <si>
    <t>Lineární dávkovače 90 ks</t>
  </si>
  <si>
    <t>Nemocnice s poliklinikou Karviná-Ráj - pořízení počítačového tomografu (CT)</t>
  </si>
  <si>
    <t>Nemocnice s poliklinikou Karviná-Ráj - přístrojové vybavení</t>
  </si>
  <si>
    <t>Obnova telefonních ústředen Karviná a Orlová</t>
  </si>
  <si>
    <t>Osazení termoregulačních ventilů s hlavicemi</t>
  </si>
  <si>
    <t>Pořízení dětských elektrických, polohovatelných lůžek</t>
  </si>
  <si>
    <t>Pořízení vybavení pro zubní pohotovost</t>
  </si>
  <si>
    <t>Rekonstrukce gynekologicko-porodního oddělení</t>
  </si>
  <si>
    <t>Rekonstrukce sociálních zařízení-chirurgie Orlová</t>
  </si>
  <si>
    <t>Rekonstrukce střechy polikliniky Orlová</t>
  </si>
  <si>
    <t>Studie rekonstrukce dětského oddělení</t>
  </si>
  <si>
    <t>Úprava kanalizace areálu Karviná</t>
  </si>
  <si>
    <t>Výměna rozvodů vody v křídle A1 a v monobloku Karviná</t>
  </si>
  <si>
    <t>Výměna rozvodů zdravotechniky v křídle A Karviná</t>
  </si>
  <si>
    <t>Zřízení topných větví - Orlová</t>
  </si>
  <si>
    <t>Modernizace operačních sálů</t>
  </si>
  <si>
    <t>Nemocnice Třinec - upgrade systému PACS</t>
  </si>
  <si>
    <t>Nemocnice Třinec, p.o. – doplnění a obnova zdravotnické techniky</t>
  </si>
  <si>
    <t>Nemocnice Třinec, p.o. - obnova lůžek oddělení intenzivní péče</t>
  </si>
  <si>
    <t>Rekonstrukce části komunikací</t>
  </si>
  <si>
    <t>Rekonstrukce mezioborové JIP</t>
  </si>
  <si>
    <t>Stanice sociálních lůžek</t>
  </si>
  <si>
    <t>Nákup 2 ks dětských lůžek</t>
  </si>
  <si>
    <t>Nemocnice ve Frýdku -Místku, p.o. - přístrojové dovybavení endoskopie</t>
  </si>
  <si>
    <t>Nemocnice ve Frýdku-Místku, p.o. - obnova přístrojové zdravotnické techniky</t>
  </si>
  <si>
    <t>Nemocnice ve Frýdku-Místku, p.o. – obnova zdravotnické techniky</t>
  </si>
  <si>
    <t>Oprava havarijních rozvodů vody v objektu D</t>
  </si>
  <si>
    <t>Propojovací trakt pavilonu „T“ s novou přístavbou pavilonu chirurgických oborů</t>
  </si>
  <si>
    <t>Protialkoholní záchytná stanice - příspěvkové organizace MSK</t>
  </si>
  <si>
    <t>Přepojení kanalizace od objektu D</t>
  </si>
  <si>
    <t>Přepojení kanalizace od objektu V</t>
  </si>
  <si>
    <t>Přístroje pro Beskydské oční centrum a interní oddělení</t>
  </si>
  <si>
    <t>Rekonstrukce budovy V - oddělení dlohodobé následné péče</t>
  </si>
  <si>
    <t>Stavební úpravy části 2.a 3. NP pavilonu "V"-rehabilitace</t>
  </si>
  <si>
    <t>Stavební úpravy části objektu A - oční oddělení</t>
  </si>
  <si>
    <t>Účelové dotace krajům na likvidace léčiv</t>
  </si>
  <si>
    <t>Vybudování kardiocentra</t>
  </si>
  <si>
    <t>Vybudování novorozenecké jednotky a serverovny</t>
  </si>
  <si>
    <t>Vybudování sálku a ambulance ORL</t>
  </si>
  <si>
    <t>Dětský stacionář</t>
  </si>
  <si>
    <t>Parkové úpravy v areálu OLÚ Metylovice</t>
  </si>
  <si>
    <t>Modernizace vybavení pro obory návazné péče ve Sdruženém zdravotnickém zařízení Krnov, p.o.</t>
  </si>
  <si>
    <t>Rozšíření parkovacích ploch</t>
  </si>
  <si>
    <t>Sdružené zdravotnické zařízení Krnov - pořízení zdravotnické techniky</t>
  </si>
  <si>
    <t>Sdružené zdravotnické zařízení Krnov, p.o. – multifunkční komplet s C-ramenem</t>
  </si>
  <si>
    <t>Vybudování centra komplexní paliativní a geriatrické péče v LDN a OOP v Městě Albrechtice</t>
  </si>
  <si>
    <t>Výměna výtahů v objektech zdravotnického zařízení</t>
  </si>
  <si>
    <t>Čističky odpadních vod - výstavba a demolice</t>
  </si>
  <si>
    <t>Koupelny pro imobilní pacienty</t>
  </si>
  <si>
    <t>Modernizace vybavení pro obory návazné péče ve Slezské nemocnici v Opavě, p.o.</t>
  </si>
  <si>
    <t>Pavilon N-dovybavení příslušenstvím zdrojových napájecích jednotek</t>
  </si>
  <si>
    <t>Slezská nemocnice v Opavě, p.o. - pořízení zdravotnické techniky</t>
  </si>
  <si>
    <t>Úspory systému vytápění areálu Slezské nemocnice v Opavě</t>
  </si>
  <si>
    <t>Vybudování pavilonu interních oborů-dovybavení</t>
  </si>
  <si>
    <t>Zdravotnická záchranná služba Moravskoslezského kraje, příspěvková organizace</t>
  </si>
  <si>
    <t>Plynofikace výjezdové základny a správy ÚO Opava</t>
  </si>
  <si>
    <t>Provozní výdaje IVC Mošnov</t>
  </si>
  <si>
    <t>Provozní výdaje IVC Ostrava-Jih</t>
  </si>
  <si>
    <t>Výdaje související s provozem Integrovaného bezpečnostního centra Moravskoslezského kraje</t>
  </si>
  <si>
    <t>Výjezdové centrum Město Albrechtice</t>
  </si>
  <si>
    <t>ZZS Moravskoslezského kraje – nafukovací stan pro ošetření více pacientů na místě mimořádné události</t>
  </si>
  <si>
    <t>ZZS Moravskoslezského kraje – pořízení 6 ks defibrilátorů a 6 ks transportních ventilátorů</t>
  </si>
  <si>
    <t>ZZS Moravskoslezského kraje – vozidlo ZZS pro transport pacientů s vysoce nebezpečnými nákazami</t>
  </si>
  <si>
    <t>ZZS Moravskoslezského kraje-vozidla pro převoz pracovníků a materiálu při krizových a mimořádných událostech</t>
  </si>
  <si>
    <t>Celkový součet - příspěvkové organizace
v odvětví zdravotnictví</t>
  </si>
  <si>
    <t>Příspěvková organizace v odvětví životního prostředí</t>
  </si>
  <si>
    <t>Pořízení automobilu</t>
  </si>
  <si>
    <t>Příspěvek na provoz v odvětví životního prostředí - příspěvkové organizace kraje</t>
  </si>
  <si>
    <t>Příspěvek na provoz v odvětví životního prostředí - příspěvkové organizace kraje - krytí odpisů</t>
  </si>
  <si>
    <t>Celkový součet - příspěvková organizace
v odvětví životního prostředí</t>
  </si>
  <si>
    <r>
      <t>1)</t>
    </r>
    <r>
      <rPr>
        <sz val="8"/>
        <rFont val="Tahoma"/>
        <family val="2"/>
        <charset val="238"/>
      </rPr>
      <t xml:space="preserve"> Schválený rozpočet dotace je snížen o částku vrácených prostředků do rozpočtu kraje, která byla následně použita v rozpočtu výdajů (opětovně v daném roce).</t>
    </r>
  </si>
  <si>
    <r>
      <t>2)</t>
    </r>
    <r>
      <rPr>
        <sz val="8"/>
        <rFont val="Tahoma"/>
        <family val="2"/>
        <charset val="238"/>
      </rPr>
      <t xml:space="preserve"> Ve sloupci Čerpáno jsou uvedeny poskytnuté příspěvky v roce 2016 snížené o případné vyúčtované vratky v závěru roku 2016 nebo počátkem roku 2017.</t>
    </r>
  </si>
  <si>
    <t>Přehled poskytnutých finančních prostředků obcím, dobrovolným svazkům obcí, krajům a jiným veřejným rozpočtům</t>
  </si>
  <si>
    <t>Obce a města:</t>
  </si>
  <si>
    <t>Dotační program - Podpora hospodaření v lesích v Moravskoslezském kraji</t>
  </si>
  <si>
    <t>Dotační program - Podpora prevence rizikového chování dětí a mládeže</t>
  </si>
  <si>
    <t>Dotační program - Podpora turistických informačních center v  Moravskoslezském kraji</t>
  </si>
  <si>
    <t>Dotační program - Program na podporu poskytování sociálních služeb</t>
  </si>
  <si>
    <t>Dotační program - Program na podporu přípravy projektové dokumentace</t>
  </si>
  <si>
    <t xml:space="preserve">Dotační program - Program obnovy kulturních památek a památkově chráněných nemovitostí v Moravskoslezském kraji </t>
  </si>
  <si>
    <t>Dotační program - Podpora environmentálního vzdělávání, výchovy a osvěty (EVVO)</t>
  </si>
  <si>
    <t>Dotační program – Program zajištění dostupnosti vybraných sociálních služeb v Moravskoslezském kraji</t>
  </si>
  <si>
    <t>Podpora tříděného sběru</t>
  </si>
  <si>
    <t>Regionální funkce knihoven</t>
  </si>
  <si>
    <t xml:space="preserve">Dotační program - Program na podporu zvýšení kvality sociálních služeb poskytovaných v Moravskoslezském kraji </t>
  </si>
  <si>
    <t>Dotační program - Podpora obnovy a rozvoje venkova Moravskoslezského kraje</t>
  </si>
  <si>
    <t xml:space="preserve">Dotační program - Program podpory aktivit v oblasti kultury </t>
  </si>
  <si>
    <t>Dotační program - Podpora dobrovolných aktivit v oblasti udržitelného rozvoje</t>
  </si>
  <si>
    <t>Dotační program - Podpora aktivit v oblastech využití volného času dětí a mládeže a celoživotního vzdělávání osob se zdravotním postižením a podpora miniprojektů mládeže</t>
  </si>
  <si>
    <t xml:space="preserve">Město Janov </t>
  </si>
  <si>
    <t xml:space="preserve">Město Petřvald </t>
  </si>
  <si>
    <t>Dotace - doplnění znaků letectva a jmen letců na Památníku letců v Příboře a na letišti v Mošnově</t>
  </si>
  <si>
    <t xml:space="preserve">Město Rychvald </t>
  </si>
  <si>
    <t>Dotační program - Program na podporu technických atraktivit</t>
  </si>
  <si>
    <t xml:space="preserve">Dotační program - Program podpory aktivit příslušníků národnostních menšin žijících na území Moravskoslezského kraje </t>
  </si>
  <si>
    <t>Dotační program - Program podpory činností v oblasti sociálně právní ochrany dětí a navazujících činností v sociálních službách</t>
  </si>
  <si>
    <t xml:space="preserve">Obec Albrechtičky </t>
  </si>
  <si>
    <t xml:space="preserve">Obec Bartošovice </t>
  </si>
  <si>
    <t xml:space="preserve">Obec Bílá </t>
  </si>
  <si>
    <t>Dotační program - Drobné vodohospodářské akce</t>
  </si>
  <si>
    <t xml:space="preserve">Obec Bílov </t>
  </si>
  <si>
    <t xml:space="preserve">Obec Bítov </t>
  </si>
  <si>
    <t xml:space="preserve">Obec Býkov-Láryšov </t>
  </si>
  <si>
    <t xml:space="preserve">Obec Čaková </t>
  </si>
  <si>
    <t xml:space="preserve">Obec Čavisov </t>
  </si>
  <si>
    <t xml:space="preserve">Obec Čeladná </t>
  </si>
  <si>
    <t>Obec Čermná</t>
  </si>
  <si>
    <t xml:space="preserve">Obec Děhylov </t>
  </si>
  <si>
    <t xml:space="preserve">Obec Dětmarovice </t>
  </si>
  <si>
    <t xml:space="preserve">Obec Dětřichov </t>
  </si>
  <si>
    <t xml:space="preserve">Obec Dívčí Hrad </t>
  </si>
  <si>
    <t xml:space="preserve">Obec Dobrá </t>
  </si>
  <si>
    <t xml:space="preserve">Obec Dobroslavice </t>
  </si>
  <si>
    <t xml:space="preserve">Obec Dolní Lhota </t>
  </si>
  <si>
    <t>Dotace - Vozatajské závody</t>
  </si>
  <si>
    <t>Dotační program - Příspěvky na ozdravné pobyty</t>
  </si>
  <si>
    <t xml:space="preserve">Obec Fryčovice </t>
  </si>
  <si>
    <t xml:space="preserve">Obec Hať </t>
  </si>
  <si>
    <t xml:space="preserve">Obec Heřmanice u Oder </t>
  </si>
  <si>
    <t xml:space="preserve">Obec Hlinka </t>
  </si>
  <si>
    <t xml:space="preserve">Obec Hnojník </t>
  </si>
  <si>
    <t xml:space="preserve">Obec Holasovice </t>
  </si>
  <si>
    <t xml:space="preserve">Obec Horní Domaslavice </t>
  </si>
  <si>
    <t xml:space="preserve">Obec Horní Lhota </t>
  </si>
  <si>
    <t xml:space="preserve">Obec Horní Lomná </t>
  </si>
  <si>
    <t>Dotační program - Úprava lyžařských běžeckých tras v Moravskoslezském kraji</t>
  </si>
  <si>
    <t xml:space="preserve">Obec Horní Životice </t>
  </si>
  <si>
    <t xml:space="preserve">Obec Hošťálkovy </t>
  </si>
  <si>
    <t xml:space="preserve">Obec Hrádek </t>
  </si>
  <si>
    <t xml:space="preserve">Obec Chlebičov </t>
  </si>
  <si>
    <t>Obec Jakubčovice nad Odrou</t>
  </si>
  <si>
    <t xml:space="preserve">Obec Jeseník nad Odrou </t>
  </si>
  <si>
    <t xml:space="preserve">Obec Jezdkovice </t>
  </si>
  <si>
    <t>Obec Jiříkov</t>
  </si>
  <si>
    <t xml:space="preserve">Obec Kaňovice </t>
  </si>
  <si>
    <t xml:space="preserve">Obec Kateřinice </t>
  </si>
  <si>
    <t xml:space="preserve">Obec Komorní Lhotka </t>
  </si>
  <si>
    <t xml:space="preserve">Obec Košařiska </t>
  </si>
  <si>
    <t xml:space="preserve">Obec Kozlovice </t>
  </si>
  <si>
    <t xml:space="preserve">Obec Krasov </t>
  </si>
  <si>
    <t xml:space="preserve">Obec Krmelín </t>
  </si>
  <si>
    <t xml:space="preserve">Obec Kružberk </t>
  </si>
  <si>
    <t>Obec Kunčice pod Ondřejníkem</t>
  </si>
  <si>
    <t xml:space="preserve">Obec Kunín </t>
  </si>
  <si>
    <t>Dotace - rekonstrukce objektu občanské vybavenosti obce Kyjovice</t>
  </si>
  <si>
    <t>Obec Leskovec nad Moravicí</t>
  </si>
  <si>
    <t>Obec Lhotka u Litultovic</t>
  </si>
  <si>
    <t>Obec Libhošť</t>
  </si>
  <si>
    <t>Obec Lichnov (okr. Bruntál)</t>
  </si>
  <si>
    <t xml:space="preserve">Obec Lučina </t>
  </si>
  <si>
    <t xml:space="preserve">Obec Ludvíkov </t>
  </si>
  <si>
    <t xml:space="preserve">Obec Malá Štáhle </t>
  </si>
  <si>
    <t xml:space="preserve">Obec Markvartovice </t>
  </si>
  <si>
    <t>Dotace - projekt Spokojené děti</t>
  </si>
  <si>
    <t xml:space="preserve">Obec Mezina </t>
  </si>
  <si>
    <t xml:space="preserve">Obec Mikolajice </t>
  </si>
  <si>
    <t xml:space="preserve">Obec Milíkov </t>
  </si>
  <si>
    <t xml:space="preserve">Obec Milotice nad Opavou </t>
  </si>
  <si>
    <t xml:space="preserve">Obec Moravice </t>
  </si>
  <si>
    <t xml:space="preserve">Obec Morávka </t>
  </si>
  <si>
    <t xml:space="preserve">Obec Moravskoslezský Kočov </t>
  </si>
  <si>
    <t xml:space="preserve">Obec Mošnov </t>
  </si>
  <si>
    <t xml:space="preserve">Obec Neplachovice </t>
  </si>
  <si>
    <t xml:space="preserve">Obec Nová Pláň </t>
  </si>
  <si>
    <t xml:space="preserve">Obec Nové Heřminovy </t>
  </si>
  <si>
    <t xml:space="preserve">Obec Oldřišov </t>
  </si>
  <si>
    <t xml:space="preserve">Obec Palkovice </t>
  </si>
  <si>
    <t xml:space="preserve">Obec Písečná </t>
  </si>
  <si>
    <t xml:space="preserve">Obec Radkov </t>
  </si>
  <si>
    <t xml:space="preserve">Obec Raduň </t>
  </si>
  <si>
    <t xml:space="preserve">Obec Raškovice </t>
  </si>
  <si>
    <t xml:space="preserve">Obec Rohov </t>
  </si>
  <si>
    <t xml:space="preserve">Obec Ropice </t>
  </si>
  <si>
    <t xml:space="preserve">Obec Rybí </t>
  </si>
  <si>
    <t xml:space="preserve">Obec Ryžoviště </t>
  </si>
  <si>
    <t>Vesnice roku</t>
  </si>
  <si>
    <t xml:space="preserve">Obec Řeka </t>
  </si>
  <si>
    <t xml:space="preserve">Obec Skotnice </t>
  </si>
  <si>
    <t xml:space="preserve">Obec Skřipov </t>
  </si>
  <si>
    <t xml:space="preserve">Obec Slezské Pavlovice </t>
  </si>
  <si>
    <t xml:space="preserve">Obec Služovice </t>
  </si>
  <si>
    <t>Dotace - projekt Řešení havarijního stavu střechy školy</t>
  </si>
  <si>
    <t xml:space="preserve">Obec Sosnová </t>
  </si>
  <si>
    <t xml:space="preserve">Obec Staré Hamry </t>
  </si>
  <si>
    <t xml:space="preserve">Obec Staré Heřminovy </t>
  </si>
  <si>
    <t>Obec Staré Město (okr. Bruntál)</t>
  </si>
  <si>
    <t>Obec Staré Město (okr. Frýdek-Místek)</t>
  </si>
  <si>
    <t xml:space="preserve">Obec Staré Těchanovice </t>
  </si>
  <si>
    <t xml:space="preserve">Obec Staříč </t>
  </si>
  <si>
    <t xml:space="preserve">Obec Stěbořice </t>
  </si>
  <si>
    <t xml:space="preserve">Obec Střítež </t>
  </si>
  <si>
    <t xml:space="preserve">Obec Svatoňovice </t>
  </si>
  <si>
    <t xml:space="preserve">Obec Sviadnov </t>
  </si>
  <si>
    <t xml:space="preserve">Obec Svobodné Heřmanice </t>
  </si>
  <si>
    <t>Obec Šenov u Nového Jičína</t>
  </si>
  <si>
    <t xml:space="preserve">Obec Těškovice </t>
  </si>
  <si>
    <t xml:space="preserve">Obec Trojanovice </t>
  </si>
  <si>
    <t xml:space="preserve">Obec Třemešná </t>
  </si>
  <si>
    <t xml:space="preserve">Obec Tvrdkov </t>
  </si>
  <si>
    <t xml:space="preserve">Obec Úvalno </t>
  </si>
  <si>
    <t>Obec Václavov u Bruntálu</t>
  </si>
  <si>
    <t xml:space="preserve">Obec Václavovice </t>
  </si>
  <si>
    <t xml:space="preserve">Obec Valšov </t>
  </si>
  <si>
    <t xml:space="preserve">Obec Velká Štáhle </t>
  </si>
  <si>
    <t xml:space="preserve">Obec Velké Albrechtice </t>
  </si>
  <si>
    <t xml:space="preserve">Obec Větřkovice </t>
  </si>
  <si>
    <t xml:space="preserve">Obec Vražné </t>
  </si>
  <si>
    <t xml:space="preserve">Obec Vršovice </t>
  </si>
  <si>
    <t>Obec Vřesina (okr. Opava)</t>
  </si>
  <si>
    <t>Obec Vřesina (okr. Ostrava)</t>
  </si>
  <si>
    <t xml:space="preserve">Obec Zbyslavice </t>
  </si>
  <si>
    <t xml:space="preserve">Obec Žabeň </t>
  </si>
  <si>
    <t>Dotační program - Podpora turistických oblastí v Moravskoslezském kraji</t>
  </si>
  <si>
    <t xml:space="preserve">Obec Ženklava </t>
  </si>
  <si>
    <t xml:space="preserve">Obec Žermanice </t>
  </si>
  <si>
    <t xml:space="preserve">Obec Životice </t>
  </si>
  <si>
    <t xml:space="preserve">Ostrava, Jih </t>
  </si>
  <si>
    <t>Ostrava, Mariánské Hory a Hulváky</t>
  </si>
  <si>
    <t>Ostrava, Michálkovice</t>
  </si>
  <si>
    <t>Ostrava, Moravská Ostrava a Přívoz</t>
  </si>
  <si>
    <t>Ostrava, Poruba</t>
  </si>
  <si>
    <t>Ostrava, Radvanice a Bártovice</t>
  </si>
  <si>
    <t xml:space="preserve">Statutární město Havířov </t>
  </si>
  <si>
    <t>Dotační program - Program na podporu financování běžných výdajů souvisejících s poskytováním sociálních služeb včetně realizace protidrogové politiky</t>
  </si>
  <si>
    <t>Dotační program – Podpora systému destinačního managementu turistických oblastí</t>
  </si>
  <si>
    <t>Telekomunikace a datové přenosy pro Integrované bezpečnostní centrum Moravskoslezského kraje</t>
  </si>
  <si>
    <t>Celkový součet - obce a města</t>
  </si>
  <si>
    <t>Dobrovolné svazky obcí:</t>
  </si>
  <si>
    <t>Mikroregion - Sdružení obcí Osoblažska</t>
  </si>
  <si>
    <t>Mikroregion Krnovsko</t>
  </si>
  <si>
    <t>Mikroregion Matice slezská Háj ve Slezsku</t>
  </si>
  <si>
    <t>Mikroregion Odersko</t>
  </si>
  <si>
    <t>Mikroregion Opavsko severozápad</t>
  </si>
  <si>
    <t>Region Poodří</t>
  </si>
  <si>
    <t>Region Slezská brána</t>
  </si>
  <si>
    <t>Sdružení měst a obcí povodí Ondřejnice Brušperk</t>
  </si>
  <si>
    <t>Sdružení obcí Hlučínska</t>
  </si>
  <si>
    <t>Sdružení obcí povodí Morávky</t>
  </si>
  <si>
    <t>Sdružení obcí povodí Stonávky</t>
  </si>
  <si>
    <t>Sdružení obcí Rýmařovska</t>
  </si>
  <si>
    <t>Dotace - Generel cyklistické dopravy v regionu okresu Karviná</t>
  </si>
  <si>
    <t>Svazek obcí mikroregionu Hlučínska</t>
  </si>
  <si>
    <t>Svazek obcí Morávka-Pražmo</t>
  </si>
  <si>
    <t>Venkovský mikroregion Moravice</t>
  </si>
  <si>
    <t>Celkový součet - dobrovolné svazky obcí</t>
  </si>
  <si>
    <t>Obce a města v jiných krajích:</t>
  </si>
  <si>
    <t>Město Uničov</t>
  </si>
  <si>
    <t>Celkový součet - obce a města v jiných krajích</t>
  </si>
  <si>
    <t>Jiné veřejné rozpočty:</t>
  </si>
  <si>
    <t>Fakultní nemocnice Ostrava</t>
  </si>
  <si>
    <t>Dotační program - Podpora vědy a výzkumu v Moravskoslezském kraji</t>
  </si>
  <si>
    <t>Výdaje související s provozem stanice Integrovaného výjezdového centra Nošovice</t>
  </si>
  <si>
    <t>Krajská hygienická stanice Moravskoslezského kraje se sídlem v Ostravě</t>
  </si>
  <si>
    <t>Krajské ředitelství policie Moravskoslezského kraje</t>
  </si>
  <si>
    <t xml:space="preserve">Podpora činnosti bezpečnostních a ostatních složek Moravskoslezského kraje       </t>
  </si>
  <si>
    <t>Národní památkový ústav</t>
  </si>
  <si>
    <t>Dotace - pořízení a instalace kamerového systému na vybrané železniční přejezdy</t>
  </si>
  <si>
    <t>Celkový součet - jiné veřejné rozpočty</t>
  </si>
  <si>
    <r>
      <t>2)</t>
    </r>
    <r>
      <rPr>
        <sz val="8"/>
        <rFont val="Tahoma"/>
        <family val="2"/>
        <charset val="238"/>
      </rPr>
      <t xml:space="preserve"> Ve sloupci Čerpáno jsou uvedeny poskytnuté dotace v roce 2016 snížené o případné vyúčtované vratky v závěru roku 2016 nebo počátkem roku 2017.</t>
    </r>
  </si>
  <si>
    <t>Přehled poskytnutých finančních prostředků příspěvkovým organizacím obcí dle zákona č. 561/2004 Sb., o předškolním, základním, středním, vyšším odborném a jiném vzdělávání (školský zákon), v platném znění</t>
  </si>
  <si>
    <t>Příjemce (příspěvková organizace obce)</t>
  </si>
  <si>
    <t>Přímé náklady
na vzdělávání</t>
  </si>
  <si>
    <r>
      <t>Ostatní financované projekty</t>
    </r>
    <r>
      <rPr>
        <b/>
        <vertAlign val="superscript"/>
        <sz val="8"/>
        <rFont val="Tahoma"/>
        <family val="2"/>
        <charset val="238"/>
      </rPr>
      <t xml:space="preserve"> *)</t>
    </r>
  </si>
  <si>
    <r>
      <t>Schváleno</t>
    </r>
    <r>
      <rPr>
        <b/>
        <vertAlign val="superscript"/>
        <sz val="8"/>
        <rFont val="Tahoma"/>
        <family val="2"/>
        <charset val="238"/>
      </rPr>
      <t xml:space="preserve"> 1)</t>
    </r>
  </si>
  <si>
    <r>
      <t>Čerpáno</t>
    </r>
    <r>
      <rPr>
        <b/>
        <vertAlign val="superscript"/>
        <sz val="8"/>
        <rFont val="Tahoma"/>
        <family val="2"/>
        <charset val="238"/>
      </rPr>
      <t xml:space="preserve"> 2)</t>
    </r>
  </si>
  <si>
    <t>Alternativní mateřská škola Ostrava - Mariánské Hory, U Dvoru 22a, příspěvková organizace</t>
  </si>
  <si>
    <t>ASTERIX - středisko volného času Havířov, příspěvková organizace</t>
  </si>
  <si>
    <t>ASTRA, centrum volného času, Frenštát p. R., příspěvková organizace</t>
  </si>
  <si>
    <t>Centrum volného času Kravaře, příspěvková organizace</t>
  </si>
  <si>
    <t>Dům dětí a mládeže Bílovec, Tovární 188, příspěvková organizace</t>
  </si>
  <si>
    <t>Dům dětí a mládeže Bohumín, příspěvková organizace</t>
  </si>
  <si>
    <t>Dům dětí a mládeže Bystřice 106, okr. Frýdek-Místek, příspěvková organizace</t>
  </si>
  <si>
    <t>Dům dětí a mládeže Český Těšín Hrabinská 33, příspěvková organizace</t>
  </si>
  <si>
    <t>Dům dětí a mládeže Hlučín, příspěvková organizace</t>
  </si>
  <si>
    <t>Dům dětí a mládeže Kopřivnice, Kpt. Jaroše 1077, příspěvková organizace</t>
  </si>
  <si>
    <t>Dům dětí a mládeže Ostrava-Poruba, příspěvková organizace</t>
  </si>
  <si>
    <t>Dům dětí a mládeže Rychvald, Školní 1600, příspěvková organizace</t>
  </si>
  <si>
    <t>Dům dětí a mládeže Vratimov, příspěvková organizace</t>
  </si>
  <si>
    <t>Dům dětí a mládeže, Jablunkov, Dukelská 145, příspěvková organizace</t>
  </si>
  <si>
    <t>Dům dětí a mládeže, Orlová, příspěvková organizace</t>
  </si>
  <si>
    <t>Dům dětí a mládeže, Třinec, příspěvková organizace</t>
  </si>
  <si>
    <t>Firemní školka města Ostravy, příspěvková organizace</t>
  </si>
  <si>
    <t>Jubilejní Masarykova základní škola a mateřská škola Sedliště</t>
  </si>
  <si>
    <t>Jubilejní Masarykova základní škola a mateřská škola, Třinec, příspěvková organizace</t>
  </si>
  <si>
    <t>Jubilejní základní škola prezidenta Masaryka a Mateřská škola Trojanovice, okres Nový Jičín, příspěvková organizace</t>
  </si>
  <si>
    <t>Křesťanská mateřská škola Ostrava - Mariánské Hory, U Dvoru 22, příspěvková organizace</t>
  </si>
  <si>
    <t>LUNA Příbor, středisko volného času, příspěvková organizace</t>
  </si>
  <si>
    <t>Masarykova základní škola a Mateřská škola Bohumín, Seifertova 601, okres Karviná, příspěvková organizace</t>
  </si>
  <si>
    <t>Masarykova základní škola a mateřská škola Český Těšín</t>
  </si>
  <si>
    <t>Masarykova Základní škola a mateřská škola Hnojník 120,okres Frýdek-Místek, příspěvková organizace</t>
  </si>
  <si>
    <t>Masarykova základní škola a mateřská škola Melč, okres Opava, příspěvková organizace</t>
  </si>
  <si>
    <t>Masarykova základní škola Návsí, příspěvková organizace</t>
  </si>
  <si>
    <t>Mateřská škola - Przedszkole Jablunkov, Školní 800, příspěvková organizace</t>
  </si>
  <si>
    <t>Mateřská škola - Przedszkole Vendryně č.1, okres Frýdek-Místek, příspěvková organizace</t>
  </si>
  <si>
    <t>Mateřská škola - Przedszkole, Vendryně, Zaolší 615, okres Frýdek-Místek, příspěvková organizace</t>
  </si>
  <si>
    <t>Mateřská škola „U kamarádů“, Havířov - Podlesí, Čelakovského 4/1240, příspěvková organizace</t>
  </si>
  <si>
    <t>Mateřská škola Bartošovice okres Nový Jičín, příspěvková organizace</t>
  </si>
  <si>
    <t>Mateřská škola Beruška Frýdek-Místek, Nad Lipinou 2318</t>
  </si>
  <si>
    <t>Mateřská škola Bílá, okres Frýdek-Místek, příspěvková organizace</t>
  </si>
  <si>
    <t>Mateřská škola Bocanovice 19, okres Frýdek-Místek, příspěvková organizace</t>
  </si>
  <si>
    <t>Mateřská škola Bordovice, příspěvková organizace</t>
  </si>
  <si>
    <t>Mateřská škola Bruntál, Komenského 7, příspěvková organizace</t>
  </si>
  <si>
    <t>Mateřská škola Bruntál, Okružní 23, příspěvková organizace</t>
  </si>
  <si>
    <t>Mateřská škola Bruntál, Pionýrská 9, příspěvková organizace</t>
  </si>
  <si>
    <t>Mateřská škola Bruntál, Smetanova 21, příspěvková organizace</t>
  </si>
  <si>
    <t>Mateřská škola Bruntál, U Rybníka 3, příspěvková organizace</t>
  </si>
  <si>
    <t>Mateřská škola Brušperk, Sportovní 520, příspěvková organizace</t>
  </si>
  <si>
    <t>Mateřská škola Břidličná,Hřbitovní 439,okres Bruntál,příspěvková organizace</t>
  </si>
  <si>
    <t>Mateřská škola Budišov nad Budišovkou, okres Opava, příspěvková organizace</t>
  </si>
  <si>
    <t>Mateřská škola Čeladenská beruška, příspěvková organizace</t>
  </si>
  <si>
    <t>Mateřská škola Čeladná, příspěvková organizace</t>
  </si>
  <si>
    <t>Mateřská škola Čryřlístek Odry, příspěvková organizace</t>
  </si>
  <si>
    <t>Mateřská škola Čtyřlístek Ostrava-Poruba, Skautská 1082, příspěvková organizace</t>
  </si>
  <si>
    <t>Mateřská škola Čtyřlístek, Třinec, Oldřichovice 670, příspěvková organizace</t>
  </si>
  <si>
    <t>Mateřská škola Dětský svět, Opava, příspěvková organizace</t>
  </si>
  <si>
    <t>Mateřská škola Dívčí Hrad s odloučeným pracovištěm Hlinka, příspěvková organizace</t>
  </si>
  <si>
    <t>Mateřská škola Dobrá, okres Frýdek-Místek, příspěvková organizace</t>
  </si>
  <si>
    <t>Mateřská škola Dobroslavice, příspěvková organizace</t>
  </si>
  <si>
    <t>Mateřská škola Dolní Benešov, Osada míru, příspěvková oganizace</t>
  </si>
  <si>
    <t>Mateřská škola Dolní Lhota, příspěvková organizace</t>
  </si>
  <si>
    <t>Mateřská škola Doubrava, okres Karviná, příspěvková organizace</t>
  </si>
  <si>
    <t>Mateřská škola Fryčovice 451, příspěvková organizace</t>
  </si>
  <si>
    <t>Mateřská škola Frýdek-Místek, Anenská 656, příspěvková organizace</t>
  </si>
  <si>
    <t>Mateřská škola Frýdek-Místek, Josefa Myslivečka 1883</t>
  </si>
  <si>
    <t>Mateřská škola Frýdlant nad Ostravicí, ul. Janáčkova 1444, okres Frýdek-Místek, příspěvková organizace</t>
  </si>
  <si>
    <t>Mateřská škola Háj ve Slezsku, příspěvková organizace</t>
  </si>
  <si>
    <t>Mateřská škola Harmonie Ostrava - Hrabůvka, Zlepšovatelů 27, příspěvková organizace</t>
  </si>
  <si>
    <t>Mateřská škola Havířov - Město, Čs. armády 5/201</t>
  </si>
  <si>
    <t>Mateřská škola Havířov - Město, Horymírova 7/1194</t>
  </si>
  <si>
    <t>Mateřská škola Havířov - Město, Lípová 15</t>
  </si>
  <si>
    <t>Mateřská škola Havířov - Město, Puškinova 7a/908</t>
  </si>
  <si>
    <t>Mateřská škola Havířov - Město, Radniční 7/619</t>
  </si>
  <si>
    <t>Mateřská škola Havířov - Město, Resslova 2/497</t>
  </si>
  <si>
    <t>Mateřská škola Havířov - Město, Sukova 2a</t>
  </si>
  <si>
    <t>Mateřská škola Havířov - Město, Švabinského 7/993, příspěvková organizace</t>
  </si>
  <si>
    <t>Mateřská škola Havířov - Město, U Stromovky 60</t>
  </si>
  <si>
    <t>Mateřská škola Havířov - Podlesí, Balzacova 2/1190</t>
  </si>
  <si>
    <t>Mateřská škola Havířov - Podlesí, E.Holuba 7/1403, příspěvková organizace</t>
  </si>
  <si>
    <t>Mateřská škola Havířov - Podlesí, Kosmonautů 4/1319</t>
  </si>
  <si>
    <t>Mateřská škola Havířov - Podlesí, Přímá 8/1333, příspěvková organizace</t>
  </si>
  <si>
    <t>Mateřská škola Havířov - Prostřední Suchá, U Topolů 3/688, příspěvková organizace</t>
  </si>
  <si>
    <t>Mateřská škola Havířov - Šumbark, Mládí 23/1147</t>
  </si>
  <si>
    <t>Mateřská škola Havířov - Šumbark, Moravská 14/404, příspěvková organizace</t>
  </si>
  <si>
    <t>Mateřská škola Havířov - Šumbark, Petřvaldská 32/262</t>
  </si>
  <si>
    <t>Mateřská škola Havířov - Šumbark, U Jeslí 4/894, příspěvková organizace</t>
  </si>
  <si>
    <t>Mateřská škola Havířov- Šumbark, Okružní 1a/1070, příspěvková organizace</t>
  </si>
  <si>
    <t>Mateřská škola Hlučín, Cihelní, příspěvková organizace</t>
  </si>
  <si>
    <t>Mateřská škola Hlučín, Severní, příspěvková organizace</t>
  </si>
  <si>
    <t>Mateřská škola Holasovice, příspěvková organizace</t>
  </si>
  <si>
    <t>Mateřská škola Holčovice, okres Bruntál, příspěvková organizace</t>
  </si>
  <si>
    <t>Mateřská škola Horní Domaslavice, příspěvková organizace</t>
  </si>
  <si>
    <t>Mateřská škola Horní Životice, okres Bruntál, příspěvková organizace</t>
  </si>
  <si>
    <t>Mateřská škola Hradec nad Moravicí, okres Opava, příspěvková organizace</t>
  </si>
  <si>
    <t>Mateřská škola Jablunkov, Školní 800, příspěvková organizace</t>
  </si>
  <si>
    <t>Mateřská škola Jakartovice, příspěvková organizace</t>
  </si>
  <si>
    <t xml:space="preserve">Mateřská škola Jeseník nad Odrou, okres Nový Jičín, příspěvková organizace </t>
  </si>
  <si>
    <t>Mateřská škola Jezdkovice</t>
  </si>
  <si>
    <t>Mateřská škola Jistebník, okres Nový Jičín, příspěvková organizace</t>
  </si>
  <si>
    <t>Mateřská škola Kamarád, Příbor, Frenštátská 1370</t>
  </si>
  <si>
    <t>Mateřská škola Karla Čapka 12a Krnov, okres Bruntál, příspěvková organizace</t>
  </si>
  <si>
    <t>Mateřská škola Kaštánek Návsí, příspěvková organizace</t>
  </si>
  <si>
    <t>Mateřská škola Kateřinice, příspěvková organizace</t>
  </si>
  <si>
    <t>Mateřská škola Klimkovice, příspěvková organizace</t>
  </si>
  <si>
    <t>Mateřská škola Klubíčko Ostrava-Hrabová, Příborská 28, příspěvková organizace</t>
  </si>
  <si>
    <t>Mateřská škola Kravaře, Petra z Kravař, příspěvková organizace</t>
  </si>
  <si>
    <t>Mateřská škola Kravaře-Kouty, příspěvková organizace</t>
  </si>
  <si>
    <t>Mateřská škola Krmelín, příspěvková organizace</t>
  </si>
  <si>
    <t>Mateřská škola Krnov, Hlubčická 89, okres Bruntál, příspěvková organizace</t>
  </si>
  <si>
    <t>Mateřská škola Krnov, Jiráskova 43, okres Bruntál, příspěvková organizace</t>
  </si>
  <si>
    <t>Mateřská škola Krnov, Maxima Gorkého 22, okres Bruntál, příspěvková organizace</t>
  </si>
  <si>
    <t>Mateřská škola Krnov, Mikulášská 8, okres Bruntál, příspěvková organizace</t>
  </si>
  <si>
    <t>Mateřská škola Krnov, náměstí Míru 12, okres Bruntál, příspěvková organizace</t>
  </si>
  <si>
    <t>Mateřská škola Krnov, Svatováclavská 13, okres Bruntál, příspěvková organizace</t>
  </si>
  <si>
    <t>Mateřská škola Krnov, Žižkova 34, okres Bruntál, příspěvková organizace</t>
  </si>
  <si>
    <t>Mateřská škola křesťanská Opava, Mnišská - příspěvková organizace</t>
  </si>
  <si>
    <t>Mateřská škola Lhotka, příspěvková organizace</t>
  </si>
  <si>
    <t>Mateřská škola Litultovice, příspěvková organizace</t>
  </si>
  <si>
    <t>Mateřská škola Ludgeřovice, příspěvková organizace</t>
  </si>
  <si>
    <t>Mateřská škola Máj Nový Jičín, K. Čapka 6</t>
  </si>
  <si>
    <t>Mateřská škola Malá Morávka, okres Bruntál, příspěvková organizace</t>
  </si>
  <si>
    <t>Mateřská škola Markvartovice, příspěvková organizace</t>
  </si>
  <si>
    <t>Mateřská škola Mateřídouška Frýdek-Místek, J. Božana 3141</t>
  </si>
  <si>
    <t>Mateřská škola Město Albrechtice,příspěvková organizace</t>
  </si>
  <si>
    <t>Mateřská škola Milotice nad Opavou, okres Bruntál, příspěvková organizace</t>
  </si>
  <si>
    <t>Mateřská škola Mokré Lazce, příspěvková organizace</t>
  </si>
  <si>
    <t>Mateřská škola Moravskoslezský Kočov, příspěvková organizace</t>
  </si>
  <si>
    <t>Mateřská škola Mosty u Jablunkova, Střed 788, příspěvková organizace</t>
  </si>
  <si>
    <t>Mateřská škola Oborná, příspěvková organizace</t>
  </si>
  <si>
    <t>Mateřská škola Oldřišov, okres Opava, příspěvková organizace</t>
  </si>
  <si>
    <t>Mateřská škola Opava, Edvarda Beneše - příspěvková organizace</t>
  </si>
  <si>
    <t>Mateřská škola Opava, Havlíčkova - příspěvková organizace</t>
  </si>
  <si>
    <t>Mateřská škola Opava, Heydukova - příspěvková organizace</t>
  </si>
  <si>
    <t>Mateřská škola Opava, Na Pastvisku - příspěvková organizace</t>
  </si>
  <si>
    <t>Mateřská škola Opava, Pekařská - příspěvková organizace</t>
  </si>
  <si>
    <t>Mateřská škola Opava, Riegerova - příspěvková organizace</t>
  </si>
  <si>
    <t>Mateřská škola Orlová - Lutyně K. Dvořáčka 1228 okres Karviná, příspěvková organizace</t>
  </si>
  <si>
    <t>Mateřská škola Orlová - Lutyně Na Vyhlídce 1143 okres Karviná, příspěvková organizace</t>
  </si>
  <si>
    <t>Mateřská škola Orlová - Lutyně Okružní 917 okres Karviná, příspěvková organizace</t>
  </si>
  <si>
    <t>Mateřská škola Ostrava - Dubina, A. Gavlase 12A, příspěvková organizace</t>
  </si>
  <si>
    <t>Mateřská škola Ostrava - Dubina, F. Formana 13, příspěvková organizace</t>
  </si>
  <si>
    <t>Mateřská škola Ostrava - Hrabůvka, Adamusova 7, příspěvková organizace</t>
  </si>
  <si>
    <t>Mateřská škola Ostrava - Výškovice, Staňkova 2, příspěvková organizace</t>
  </si>
  <si>
    <t>Mateřská škola Ostrava - Zábřeh, Volgogradská 4, příspěvková organizace</t>
  </si>
  <si>
    <t>Mateřská škola Ostrava, Blahoslavova 6, příspěvková organizace</t>
  </si>
  <si>
    <t>Mateřská škola Ostrava, Dvořákova 4, příspěvková organizace</t>
  </si>
  <si>
    <t>Mateřská škola Ostrava, Hornická 43A, příspěvková organizace</t>
  </si>
  <si>
    <t>Mateřská škola Ostrava, Křižíkova 18, příspěvková organizace</t>
  </si>
  <si>
    <t>Mateřská škola Ostrava, Lechowiczova 8, příspěvková organizace</t>
  </si>
  <si>
    <t>Mateřská škola Ostrava, Poděbradova 19, příspěvková organizace</t>
  </si>
  <si>
    <t>Mateřská škola Ostrava, Repinova 19, příspěvková organizace</t>
  </si>
  <si>
    <t>Mateřská škola Ostrava, Šafaříkova 9, příspěvková organizace</t>
  </si>
  <si>
    <t>Mateřská škola Ostrava, Špálova 32, příspěvková organizace</t>
  </si>
  <si>
    <t>Mateřská škola Ostrava, Varenská 2a, příspěvková organizace</t>
  </si>
  <si>
    <t>Mateřská škola Ostrava-Bartovice, Za Ještěrkou 8, příspěvková organizace</t>
  </si>
  <si>
    <t>Mateřská škola Ostrava-Hulváky, Matrosovova 14/A, příspěvková organizace</t>
  </si>
  <si>
    <t>Mateřská škola Ostrava-Mariánské Hory, Gen. Janka 1/1236, příspěvková organizace</t>
  </si>
  <si>
    <t>Mateřská škola Ostrava-Mariánské Hory, Zelená 73/A, příspěvková organizace</t>
  </si>
  <si>
    <t>Mateřská škola Ostrava-Martinov, příspěvková organizace</t>
  </si>
  <si>
    <t>Mateřská škola Ostrava-Michálkovice, Sládečkova 80, příspěvková organizace</t>
  </si>
  <si>
    <t>Mateřská škola Ostrava-Nová Bělá, Kokešova 22, příspěvková organizace</t>
  </si>
  <si>
    <t>Mateřská škola Ostrava-Petřkovice, U Kaple 670, příspěvková organizace</t>
  </si>
  <si>
    <t>Mateřská škola Ostrava-Plesná, příspěvková organizace</t>
  </si>
  <si>
    <t>Mateřská škola Ostrava-Polanka nad Odrou, Malostranská 124, příspěvková organizace</t>
  </si>
  <si>
    <t>Mateřská škola Ostrava-Poruba, Čs. exilu 670, příspěvková organizace</t>
  </si>
  <si>
    <t>Mateřská škola Ostrava-Poruba, Dětská 920, příspěvková organizace</t>
  </si>
  <si>
    <t>Mateřská škola Ostrava-Poruba, Dvorní 763, příspěvková organizace</t>
  </si>
  <si>
    <t>Mateřská škola Ostrava-Poruba, Jana Šoupala 1611, příspěvková organizace</t>
  </si>
  <si>
    <t>Mateřská škola Ostrava-Poruba, Nezvalovo nám. 856, příspěvková organizace</t>
  </si>
  <si>
    <t>Mateřská škola Ostrava-Poruba, Oty Synka 1834, příspěvková organizace</t>
  </si>
  <si>
    <t>Mateřská škola Ostrava-Poruba, Sokolovská 1168, příspěvková organizace</t>
  </si>
  <si>
    <t>Mateřská škola Ostrava-Poruba, Ukrajinská 1530-1531, příspěvková organizace</t>
  </si>
  <si>
    <t>Mateřská škola Ostrava-Poruba, V. Makovského 4429, příspěvková organizace</t>
  </si>
  <si>
    <t>Mateřská škola Ostrava-Radvanice, Těšínská 279, příspěvková organizace</t>
  </si>
  <si>
    <t>Mateřská škola Ostrava-Stará Bělá, příspěvková organizace</t>
  </si>
  <si>
    <t>Mateřská škola Ostrava-Vítkovice, Prokopa Velikého 37, příspěvková organizace</t>
  </si>
  <si>
    <t>Mateřská škola Ostrava-Zábřeh, Za Školou 1, příspěvková organizace</t>
  </si>
  <si>
    <t>Mateřská škola Paskov,příspěvková organizace</t>
  </si>
  <si>
    <t>Mateřská škola Petřvald, 2. května 1654, příspěvková organizace</t>
  </si>
  <si>
    <t>Mateřská škola Pohádka Frýdek-Místek, Třanovského 404</t>
  </si>
  <si>
    <t>Mateřská škola Pražmo, příspěvková organizace, okres Frýdek-Místek</t>
  </si>
  <si>
    <t>Mateřská škola Příbor, Pionýrů 1519, okres Nový Jičín, příspěvková organizace</t>
  </si>
  <si>
    <t>Mateřská škola Rohov, příspěvková organizace</t>
  </si>
  <si>
    <t>Mateřská škola Rybí, okres Nový Jičín, příspěvková organizace</t>
  </si>
  <si>
    <t>Mateřská škola Rychvald, Mírová 1744, okres Karviná, příspěvková organizace</t>
  </si>
  <si>
    <t>Mateřská škola Rýmařov, Jelínkova 3, příspěvková organizace</t>
  </si>
  <si>
    <t xml:space="preserve">Mateřská škola Sady Nový Jičín, Revoluční 52 </t>
  </si>
  <si>
    <t>Mateřská škola Sedmikrásky, Opava, příspěvková organizace</t>
  </si>
  <si>
    <t>Mateřská škola Skotnice, příspěvková organizace</t>
  </si>
  <si>
    <t>Mateřská škola Slezská Ostrava, Bohumínská 68, příspěvková organizace</t>
  </si>
  <si>
    <t>Mateřská škola Slezská Ostrava, Komerční 22a, příspěvková organizace</t>
  </si>
  <si>
    <t>Mateřská škola Slezská Ostrava, Požární 8, příspěvková organizace</t>
  </si>
  <si>
    <t>Mateřská škola Slezská Ostrava, Zámostní 31, příspěvková organizace</t>
  </si>
  <si>
    <t>Mateřská škola Slunečnice, Krnov, příspěvková organizace</t>
  </si>
  <si>
    <t>Mateřská škola Sluníčko Opava, Krnovská - příspěvková organizace</t>
  </si>
  <si>
    <t>Mateřská škola Sněženka Frýdek-Místek, Josefa Lady 1790</t>
  </si>
  <si>
    <t>Mateřská škola Srdíčko Opava, Zborovská - příspěvková organizace</t>
  </si>
  <si>
    <t>Mateřská škola Staré Heřminovy, okres Bruntál, příspěvková organizace</t>
  </si>
  <si>
    <t>Mateřská škola Staré Město, okres Bruntál, příspěvková organizace</t>
  </si>
  <si>
    <t>Mateřská škola Starý Jičín, příspěvková organizace</t>
  </si>
  <si>
    <t>Mateřská škola Stěbořice, příspěvková organizace</t>
  </si>
  <si>
    <t>Mateřská škola Studénka</t>
  </si>
  <si>
    <t>Mateřská škola Šenov, příspěvková organizace</t>
  </si>
  <si>
    <t>Mateřská škola Trojlístek Nový Jičín, Trlicova 8</t>
  </si>
  <si>
    <t>Mateřská škola Velká Štáhle, příspěvková organizace</t>
  </si>
  <si>
    <t>Mateřská škola Velké Hoštice, okres Opava, příspěvková organizace</t>
  </si>
  <si>
    <t>Mateřská škola Vendryně č.1, okres Frýdek-Místek, příspěvková organizace</t>
  </si>
  <si>
    <t>Mateřská škola Vítkov, Husova 629, okres Opava, příspěvková organizac</t>
  </si>
  <si>
    <t>Mateřská škola Vratimov, Na Vyhlídce 25</t>
  </si>
  <si>
    <t>Mateřská škola Vrbno pod Pradědem, Jesenická 448, okres Bruntál, příspěvková organizace</t>
  </si>
  <si>
    <t>Mateřská škola Vrbno pod Pradědem, Ve Svahu 578, okres Bruntál, příspěvková organizace</t>
  </si>
  <si>
    <t>Mateřská škola Vyšní Lhoty, okres Frýdek-Místek, příspěvková organizace</t>
  </si>
  <si>
    <t>Mateřská škola, Na Jízdárně 19a, příspěvková organizace</t>
  </si>
  <si>
    <t>Mateřská škola, Třinec, Nerudova 313, příspěvková organizace</t>
  </si>
  <si>
    <t>Mateřská škola, Třinec, Slezská 778, příspěvková organizace</t>
  </si>
  <si>
    <t>Mateřské školy Kopřivnice okres Nový Jičín, příspěvková organizace</t>
  </si>
  <si>
    <t>Polská základní škola - Polska Szkoła Podstawowa im. Wisławy Szymborskiej, Vendryně, příspěvková organizace</t>
  </si>
  <si>
    <t>Středisko volného času Bruntál, příspěvková organizace</t>
  </si>
  <si>
    <t>Středisko volného času Budišov nad Budišovkou, příspěvková organizace</t>
  </si>
  <si>
    <t>Středisko volného času Fokus, Nový Jičín</t>
  </si>
  <si>
    <t>Středisko volného času Klíč, příspěvková organizace</t>
  </si>
  <si>
    <t>Středisko volného času Korunka Ostrava-Mariánské Hory, příspěvková organizace</t>
  </si>
  <si>
    <t>Středisko volného času Méďa, Krnov, Dobrovského 16, příspěvková organizace</t>
  </si>
  <si>
    <t>Středisko volného času Ostrava-Moravská Ostrava, příspěvková organizace</t>
  </si>
  <si>
    <t>Středisko volného času Ostrava-Zábřeh, příspěvková organizace</t>
  </si>
  <si>
    <t>Středisko volného času Rýmařov, okres Bruntál</t>
  </si>
  <si>
    <t>Středisko volného času Vítkov, příspěvková organizace</t>
  </si>
  <si>
    <t>Středisko volného času, Opava, příspěvková organizace</t>
  </si>
  <si>
    <t>Školní jídelna Jablunkov, Lesní 190, příspěvková organizace</t>
  </si>
  <si>
    <t>Školní jídelna Komenského, Příbor, ul. Komenského čp. 458</t>
  </si>
  <si>
    <t>Školní jídelna Krnov, Albrechtická 2, okres Bruntál, příspěvková organizace</t>
  </si>
  <si>
    <t>Školní jídelna Krnov, náměstí Hrdinů 1, okres Bruntál, příspěvková organizace</t>
  </si>
  <si>
    <t>Školní jídelna Slavkov, příspěvková organizace</t>
  </si>
  <si>
    <t>Základní škola  a Mateřská škola Cihelní, Karviná, příspěvková organizace</t>
  </si>
  <si>
    <t>Základní škola a gymnázium Vítkov, příspěvková organizace</t>
  </si>
  <si>
    <t>Základní škola a Mateřská škola Albrechtice</t>
  </si>
  <si>
    <t>Základní škola a Mateřská škola Albrechtičky, příspěvková organizace</t>
  </si>
  <si>
    <t>Základní škola a Mateřská škola Aloise Jiráska Dolní Lutyně Komenského 1000 okres Karviná, příspěvková organizace</t>
  </si>
  <si>
    <t>Základní škola a Mateřská škola Andělská Hora, okres Bruntál</t>
  </si>
  <si>
    <t>Základní škola a mateřská škola Bělá, okres Opava, příspěvková organizace</t>
  </si>
  <si>
    <t>Základní škola a Mateřská škola Bernartice nad Odrou, příspěvková organizace</t>
  </si>
  <si>
    <t>Základní škola a Mateřská škola Bílov, okres Nový Jičín, příspěvková organizace</t>
  </si>
  <si>
    <t>Základní škola a Mateřská škola Bílovec, Komenského 701/3, příspěvková organizace</t>
  </si>
  <si>
    <t>Základní škola a Mateřská škola Bohumín - Skřečoň, 1. máje 217, okres Karviná, příspěvková organizace</t>
  </si>
  <si>
    <t>Základní škola a Mateřská škola Bohumín Bezručova 190 okres Karviná, příspěvková organizace</t>
  </si>
  <si>
    <t>Základní škola a Mateřská škola Bohumín, Čs. armády 1026, okres Karviná, příspěvková organizace</t>
  </si>
  <si>
    <t>Základní škola a Mateřská škola Bohumín, tř. Dr. E. Beneše 456, okres Karviná, příspěvková organizace</t>
  </si>
  <si>
    <t>Základní škola a mateřská škola Bohuslavice, příspěvková organizace</t>
  </si>
  <si>
    <t>Základní škola a Mateřská škola Bolaticce, příspěvková organizace</t>
  </si>
  <si>
    <t>Základní škola a Mateřská škola Branka u Opavy, příspěvková organizace</t>
  </si>
  <si>
    <t>Základní škola a Mateřská škola Brantice, okres Bruntál, příspěvková organizace</t>
  </si>
  <si>
    <t>Základní škola a Mateřská škola Bravantice, příspěvková organizace</t>
  </si>
  <si>
    <t>Základní škola a Mateřská škola Brumovice, okres Opava, příspěvková organizace</t>
  </si>
  <si>
    <t>Základní škola a Mateřská škola Bruzovice</t>
  </si>
  <si>
    <t>Základní škola a Mateřská škola Březová, okres Opava, příspěvková organizace</t>
  </si>
  <si>
    <t>Základní škola a Mateřská škola Bukovec, příspěvková organizace</t>
  </si>
  <si>
    <t>Základní škola a mateřská škola Bystřice 848, okres Frýdek-Místek, příspěvková organizace</t>
  </si>
  <si>
    <t>Základní škola a Mateřská škola Český Těšín Hrabina, příspěvková organizace</t>
  </si>
  <si>
    <t>Základní škola a mateřská škola Český Těšín Kontešinec, příspěvková organizace</t>
  </si>
  <si>
    <t>Základní škola a mateřská škola Český Těšín Pod Zvonek, příspěvková organizace</t>
  </si>
  <si>
    <t>Základní škola a Mateřská škola Darkovice, příspěvková organizace</t>
  </si>
  <si>
    <t>Základní škola a Mateřská škola Dělnická, Karviná, příspěvková organizace</t>
  </si>
  <si>
    <t>Základní škola a Mateřská škola Dětřichov nad Bystřicí, okres Bruntál, příspěvková organizace</t>
  </si>
  <si>
    <t>Základní škola a mateřská škola Dobratice, okres Frýdek-Místek, příspěvková organizace</t>
  </si>
  <si>
    <t>Základní škola a Mateřská škola Dolní Domaslavice, okres Frýdek-Místek, příspěvková organizace</t>
  </si>
  <si>
    <t>Základní škola a Mateřská škola Dolní Lomná 149, příspěvková organizace</t>
  </si>
  <si>
    <t>Základní škola a Mateřská škola Dolní Moravice, okres Bruntál, příspěvková organizace</t>
  </si>
  <si>
    <t>Základní škola a Mateřská škola Dolní Životice, příspěvková organizace</t>
  </si>
  <si>
    <t>Základní škola a Mateřská škola Družby, Karviná, příspěvková organizace</t>
  </si>
  <si>
    <t>Základní škola a mateřská škola Dvorce, okres Bruntál, příspěvková organizace</t>
  </si>
  <si>
    <t>Základní škola a Mateřská škola Františka Palackého Hodslavice, příspěvková organizace</t>
  </si>
  <si>
    <t>Základní škola a Mateřská škola Frenštát pod Radhoštěm, Tyršova 913, okres Nový Jičín</t>
  </si>
  <si>
    <t>Základní škola a Mateřská škola Frenštát pod Radhoštěm, Záhuní 408, okres Nový Jičín</t>
  </si>
  <si>
    <t>Základní škola a mateřská škola Frýdek-Místek - Skalice 192, příspěvková organizace</t>
  </si>
  <si>
    <t>Základní škola a mateřská škola Frýdek-Místek, El. Krásnohorské 2254</t>
  </si>
  <si>
    <t>Základní škola a mateřská škola Frýdek-Místek, Jana Čapka 2555</t>
  </si>
  <si>
    <t>Základní škola a mateřská škola Frýdek-Místek, Lískovec, K Sedlištím 320</t>
  </si>
  <si>
    <t>Základní škola a mateřská škola Frýdek-Místek-Chlebovice, Pod Kabáticí 107, příspěvková organizace</t>
  </si>
  <si>
    <t>Základní škola a mateřská škola Gustawa Przeczka s polským jazykem vyučovacím, Třinec, Nádražní 10, příspěvková organizace</t>
  </si>
  <si>
    <t>Základní škola a mateřská škola Hať, příspěvková organizace</t>
  </si>
  <si>
    <t>Základní škola a Mateřská škola Havířov - Bludovice, Frýdecká, příspěvková organizace</t>
  </si>
  <si>
    <t>Základní škola a Mateřská škola Havířov - Město, Na Nábřeží, příspěvková organizace</t>
  </si>
  <si>
    <t>Základní škola a Mateřská škola Havířov - Životice, Zelená, příspěvková organizace</t>
  </si>
  <si>
    <t>Základní škola a Mateřská škola Hladké Životice, příspěvková organizace</t>
  </si>
  <si>
    <t>Základní škola a Mateřská škola Hlavnice, okres Opava, příspěvková organizace</t>
  </si>
  <si>
    <t>Základní škola a mateřská škola Hlučín - Bobrovníky, příspěvková organizace</t>
  </si>
  <si>
    <t>Základní škola a mateřská škola Hlučín-Darkovičky, příspěvková organizace</t>
  </si>
  <si>
    <t>Základní škola a Mateřská škola Hněvošice, okres Opava, příspěvková organizace</t>
  </si>
  <si>
    <t>Základní škola a Mateřská škola Horní Benešov, okres Bruntál, příspěvková organizace</t>
  </si>
  <si>
    <t>Základní škola a Mateřská škola Horní Bludovice, příspěvková organizace</t>
  </si>
  <si>
    <t>Základní škola a Mateřská škola Horní Město, okres Bruntál, příspěvková organizace</t>
  </si>
  <si>
    <t>Základní škola a mateřská škola Horní Suchá, příspěvková organizace</t>
  </si>
  <si>
    <t>Základní škola a Mateřská škola Hostašovice, příspěvková organizace</t>
  </si>
  <si>
    <t>Základní škola a Mateřská škola Hošťálkovy, okres Bruntál, příspěvková organizace</t>
  </si>
  <si>
    <t>Základní škola a Mateřská škola Hrabyně, okres Opava, příspěvková organizace</t>
  </si>
  <si>
    <t>Základní škola a Mateřská škola Hrádek 144, okres Frýdek-Místek, příspěvková organizace</t>
  </si>
  <si>
    <t>Základní škola a Mateřská škola Chlebičov, příspěvková organizace</t>
  </si>
  <si>
    <t>Základní škola a Mateřská škola Chotěbuz, příspěvková organizace</t>
  </si>
  <si>
    <t>Základní škola a Mateřská škola Chuchelná, příspěvková organizace</t>
  </si>
  <si>
    <t>Základní škola a Mateřská škola Jakubčovice nad Odrou okres Nový Jičín, příspěvková organizace</t>
  </si>
  <si>
    <t>Základní škola a Mateřská škola Jindřichov, okres Bruntál</t>
  </si>
  <si>
    <t>Základní škola a mateřská škola Karla Svolinského, Kunčice pod Ondřejníkem</t>
  </si>
  <si>
    <t>Základní škola a Mateřská škola Karlova Studánka, okres Bruntál, příspěvková organizace</t>
  </si>
  <si>
    <t>Základní škola a Mateřská škola Karlovice, okres Bruntál</t>
  </si>
  <si>
    <t>Základní škola a mateřská škola Kobeřice, okres Opava, příspěvková organizace</t>
  </si>
  <si>
    <t>Základní škola a Mateřská škola Kopřivnice, 17. listopadu 1225 okres Nový Jičín, příspěvková organizace</t>
  </si>
  <si>
    <t>Základní škola a Mateřská škola Kozlovice, příspěvková organizace</t>
  </si>
  <si>
    <t>Základní škola a mateřská škola Kozmice, okres Opava, příspěvková organizace</t>
  </si>
  <si>
    <t>Základní škola a Mateřská škola Kujavy, okres Nový Jičín, příspěvková organizace</t>
  </si>
  <si>
    <t>Základní škola a Mateřská škola Kunín, okres Nový Jičín, příspěvková organizace</t>
  </si>
  <si>
    <t>Základní škola a Mateřská škola Kyjovice, příspěvková organizace</t>
  </si>
  <si>
    <t>Základní škola a Mateřská škola Leoše Janáčka Hukvaldy, příspěvková organizace</t>
  </si>
  <si>
    <t>Základní škola a Mateřská škola Lichnov, okres Bruntál, příspěvková organi</t>
  </si>
  <si>
    <t>Základní škola a Mateřská škola Lichnov, okres Nový Jičín, příspěvková organizace</t>
  </si>
  <si>
    <t>Základní škola a Mateřská škola Litultovice, okres Opava, příspěvková organizace</t>
  </si>
  <si>
    <t>Základní škola a Mateřská škola Lomnice, okres Bruntál, příspěvková organizace</t>
  </si>
  <si>
    <t>Základní škola a mateřská škola Lučina, okres Frýdek-Místek, příspěvková organizace</t>
  </si>
  <si>
    <t>Základní škola a mateřská škola Ludgeřovice, příspěvková organizace</t>
  </si>
  <si>
    <t>Základní škola a Mateřská škola Majakovského, Karviná, příspěvková organizace</t>
  </si>
  <si>
    <t>Základní škola a Mateřská škola Mankovice, příspěvková organizace</t>
  </si>
  <si>
    <t>Základní škola a Mateřská škola Mendelova, Karviná, příspěvková organizace</t>
  </si>
  <si>
    <t>Základní škola a Mateřská škola Milíkov, příspěvková organizace</t>
  </si>
  <si>
    <t>Základní škola a mateřská škola Morávka, příspěvková organizace</t>
  </si>
  <si>
    <t>Základní škola a Mateřská škola Mořkov okres Nový Jičín, příspěvková organizace</t>
  </si>
  <si>
    <t>Základní škola a mateřská škola Mosty u Jablunkova 750, příspěvková organizace</t>
  </si>
  <si>
    <t>Základní škola a Mateřská škola Mošnov, příspěvková organizace</t>
  </si>
  <si>
    <t>Základní škola a mateřská škola MUDr. Emílie Lukášové Ostrava-Hrabůvka, Klegova 29, příspěvková organizace</t>
  </si>
  <si>
    <t>Základní škola a mateřská škola Naděje Frýdek-Místek, Škarabelova 562</t>
  </si>
  <si>
    <t>Základní škola a Mateřská škola Neplachovice, okres Opava, příspěvková organizace</t>
  </si>
  <si>
    <t>Základní škola a mateřská škola Nošovice, příspěvková organizace</t>
  </si>
  <si>
    <t>Základní škola a mateřská škola Nýdek, příspěvková organizace</t>
  </si>
  <si>
    <t>Základní škola a mateřská škola obce Zbyslavice, příspěvková organizace</t>
  </si>
  <si>
    <t>Základní škola a mateřská škola Olbramice, příspěvková organizace</t>
  </si>
  <si>
    <t>Základní škola a Mateřská škola Opava - Komárov - příspěvková organizace</t>
  </si>
  <si>
    <t>Základní škola a Mateřská škola Opava - Suché Lazce - příspěvková organizace</t>
  </si>
  <si>
    <t>Základní škola a Mateřská škola Opava - Vávrovice - příspěvková organizace</t>
  </si>
  <si>
    <t>Základní škola a Mateřská škola Opava-Malé Hoštice - příspěvková organizace</t>
  </si>
  <si>
    <t>Základní škola a mateřská škola Ostrava, Ostrčilova 1, příspěvková organizace</t>
  </si>
  <si>
    <t>Základní škola a mateřská škola Ostrava-Bělský Les, B. Dvorského 1, příspěvková organizace</t>
  </si>
  <si>
    <t>Základní škola a mateřská škola Ostrava-Dubina, V. Košaře 6, příspěvková organizace</t>
  </si>
  <si>
    <t>Základní škola a mateřská škola Ostrava-Hošťálkovice, Výhledy 210, příspěvková organizace</t>
  </si>
  <si>
    <t>Základní škola a mateřská škola Ostrava-Hrabůvka, A. Kučery 20, příspěvková organizace</t>
  </si>
  <si>
    <t>Základní škola a mateřská škola Ostrava-Hrabůvka, Krestova 36, příspěvková organizace</t>
  </si>
  <si>
    <t>Základní škola a mateřská škola Ostrava-Hrabůvka, Mitušova 16, příspěvková organizace</t>
  </si>
  <si>
    <t>Základní škola a mateřská škola Ostrava-Krásné Pole, Družební 336, příspěvková organizace</t>
  </si>
  <si>
    <t>Základní škola a mateřská škola Ostrava-Lhotka, příspěvková organizace</t>
  </si>
  <si>
    <t>Základní škola a Mateřská škola Ostrava-Proskovice, Staroveská 62, příspěvková organizace</t>
  </si>
  <si>
    <t>Základní škola a mateřská škola Ostrava-Svinov, příspěvková organizace</t>
  </si>
  <si>
    <t>Základní škola a mateřská škola Ostrava-Výškovice, Šeříková 33, příspěvková organizace</t>
  </si>
  <si>
    <t>Základní škola a mateřská škola Ostrava-Zábřeh, Březinova 52, příspěvková organizace</t>
  </si>
  <si>
    <t>Základní škola a mateřská škola Ostrava-Zábřeh, Horymírova 100, příspěvková organizace</t>
  </si>
  <si>
    <t>Základní škola a mateřská škola Ostrava-Zábřeh, Kosmonautů 13, příspěvková organizace</t>
  </si>
  <si>
    <t>Základní škola a mateřská škola Ostrava-Zábřeh, Kosmonautů 15, příspěvková organizace</t>
  </si>
  <si>
    <t>Základní škola a mateřská škola Ostrava-Zábřeh, Volgogradská 6B, příspěvková organizace</t>
  </si>
  <si>
    <t>Základní škola a Mateřská škola Ostravice, příspěvková organizace</t>
  </si>
  <si>
    <t>Základní škola a Mateřská škola Otice - příspěvková organizace</t>
  </si>
  <si>
    <t>Základní škola a mateřská škola Palkovice, okres Frýdek-Místek, příspěvková organizace</t>
  </si>
  <si>
    <t>Základní škola a Mateřská škola Petrovice u Karviné, příspěvková organizace</t>
  </si>
  <si>
    <t>Základní škola a Mateřská škola Písečná, příspěvková organizace</t>
  </si>
  <si>
    <t>Základní škola a mateřská škola Písek, příspěvková organizace</t>
  </si>
  <si>
    <t>Základní škola a Mateřská škola Píšť, příspěvková organizace</t>
  </si>
  <si>
    <t>Základní škola a Mateřská škola Prameny, Karviná, příspěvková organizace</t>
  </si>
  <si>
    <t>Základní škola a Mateřská škola Pržno, okres Frýdek-Místek, příspěvková organizace</t>
  </si>
  <si>
    <t>Základní škola a mateřská škola Pstruží, příspěvková organizace</t>
  </si>
  <si>
    <t>Základní škola a Mateřská škola Pustá Polom, příspěvková organizace</t>
  </si>
  <si>
    <t>Základní škola a mateřská škola Pustějov, příspěvková organizace</t>
  </si>
  <si>
    <t>Základní škola a Mateřská škola Raduň, příspěvková organizace</t>
  </si>
  <si>
    <t>Základní škola a mateřská škola Raškovice</t>
  </si>
  <si>
    <t>Základní škola a Mateřská škola Razová, příspěvková organizace</t>
  </si>
  <si>
    <t>Základní škola a Mateřská škola Ropice, příspěvková organizace</t>
  </si>
  <si>
    <t>Základní škola a Mateřská škola Rudná pod Pradědem, příspěvková organizace</t>
  </si>
  <si>
    <t>Základní škola a Mateřská škola Ryžoviště, okres Bruntál, příspěvková organizace</t>
  </si>
  <si>
    <t>Základní škola a Mateřská škola Řepiště, příspěvková organizace</t>
  </si>
  <si>
    <t>Základní škola a mateřská škola s polským jazykem vyučovacím - Szkoła Podstawowa i Przedszkole, Karviná Fryštát, Dr. Olszaka 156</t>
  </si>
  <si>
    <t>Základní škola a mateřská škola s polským jazykem vyučovacím Albrechtice, Školní 11, okres Karviná, příspěvková organizace</t>
  </si>
  <si>
    <t>Základní škola a Mateřská škola s polským jazykem vyučovacím Bukovec, příspěvková organizace</t>
  </si>
  <si>
    <t>Základní škola a Mateřská škola s polským jazykem vyučovacím Dolní Lutyně Koperníkova 652 okres Karviná, příspěvková organizace</t>
  </si>
  <si>
    <t>Základní škola a Mateřská škola s polským jazykem vyučovacím Havířov - Bludovice, Selská, příspěvková organizace</t>
  </si>
  <si>
    <t>Základní škola a mateřská škola s polským jazykem vyučovacím Horní Suchá, příspěvková organizace</t>
  </si>
  <si>
    <t>Základní škola a mateřská škola s polským jazykem vyučovacím Jana Kubisze, Szkoła Podstawowa i Przedszkole im. Jana Kubisza Hnojník, příspěvková organizace</t>
  </si>
  <si>
    <t>Základní škola a mateřská škola s polským jazykem vyučovacím Návsí, příspěvková organizace</t>
  </si>
  <si>
    <t>Základní škola a mateřská škola s polským jazykem vyučovacím Szkoła Podstawowa i Przedszkole příspěvková organizace 739 98 Mosty u Jablunkova 750</t>
  </si>
  <si>
    <t>Základní škola a mateřská škola s polským vyučovacím jazykem Orlová, příspěvková organizace</t>
  </si>
  <si>
    <t>Základní škola a Mateřská škola s polským vyučovacím jazykem Zwirki i Wigury Těrlicko, příspěvková organizace</t>
  </si>
  <si>
    <t>Základní škola a Mateřská škola Sedlnice</t>
  </si>
  <si>
    <t>Základní škola a Mateřská škola Skřipov, okres Opava, příspěvková organizace</t>
  </si>
  <si>
    <t>Základní škola a Mateřská škola Slatina, okres Nový Jičín, příspěvková organizace</t>
  </si>
  <si>
    <t>Základní škola a Mateřská škola Slavkov, okres Opava, příspěvková organizace</t>
  </si>
  <si>
    <t>Základní škola a Mateřská škola Slezské Rudoltice, příspěvková organizace</t>
  </si>
  <si>
    <t>Základní škola a Mateřská škola Slovenská, Karviná, příspěvková organizace</t>
  </si>
  <si>
    <t>Základní škola a Mateřská škola Služovice, okr. Opava, příspěvková organizace</t>
  </si>
  <si>
    <t>Základní škola a Mateřská škola Smilovice, okres Frýdek-Místek, příspěvková organizace</t>
  </si>
  <si>
    <t>Základní škola a Mateřská škola Soběšovice, okres Frýdek-Místek, příspěvková organizace</t>
  </si>
  <si>
    <t>Základní škola a Mateřská škola Spálov, příspěvková organizace</t>
  </si>
  <si>
    <t>Základní škola a mateřská škola Stanisława Hadyny s polským jazykem vyučovacím Bystřice 366 okres Frýdek-Místek, příspěvková organizace</t>
  </si>
  <si>
    <t>Základní škola a Mateřská škola Stará Ves nad Ondřejnicí, příspěvková organizace</t>
  </si>
  <si>
    <t>Základní škola a mateřská škola Stará Ves, okres Bruntál, příspěvková organizace</t>
  </si>
  <si>
    <t>Základní škola a mateřská škola Staré Město, okres Frýdek-Místek, příspěvková organizace</t>
  </si>
  <si>
    <t>Základní škola a Mateřská škola Staříč, okres Frýdek-Místek, příspěvková organizace</t>
  </si>
  <si>
    <t>Základní škola a Mateřská škola Stonava</t>
  </si>
  <si>
    <t>Základní škola a Mateřská škola Strahovice, příspěvková organizace</t>
  </si>
  <si>
    <t>Základní škola a Mateřská škola Střítež, okres Frýdek-Místek, příspěvková organizace</t>
  </si>
  <si>
    <t>Základní škola a Mateřská škola Sudice, příspěvková organizace</t>
  </si>
  <si>
    <t>Základní škola a mateřská škola Suchdol nad Odrou, příspěvková organizace</t>
  </si>
  <si>
    <t>Základní škola a Mateřská škola Sviadnov, okres Frýdek-Místek, příspěvková organizace</t>
  </si>
  <si>
    <t>Základní škola a Mateřská škola Šenov u Nového Jičína, příspěvková organizace</t>
  </si>
  <si>
    <t>Základní škola a mateřská škola Šilheřovice, příspěvková organizace</t>
  </si>
  <si>
    <t>Základní škola a Mateřská škola Široká Niva, okres Bruntál, příspěvková organizace</t>
  </si>
  <si>
    <t>Základní škola a Mateřská škola Školská, Karviná, příspěvková organizace</t>
  </si>
  <si>
    <t>Základní škola a mateřská škola Štěpánkovice, příspěvková organizace</t>
  </si>
  <si>
    <t>Základní škola a Mateřská škola Štramberk</t>
  </si>
  <si>
    <t>Základní škola a Mateřská škola T. G. Masaryka Bílovec, Ostravská 658/28, příspěvková organizace</t>
  </si>
  <si>
    <t>Základní škola a Mateřská škola T. G. Masaryka Fulnek, příspěvková organizace</t>
  </si>
  <si>
    <t>Základní škola a Mateřská škola Těrllicko, příspěvková organizace</t>
  </si>
  <si>
    <t>Základní škola a Mateřská škola Těškovice, příspěvková organizace</t>
  </si>
  <si>
    <t>Základní škola a mateřská škola Tichá, příspěvková organizace</t>
  </si>
  <si>
    <t>Základní škola a Mateřská škola Tísek, příspěvková organizace</t>
  </si>
  <si>
    <t>Základní škola a mateřská škola Třanovice, příspěvková organizace</t>
  </si>
  <si>
    <t>Základní škola a Mateřská škola Třemešná</t>
  </si>
  <si>
    <t>Základní škola a Mateřská škola U Lesa, Karviná, příspěvková organizace</t>
  </si>
  <si>
    <t>Základní škola a Mateřská škola U Studny, Karviná, příspěvková organizace</t>
  </si>
  <si>
    <t>Základní škola a Mateřská škola Úvalno, okres Bruntál, příspěvková organizace</t>
  </si>
  <si>
    <t>Základní škola a Mateřská škola Václavovice, příspěvková organizace</t>
  </si>
  <si>
    <t>Základní škola a Mateřská škola Velká Polom, příspěvková organizace</t>
  </si>
  <si>
    <t>Základní škola a Mateřská škola Velké Heraltice, příspěvková organizace</t>
  </si>
  <si>
    <t>Základní škola a Mateřská škola Veřovice, příspěvková organizace</t>
  </si>
  <si>
    <t>Základní škola a Mateřská škola Větřkovice okres Opava, příspěvková organizace</t>
  </si>
  <si>
    <t>Základní škola a mateřská škola Vřesina, okres Opava - příspěvková organizace</t>
  </si>
  <si>
    <t>Základní škola a Mateřská škola Vřesina, okres Ostrava-město, příspěvková organizace</t>
  </si>
  <si>
    <t>Základní škola a Mateřská škola Zátor, příspěvková organizace</t>
  </si>
  <si>
    <t>Základní škola a Mateřská škola Závišice, příspěvková organizace</t>
  </si>
  <si>
    <t>Základní škola a mateřská škola Žabeň, příspěvková organizace</t>
  </si>
  <si>
    <t>Základní škola a Mateřská škola Ženklava příspěvková organizace</t>
  </si>
  <si>
    <t>Základní škola a Mateřská škola Žimrovice</t>
  </si>
  <si>
    <t>Základní škola a Mateřská škola Životice u Nového Jičína, příspěvková organizace</t>
  </si>
  <si>
    <t>Základní škola a Mateřská škola, Baška, příspěvková organizace</t>
  </si>
  <si>
    <t>Základní škola a Mateřská škola, Libhošť 90, příspěvková organizace</t>
  </si>
  <si>
    <t>Základní škola a Mateřská škola, Szkoła Podstawowa, Przedszkole Košařiska, příspěvková organizace</t>
  </si>
  <si>
    <t>Základní škola a mateřská škola, Třinec, Kaštanová 412, příspěvková organizace</t>
  </si>
  <si>
    <t>Základní škola a mateřská škola, Třinec, Koperníkova 696, příspěvková organizace</t>
  </si>
  <si>
    <t>Základní škola a mateřská škola, Třinec, Míru 247, příspěvková organizace</t>
  </si>
  <si>
    <t>Základní škola a mateřská škola, Třinec, Oldřichovice 275, příspěvková organizace</t>
  </si>
  <si>
    <t>Základní škola a Mateřská školaVelké Albrechtice, příspěvková organizace</t>
  </si>
  <si>
    <t>Základní škola a waldorfská základní škola, Ostrava-Poruba, příspěvková organizace</t>
  </si>
  <si>
    <t>Základní škola a Základní umělecká škola Petřvald, Školní 246, příspěvková organizace</t>
  </si>
  <si>
    <t>Základní škola Adolfa Zábranského Rybí, příspěvková organizace</t>
  </si>
  <si>
    <t>Základní škola Bartošovice okres Nový Jičín, příspěvková organizace</t>
  </si>
  <si>
    <t>Základní škola Borovského</t>
  </si>
  <si>
    <t>Základní škola Bruntál, Cihelní 6, příspěvková organizace</t>
  </si>
  <si>
    <t>Základní škola Bruntál, Jesenická 10, příspěvková organizace</t>
  </si>
  <si>
    <t>Základní škola Bruntál, Okružní 38, příspěvková organizace</t>
  </si>
  <si>
    <t>Základní škola Bruntál, Školní 2, příspěvková organizace</t>
  </si>
  <si>
    <t>Základní škola Břidličná</t>
  </si>
  <si>
    <t>Základní škola Budišov nad Budišovkou, okres Opava, příspěvková organizace</t>
  </si>
  <si>
    <t>Základní škola Čeladná, příspěvková organizace</t>
  </si>
  <si>
    <t>Základní škola Dany a Emila Zátopkových, Třinec, příspěvková organizace</t>
  </si>
  <si>
    <t>Základní škola Děhylov, okres Opava, příspěvková organizace</t>
  </si>
  <si>
    <t>Základní škola Dětmarovice,okres Karviná příspěvková organizace</t>
  </si>
  <si>
    <t>Základní škola Dobrá, příspěvková organizace</t>
  </si>
  <si>
    <t>Základní škola Dolní Benešov, příspěvková organizace</t>
  </si>
  <si>
    <t>Základní škola Dolní Lhota, příspěvková organizace</t>
  </si>
  <si>
    <t>Základní škola Doubrava, okres Karviná, příspěvková organizace</t>
  </si>
  <si>
    <t>Základní škola dr. Milady Horákové Kopřivnice, Obránců míru 369 okres Nový Jičín</t>
  </si>
  <si>
    <t>Základní škola dr. Miroslava Tyrše, Hlučín, Tyršova 2, okres Opava, příspěvková organizace</t>
  </si>
  <si>
    <t>Základní škola Emila Zátopka Kopřivnice, Pionýrská 791 okres Nový Jičín</t>
  </si>
  <si>
    <t>Základní škola Fryčovice, okres Frýdek-Místek, příspěvková organizace</t>
  </si>
  <si>
    <t>Základní škola Frýdek-Místek, 1. máje 1700</t>
  </si>
  <si>
    <t>Základní škola Frýdek-Místek, Československé armády 570</t>
  </si>
  <si>
    <t>Základní škola Frýdek-Místek, Jiřího z Poděbrad 3109</t>
  </si>
  <si>
    <t>Základní škola Frýdek-Místek, Komenského 402</t>
  </si>
  <si>
    <t>Základní škola Frýdek-Místek, Pionýrů 400</t>
  </si>
  <si>
    <t>Základní škola Frýdlant nad Ostravicí, Komenského 420, okres Frýdek-Místek, příspěvková organizace</t>
  </si>
  <si>
    <t>Základní škola Frýdlant nad Ostravicí, náměstí T. G. Masaryka 1260, okres Frýdek-Místek, příspěvková organizace</t>
  </si>
  <si>
    <t>Základní škola generála Heliodora Píky a Mateřská škola Štítina, okres Opava, příspěvková organizace</t>
  </si>
  <si>
    <t>Základní škola H. Sienkiewicze s polským jazykem vyučovacím Jablunkov, příspěvková organizace</t>
  </si>
  <si>
    <t>Základní škola Háj ve Slezsku, okres Opava, příspěvková organizace</t>
  </si>
  <si>
    <t>Základní škola Havířov - Město, 1. máje 10a, okres Karviná, příspěvková organizace</t>
  </si>
  <si>
    <t>Základní škola Havířov - Město, Gorkého 1/329, okres Karviná</t>
  </si>
  <si>
    <t>Základní škola Havířov - Město, M. Kudeříkové 14, okres Karviná, příspěvková organizace</t>
  </si>
  <si>
    <t>Základní škola Havířov - Město, Žákovská 1/1006, okres Karviná</t>
  </si>
  <si>
    <t>Základní škola Havířov - Podlesí, K.Světlé 1/1372, okres Karviná</t>
  </si>
  <si>
    <t>Základní škola Havířov - Podlesí, Mládežnická 11/1564, okres Karviná, příspěvková organizace</t>
  </si>
  <si>
    <t>Základní škola Havířov - Šumbark, Gen. Svobody 16/284, okres Karviná</t>
  </si>
  <si>
    <t>Základní škola Havířov - Šumbark, M.Pujmanové 17/1151, okres Karviná</t>
  </si>
  <si>
    <t>Základní škola Havířov - Šumbark, Školní 1/814, okres Karviná, příspěvková organizace</t>
  </si>
  <si>
    <t>Základní škola Havířov-Podlesí,F. Hrubína 5/1537, okres Karviná</t>
  </si>
  <si>
    <t>Základní škola Havířov-Šumbark, Jarošova 33/851, okres Karviná, příspěvková organizace</t>
  </si>
  <si>
    <t>Základní škola Havířov-Šumbark, Moravská 29/497,okres Karviná, příspěvková organizace</t>
  </si>
  <si>
    <t>Základní škola Heleny Salichové, Ostrava-Polanka nad Odrou, Heleny Salichové 816, příspěvková organizace</t>
  </si>
  <si>
    <t>Základní škola Heřmanice u Oder okres Nový Jičín,  příspěvková organizace</t>
  </si>
  <si>
    <t>Základní škola Hlučín, Hornická 7, okres Opava, příspěvková organizace</t>
  </si>
  <si>
    <t>Základní škola Hlučín-Rovniny, okres Opava</t>
  </si>
  <si>
    <t>Základní škola Holčovice, okres Bruntál, příspěvková organizace</t>
  </si>
  <si>
    <t>Základní škola Hradec nad Moravicí, okres Opava, příspěvková organizace</t>
  </si>
  <si>
    <t>Základní škola Ilji Hurníka Opava, Ochranova 6 - příspěvková organizace</t>
  </si>
  <si>
    <t>Základní škola J. A. Komenského Fulnek, Česká 339, příspěvková organizace</t>
  </si>
  <si>
    <t>Základní škola Jablunkov, Lesní 190, příspěvková organizace</t>
  </si>
  <si>
    <t>Základní škola Janovice,okres Frýdek-Místek,příspěvková organizace</t>
  </si>
  <si>
    <t>Základní škola Jeseník nad Odrou, okres Nový Jičín, příspěvková organizace</t>
  </si>
  <si>
    <t>Základní škola Kapitána Jasioka, Havířov - Prostřední Suchá, Kpt. Jasioka 57, okres Karviná</t>
  </si>
  <si>
    <t>Základní škola Klimkovice, příspěvková organizace</t>
  </si>
  <si>
    <t>Základní škola Kopřivnice, Alšova 1123 okres Nový Jičín</t>
  </si>
  <si>
    <t>Základní škola Kopřivnice-Lubina okres Nový Jičín, příspěvková organizace</t>
  </si>
  <si>
    <t>Základní škola Kopřivnice-Mniší okres Nový Jičín, příspěvková organizace</t>
  </si>
  <si>
    <t>Základní škola Kravaře, příspěvková organizace</t>
  </si>
  <si>
    <t>Základní škola Kravaře-Kouty, příspěvková organizace</t>
  </si>
  <si>
    <t>Základní škola Krnov, Dvořákův okruh 2, okres Bruntál, příspěvková organizace</t>
  </si>
  <si>
    <t>Základní škola Krnov, Janáčkovo náměstí 17, okres Bruntál, příspěvková organizace</t>
  </si>
  <si>
    <t>Základní škola Krnov, Smetanův okruh 4, okres Bruntál, příspěvková organizace</t>
  </si>
  <si>
    <t>Základní škola Krnov, Žižkova 3, okres Bruntál, příspěvková organizace</t>
  </si>
  <si>
    <t>Základní škola Malá Morávka, okres Bruntál, příspěvková organizace</t>
  </si>
  <si>
    <t>Základní škola Markvartovice, okres Opava, příspěvková organizace</t>
  </si>
  <si>
    <t>Základní škola Město Albrechtice, okres Bruntál</t>
  </si>
  <si>
    <t>Základní škola Mjr. Ambrože Bílka a Mateřská škola Metylovice, příspěvková organizace</t>
  </si>
  <si>
    <t>Základní škola Mladecko, okres Opava, příspěvková organizace</t>
  </si>
  <si>
    <t>Základní škola Mokré Lazce, okres Opava, příspěvková organizace</t>
  </si>
  <si>
    <t>Základní škola národního umělce Petra Bezruče Frýdek-Místek, tř. T. G. Masaryka 454</t>
  </si>
  <si>
    <t>Základní škola Nový Jičín, Jubilejní 3</t>
  </si>
  <si>
    <t>Základní škola Nový Jičín, Komenského 66, příspěvková organizace</t>
  </si>
  <si>
    <t>Základní škola Nový Jičín, Komenského 68</t>
  </si>
  <si>
    <t>Základní škola Nový Jičín, Tyršova 1</t>
  </si>
  <si>
    <t>Základní škola Nový svět, Opava, příspěvková organizace</t>
  </si>
  <si>
    <t>Základní škola Npor. Loma Příbor, Školní 1510, okres Nový Jičín, příspěvková organizace</t>
  </si>
  <si>
    <t>Základní škola Odry, Komenského 6, příspěvková organizace</t>
  </si>
  <si>
    <t>Základní škola Odry, Pohořská 8, příspěvková organizace</t>
  </si>
  <si>
    <t>Základní škola Oldřišov, okres Opava, příspěvková organizace</t>
  </si>
  <si>
    <t>Základní škola Opava - Kylešovice</t>
  </si>
  <si>
    <t>Základní škola Opava, Boženy Němcové 2 - příspěvková organizace</t>
  </si>
  <si>
    <t>Základní škola Opava, Edvarda Beneše 2 - příspěvková organizace</t>
  </si>
  <si>
    <t>Základní škola Opava, Englišova 82 - příspěvková organizace</t>
  </si>
  <si>
    <t>Základní škola Opava, Mařádkova 15 - příspěvková organizace</t>
  </si>
  <si>
    <t>Základní škola Opava, Otická 18 - příspěvková organizace</t>
  </si>
  <si>
    <t>Základní škola Opava, Šrámkova 4 - příspěvková organizace</t>
  </si>
  <si>
    <t>Základní škola Opava, Vrchní 19 - příspěvková organizace</t>
  </si>
  <si>
    <t>Základní škola Orlová - Lutyně K. Dvořáčka 1230 okres Karviná, příspěvková organizace</t>
  </si>
  <si>
    <t>Základní škola Orlová - Lutyně Ke Studánce 1050 okres Karviná, příspěvková organizace</t>
  </si>
  <si>
    <t>Základní škola Orlová - Lutyně Mládí 726 okres Karviná, příspěvková organizace</t>
  </si>
  <si>
    <t>Základní škola Orlová - Lutyně Školní 862 okres Karviná, příspěvková organizace</t>
  </si>
  <si>
    <t>Základní škola Orlová - Lutyně U Kapličky 959 okres Karviná, příspěvková organizace</t>
  </si>
  <si>
    <t>Základní škola Orlová - Poruba Jarní 400 okres Karviná, příspěvková organizace</t>
  </si>
  <si>
    <t>Základní škola Osoblaha, příspěvková organizace</t>
  </si>
  <si>
    <t>Základní škola Ostrava, Gajdošoa 9, příspěvková organizace</t>
  </si>
  <si>
    <t>Základní škola Ostrava, Gebauerova 8, příspěvková organizace</t>
  </si>
  <si>
    <t>Základní škola Ostrava, Gen. Píky 13A, příspěvková organizace</t>
  </si>
  <si>
    <t>Základní škola Ostrava, Matiční 5, příspěvková organizace</t>
  </si>
  <si>
    <t>Základní škola Ostrava, Nádražní 117, příspěvková organizace</t>
  </si>
  <si>
    <t>Základní škola Ostrava, Zelená 42, příspěvková organizace</t>
  </si>
  <si>
    <t>Základní škola Ostrava-Dubina, Františka Formana 45, příspěvková organizace</t>
  </si>
  <si>
    <t>Základní škola Ostrava-Hrabová, Paskovská 46, příspěvková organizace</t>
  </si>
  <si>
    <t>Základní škola Ostrava-Hrabůvka, Klegova 27, příspěvková organizace</t>
  </si>
  <si>
    <t>Základní škola Ostrava-Hrabůvka, Provaznická 64, příspěvková organizace</t>
  </si>
  <si>
    <t>Základní škola Ostrava-Mariánské Hory, Gen. Janka 1208, příspěvková organizace</t>
  </si>
  <si>
    <t>Základní škola Ostrava-Michálkovice, U Kříže 28, příspěvková organizace</t>
  </si>
  <si>
    <t>Základní škola Ostrava-Nová Bělá, Mitrovická 389, příspěvková organizace</t>
  </si>
  <si>
    <t>Základní škola Ostrava-Petřkovice, Hlučínská 136</t>
  </si>
  <si>
    <t>Základní škola Ostrava-Poruba, A. Hrdličky 1638, příspěvková organizace</t>
  </si>
  <si>
    <t>Základní škola Ostrava-Poruba, Bulharská 1532, příspěvková organizace</t>
  </si>
  <si>
    <t>Základní škola Ostrava-Poruba, Dětská 915, příspěvková organizace</t>
  </si>
  <si>
    <t>Základní škola Ostrava-Poruba, I. Sekaniny 1804, příspěvková organizace</t>
  </si>
  <si>
    <t>Základní škola Ostrava-Poruba, J. Šoupala 1609, příspěvková organizace</t>
  </si>
  <si>
    <t>Základní škola Ostrava-Poruba, J. Valčíka 4411, příspěvková organizace</t>
  </si>
  <si>
    <t>Základní škola Ostrava-Poruba, K. Pokorného 1382, příspěvková organizace</t>
  </si>
  <si>
    <t>Základní škola Ostrava-Poruba, Komenského 668, příspěvková organizace</t>
  </si>
  <si>
    <t>Základní škola Ostrava-Poruba, Porubská 831, příspěvková organizace</t>
  </si>
  <si>
    <t>Základní škola Ostrava-Poruba, Porubská 832, příspěvková organizace</t>
  </si>
  <si>
    <t>Základní škola Ostrava-Poruba, Ukrajinská 1533, příspěvková organizace</t>
  </si>
  <si>
    <t>Základní škola Ostrava-Radvanice, Vrchlického 5, příspěvková organizace</t>
  </si>
  <si>
    <t>Základní škola Ostrava-Stará Bělá</t>
  </si>
  <si>
    <t>Základní škola Ostrava-Vítkovice, Šalounova 56, příspěvková organizace</t>
  </si>
  <si>
    <t>Základní škola Ostrava-Výškovice, Srbská 2, příspěvková organizace</t>
  </si>
  <si>
    <t>Základní škola Ostrava-Zábřeh, Chrjukinova 12, příspěvková organizace</t>
  </si>
  <si>
    <t>Základní škola Ostrava-Zábřeh, Jugoslávská 23, příspěvková organizace</t>
  </si>
  <si>
    <t>Základní škola Paskov, okres Frýdek-Místek, příspěvková organizace</t>
  </si>
  <si>
    <t>Základní škola Petra Bezruče a mateřská škola, Třinec, příspěvková organizace</t>
  </si>
  <si>
    <t>Základní škola Petřvald, okres Nový Jičín, příspěvková organizace</t>
  </si>
  <si>
    <t>Základní škola Příbor, Jičínská 486, okres Nový Jičín</t>
  </si>
  <si>
    <t>Základní škola Rychvald, okres Karviná, příspěvková organizace</t>
  </si>
  <si>
    <t>Základní škola Rýmařov, Jelínkova 1, okres Bruntál</t>
  </si>
  <si>
    <t>Základní škola s polským jazykem vyučovacím a Mateřská škola - Przedszkole Milíkov, příspěvková organizace</t>
  </si>
  <si>
    <t>Základní škola s polským jazykem vyučovacím a Mateřská škola s polským jazykem vyučovacím Český Těšín Havlíčkova 13 okres Karviná</t>
  </si>
  <si>
    <t>Základní škola s polským vyučovacím jazykem a Mateřská škola s polským vyučovacím jazykem Hrádek 77, okres Frýdek-Místek, příspěvková organizace</t>
  </si>
  <si>
    <t>Základní škola Slezská Ostrava, Bohumínská 72, příspěvková organizace</t>
  </si>
  <si>
    <t>Základní škola Slezská Ostrava, Chrustova 24, příspěvková organizace</t>
  </si>
  <si>
    <t>Základní škola Slezská Ostrava, Pěší 1, příspěvková organizace</t>
  </si>
  <si>
    <t>Základní škola Staré Hamry, okres Frýdek-Místek, příspěvková organizace</t>
  </si>
  <si>
    <t>Základní škola Starý Jičín, příspěvková organizace</t>
  </si>
  <si>
    <t>Základní škola Stěbořice</t>
  </si>
  <si>
    <t>Základní škola Studénka, Butovická 346, okres Nový Jičín</t>
  </si>
  <si>
    <t>Základní škola Studénka, Sjednocení 650, příspěvková organizace</t>
  </si>
  <si>
    <t>Základní škola Svobodné Heřmanice, okres Bruntál</t>
  </si>
  <si>
    <t>Základní škola Šenov, Radniční náměstí 1040</t>
  </si>
  <si>
    <t>Základní škola T. G. Masaryka a Mateřská škola Komorní Lhotka, příspěvková organizace</t>
  </si>
  <si>
    <t>Základní škola T. G. Masaryka Bohumín - Pudlov, Trnková 280, okres Karviná, příspěvková organizace</t>
  </si>
  <si>
    <t>Základní škola T. G. Masaryka Jistebník, okres Nový Jičín, příspěvková organizace</t>
  </si>
  <si>
    <t>Základní škola T. G. Masaryka Krmelín, příspěvková organizace</t>
  </si>
  <si>
    <t>Základní škola T. G. Masaryka Opava, Riegrova 13 - příspěvková organizace</t>
  </si>
  <si>
    <t>Základní škola T. G. Masaryka Studénka, 2. května 500, okres Nový Jičín</t>
  </si>
  <si>
    <t>Základní škola Trnávka, okres Nový Jičín, příspěvková organizace</t>
  </si>
  <si>
    <t>Základní škola Velké Hoštice, okres Opava, příspěvková organizace</t>
  </si>
  <si>
    <t>Základní škola Vendryně 236, okres Frýdek-Místek, příspěvková organizace</t>
  </si>
  <si>
    <t>Základní škola Vojtěcha Martínka Brušperk, okres Frýdek-Místek</t>
  </si>
  <si>
    <t>Základní škola Vratimov, Datyňská 690</t>
  </si>
  <si>
    <t>Základní škola Vratimov, Masarykovo náměstí 192</t>
  </si>
  <si>
    <t>Základní škola Vražné okres Nový Jičín, příspěvková organizace</t>
  </si>
  <si>
    <t>Základní škola Vrbno pod Pradědem, okres Bruntál</t>
  </si>
  <si>
    <t>Základní škola waldorfská Ostrava, příspěvková organizace</t>
  </si>
  <si>
    <t>Základní škola, Třinec, Slezská 773, příspěvková organizace</t>
  </si>
  <si>
    <t>Základní umělecká škola Frýdek-Místek, Hlavní třída 11</t>
  </si>
  <si>
    <t>Základní umělecká škola Ivo Žídka, Kravaře, Ivana Kubince 5, příspěvková organizace</t>
  </si>
  <si>
    <t>Základní umělecká škola Ostrava-Svinov, Bílovecká 1</t>
  </si>
  <si>
    <t>Základní umělecká škola Viléma Wünsche, Zámecká 2</t>
  </si>
  <si>
    <t>Základní umělecká škola Vratimov, Strmá 9</t>
  </si>
  <si>
    <t>Základní umělecká škola, Brušperk, příspěvková organizace</t>
  </si>
  <si>
    <t>Zařízení školního stravování Krnov, Žižkova 1, okres Bruntál, příspěvková organizace</t>
  </si>
  <si>
    <t>Zařízení školního stravování Opava, příspěvková organizace</t>
  </si>
  <si>
    <t>Zařízení školního stravování Vratimov</t>
  </si>
  <si>
    <r>
      <t xml:space="preserve">1) </t>
    </r>
    <r>
      <rPr>
        <sz val="8"/>
        <rFont val="Tahoma"/>
        <family val="2"/>
        <charset val="238"/>
      </rPr>
      <t>Schválený rozpočet dotace je snížen o částku vrácených prostředků do rozpočtu kraje, která byla následně použita v rozpočtu výdajů (opětovně v daném roce).</t>
    </r>
  </si>
  <si>
    <r>
      <t xml:space="preserve">2) </t>
    </r>
    <r>
      <rPr>
        <sz val="8"/>
        <rFont val="Tahoma"/>
        <family val="2"/>
        <charset val="238"/>
      </rPr>
      <t>Ve sloupci Čerpáno jsou uvedeny poskytnuté dotace v roce 2016 snížené o případné vyúčtované vratky v závěru roku 2016 nebo počátkem roku 2017.</t>
    </r>
  </si>
  <si>
    <t>*) prostředky na:</t>
  </si>
  <si>
    <t>Vypořádání finančních vztahů k ostatním fyzickým a právnickým osobám (včetně prostředků poskytnutých soukromým školám)</t>
  </si>
  <si>
    <t>1. FK Spartak Jablunkov, Jablunkov</t>
  </si>
  <si>
    <t>Dotační program - Podpora sportu v Moravskoslezském kraji</t>
  </si>
  <si>
    <t>1. SFK Havířov, z.s., Havířov</t>
  </si>
  <si>
    <t>1st International School of Ostrava - základní škola a gymnázium, s.r.o.</t>
  </si>
  <si>
    <t>2K-BIKE CLUB ODRY, Odry</t>
  </si>
  <si>
    <t>4MEDi - Centrum buněčné terapie a diagnostiky a. s., Ostrava-Poruba</t>
  </si>
  <si>
    <t>Dotační program - Podpora podnikání</t>
  </si>
  <si>
    <t>4SafeDriving s.r.o., Ostrava-Pustkovec</t>
  </si>
  <si>
    <t>AB Digital s.r.o., Prušánky</t>
  </si>
  <si>
    <t>ADAM - Autistické děti a my, z.s., Havířov</t>
  </si>
  <si>
    <t>Dotační program - Program realizace specifických aktivit Moravskoslezského krajského plánu vyrovnávání příležitostí pro občany se zdravotním postižením</t>
  </si>
  <si>
    <t>ADRA o.p.s., Praha 5</t>
  </si>
  <si>
    <t>Dotace - pracovně prezentační veletrh v Moravskoslezském kraji JOBfest</t>
  </si>
  <si>
    <t>Aeroklub FRÝDLANT n.O., občanské sdružení, Frýdlant nad Ostravicí</t>
  </si>
  <si>
    <t>Agentura pro regionální rozvoj, a.s., Ostrava-Moravská Ostrava a Přívoz</t>
  </si>
  <si>
    <t>Činnosti zajišťované Agenturou pro regionální rozvoj</t>
  </si>
  <si>
    <t>Agentura Slunce, o.p.s., Ostrava-Poruba</t>
  </si>
  <si>
    <t xml:space="preserve">AHOL -Střední odborná škola, s.r.o. </t>
  </si>
  <si>
    <t xml:space="preserve">AHOL-Vyšší odborná škola, o.p.s.    </t>
  </si>
  <si>
    <t>AK 1324, s.r.o., Krásná</t>
  </si>
  <si>
    <t xml:space="preserve">Akademický ústav Karviná, z.ú. </t>
  </si>
  <si>
    <t>Dotační program - Program na podporu komunitní práce a na zmírňování následků sociálního vyloučení v sociálně vyloučených lokalitách Moravskoslezského kraje</t>
  </si>
  <si>
    <t>Akademie FC Baník Ostrava z. s., Ostrava-Slezská Ostrava</t>
  </si>
  <si>
    <t>AlFi, z.s., Ostrava-Petřkovice</t>
  </si>
  <si>
    <t>Alliance Francaise Ostrava, Ostrava-Moravská Ostrava a Přívoz</t>
  </si>
  <si>
    <t xml:space="preserve">Althaia o.p.s., Bruntál </t>
  </si>
  <si>
    <t>ANGELMAN CZ, spolek, Bohuním</t>
  </si>
  <si>
    <t>ANIMA VIVA o.s., Opava</t>
  </si>
  <si>
    <t>Anna Rychtárková, Hrádek</t>
  </si>
  <si>
    <t>APROPO z.s., Havířov-Šumbark</t>
  </si>
  <si>
    <t xml:space="preserve">Dotační program - Program na podporu projektů ve zdravotnictví </t>
  </si>
  <si>
    <t>AquaKlim, s.r.o., Ostrava-Mor. Ostrava  a Přívoz</t>
  </si>
  <si>
    <t>Argutec, s.r.o., Ostrava-Poruba</t>
  </si>
  <si>
    <t>ARKA CZ, o.s., Ostrava</t>
  </si>
  <si>
    <t>Armáda spásy v České republice, z.s., Praha</t>
  </si>
  <si>
    <t>ARRIVA MORAVA a.s., Ostrava</t>
  </si>
  <si>
    <t>Dopravní obslužnost - linková doprava</t>
  </si>
  <si>
    <t>artRóza z.s., Ostrava - Třebovice</t>
  </si>
  <si>
    <t>"Asociace malých debrujárů České republiky, o.s.", Bučovice</t>
  </si>
  <si>
    <t>Asociace rodičů a přátel zdravotně postižených dětí v ČR, klub Stonožka Ostrava, Ostrava-Hrabůvka</t>
  </si>
  <si>
    <t>Asociace rodičů a přátel zdravotně postižených dětí v ČR, z.s. Klub Zvoneček, Odry</t>
  </si>
  <si>
    <t>Dotace - projekt Komplexní intenzivní lůžková léčebně rehabilitační péče dětských pacientů s DMO</t>
  </si>
  <si>
    <t>Dotační program – Naplňování Koncepce podpory mládeže na krajské úrovni v Moravskoslezském kraji</t>
  </si>
  <si>
    <t>Asociace TOM ČR, TOM 206 07 SIHASAPA, Ostrava-Jih</t>
  </si>
  <si>
    <t>Asociace TRIGON, o.p.s., Ostrava-Poruba</t>
  </si>
  <si>
    <t>AstrumQ Interactive, s.r.o., Ostrava</t>
  </si>
  <si>
    <t>ATA ENGINEERING s.r.o., Ostrava-Moravská Ostrava a Přívoz</t>
  </si>
  <si>
    <t>ATEKO, s. r. o., Ostrava, Mariánské Hory a Hulváky</t>
  </si>
  <si>
    <t>ATEsystem s.r.o., Ostrava-Poruba</t>
  </si>
  <si>
    <t>Atletický klub Emila Zátopka Kopřivnice, Kopřivnice</t>
  </si>
  <si>
    <t>Atletický oddíl Slavia Havířov, z.s., Havířov</t>
  </si>
  <si>
    <t>AVE ART Ostrava, soukromá Střední umělecká škola a Základní umělecká škola, s.r.o.</t>
  </si>
  <si>
    <t>AVE, z.s., Český Těšín</t>
  </si>
  <si>
    <t>AZ kov-komaxit, s.r.o., Pržno</t>
  </si>
  <si>
    <t>BASKET OSTRAVA z.s., Ostrava-Moravská Ostrava a Přivoz</t>
  </si>
  <si>
    <t>Basketbalový klub NH Ostrava o.s., Ostrava-Moravská Ostrava a Přívoz</t>
  </si>
  <si>
    <t>Basketbalový klub Příbor, Příbor</t>
  </si>
  <si>
    <t>BAV klub Příbor, středisko volného času, s.r.o.</t>
  </si>
  <si>
    <t>Běhopava, Opava</t>
  </si>
  <si>
    <t xml:space="preserve">Beskyd DZR, o.p.s., Frýdek-Místek </t>
  </si>
  <si>
    <t>Beskydská šachová škola, Frýdek-Místek</t>
  </si>
  <si>
    <t>BESKYDSKÝ TENISOVÝ KLUB, Frýdlant nad Ostravicí</t>
  </si>
  <si>
    <t>BESKYDY SPORT s.r.o., Olomouc</t>
  </si>
  <si>
    <t>Bezpečnostně právní akademie Ostrava, s. r. o., střední škola</t>
  </si>
  <si>
    <t>Bezpečnostně technologický klastr o.s., Ostrava-Jih</t>
  </si>
  <si>
    <t>Biantlonklub SMTu Poruba při DDM Ostrava-M.Hory, Ostrava-Poruba</t>
  </si>
  <si>
    <t>Biatlon Ostrava, z.s., Ostrava-Třebovice</t>
  </si>
  <si>
    <t>BIKE 2000, Ostrava-Hrabůvka</t>
  </si>
  <si>
    <t>BIKE SPORT CLUB, Opava</t>
  </si>
  <si>
    <t>Bílovecká nemocnice, a.s., Bílovec</t>
  </si>
  <si>
    <t>Úspory energie v Bílovecké nemocnici, a.s.</t>
  </si>
  <si>
    <t>Bílý kruh bezpečí, z.s., Praha 5</t>
  </si>
  <si>
    <t>Bílý nosorožec, o.p.s., Ostrava-Moravská Ostrava</t>
  </si>
  <si>
    <t>BK KOPŘIVNICE, z.s., Kopřivnice</t>
  </si>
  <si>
    <t>Blackberry, s.r.o.,  Štramberk</t>
  </si>
  <si>
    <t>Blue Volley Ostrava, z.s., Ostrava, Poruba</t>
  </si>
  <si>
    <t>Bohumínská městská nemocnice, a.s., Bohumín</t>
  </si>
  <si>
    <t>BORCAD cz s.r.o., Fryčovice</t>
  </si>
  <si>
    <t>Bruntálská dílna Polárka o.p.s., Bruntál</t>
  </si>
  <si>
    <t>BUJOART s.r.o., Brno</t>
  </si>
  <si>
    <t>Bunkr, o.p.s., Třinec</t>
  </si>
  <si>
    <t>BVÚ-Centrum pro volný čas a pomoc mládeži z.s., Ostrava</t>
  </si>
  <si>
    <t>Dotační program - Program na podporu neinvestičních aktivit z oblasti  prevence kriminality</t>
  </si>
  <si>
    <t>CAUTUM s.r.o., Praha 3</t>
  </si>
  <si>
    <t>CDU SPORT - VOLNÝ ČAS z.s., Ostrava-Poruba</t>
  </si>
  <si>
    <t>CENTROM, občanské sdružení, Ostrava-Jih</t>
  </si>
  <si>
    <t>Centrum Anabell, z. s., Brno-střed</t>
  </si>
  <si>
    <t>Centrum inkluze o.p.s., Velké Hoštice</t>
  </si>
  <si>
    <t>Dotace - projekt Rekonstrukce setkávací místnosti</t>
  </si>
  <si>
    <t>Centrum nové naděje, Frýdek-Místek</t>
  </si>
  <si>
    <t>Centrum pro dítě s diabetem, z.s., Ostrava-Moravská Ostrava a Přívoz</t>
  </si>
  <si>
    <t>Centrum pro rodinu a sociální péči, Ostrava</t>
  </si>
  <si>
    <t>Centrum pro rozvoj péče o duševní zdraví Moravskoslezského kraje, Ostrava-Poruba</t>
  </si>
  <si>
    <t>Centrum pro zdravotně postižené Moravskoslezského kraje, Ostrava-Moravská Ostrava  a Přívoz</t>
  </si>
  <si>
    <t>Centrum služeb pro neslyšící a nedoslýchavé, o.p.s., Ostrava-Moravská Ostrava a Přívoz</t>
  </si>
  <si>
    <t>Centrum sociálních služeb Ostrava, o.p.s.,Ostrava, Mariánské Hory a Hulváky</t>
  </si>
  <si>
    <t>Církevní základní a mateřská škola, Krnov</t>
  </si>
  <si>
    <t>"CULTURE 4P", Metylovice</t>
  </si>
  <si>
    <t>ČBF - Oblast Severní Morava, evidenční číslo ČBF 09. Ostrava-Moravská Ostrava a Přívoz</t>
  </si>
  <si>
    <t>Česká florbalová unie o.s., Praha 4</t>
  </si>
  <si>
    <t>Dotace - uspořádání mistrovství světa v požárním sportu</t>
  </si>
  <si>
    <t>Česká provincie Kongregace Dcer Božské Lásky, Opava</t>
  </si>
  <si>
    <t>Česká rugbyová unie, Praha 6</t>
  </si>
  <si>
    <t>Dotace - krytí finanční ztráty provozu pravidelné letecké linky Ostrava - Praha - Düsseldorf za období 1.3.2015 – 31.12.2015</t>
  </si>
  <si>
    <t>České dráhy, a.s., Praha 1</t>
  </si>
  <si>
    <t>Dopravní obslužnost - drážní doprava</t>
  </si>
  <si>
    <t>Česko-polská obchodní komora Ostrava, Moravská Ostrava a Přívoz</t>
  </si>
  <si>
    <t xml:space="preserve">Dotace - pronájem prostoru a technického vybavení a pohoštění za účelem uspořádání XXII. Setkání podnikatelů </t>
  </si>
  <si>
    <t>Český rybářský svaz, místní organizace Frýdlant nad Ostravicí, Frýdlant nad Ostravicí</t>
  </si>
  <si>
    <t>Dotace - vydání knihy - Jan Zajíc: Verše</t>
  </si>
  <si>
    <t xml:space="preserve">Dotace - zajištění seminářů pro pedagogy středních škol v rámci Moravskoslezského kraje </t>
  </si>
  <si>
    <t>Český svaz házené, Praha 7</t>
  </si>
  <si>
    <t>Český svaz chovatelů, z.s., Základní organizace Třinec 1, Třinec</t>
  </si>
  <si>
    <t>Dotace - Okresní výstava drobného zvířectva</t>
  </si>
  <si>
    <t>Český svaz včelařů, z.s., okresní organizace Bruntál, Holčovice</t>
  </si>
  <si>
    <t>Český svaz včelařů, z.s., okresní organizace Frýdek - Místek, Dolní Lomná</t>
  </si>
  <si>
    <t>Český svaz včelařů, z.s., okresní organizace Nový Jičín, Fulnek</t>
  </si>
  <si>
    <t>Český svaz včelařů, z.s., okresní organizace Opava, Opava</t>
  </si>
  <si>
    <t>Český svaz včelařů, o.s., základní organizace Frýdek-Místek, Frýdek-Místek</t>
  </si>
  <si>
    <t>Český svaz včelařů, z.s., základní organizace Kopřivnice, Kopřivnice</t>
  </si>
  <si>
    <t>Český volejbalový svaz, Praha 6</t>
  </si>
  <si>
    <t>Člověk na hranici, z.s., Český Těšín</t>
  </si>
  <si>
    <t xml:space="preserve">ČSAD Frýdek-Místek a. s. </t>
  </si>
  <si>
    <t xml:space="preserve">ČSAD Havířov a. s. </t>
  </si>
  <si>
    <t>ČSAD Karviná a. s.</t>
  </si>
  <si>
    <t xml:space="preserve">ČSAD Vsetín a. s. </t>
  </si>
  <si>
    <t>Čtyřleté a osmileté gymnázium, s.r.o.</t>
  </si>
  <si>
    <t>D3Soft Future s.r.o., Ostrava-Mariánské Hory</t>
  </si>
  <si>
    <t>D3Soft s.r.o., Ostrava-Vítkovice</t>
  </si>
  <si>
    <t>Dagmar Žouželková, Andělská Hora</t>
  </si>
  <si>
    <t>DAKOTA, o.p.s., Ostrava-Jih</t>
  </si>
  <si>
    <t>Dance studio Ostrava z.s., Ostrava-Poruba</t>
  </si>
  <si>
    <t>Destinační management turistické oblasti Beskydy-Valašsko, o.p.s., Frýdek-Místek</t>
  </si>
  <si>
    <t>Destinační management turistické oblasti Poodří - Moravské Kravařsko, o.p.s., Fulnek</t>
  </si>
  <si>
    <t>Dětská ordinace Místek s. r. o., Frýdek-Místek</t>
  </si>
  <si>
    <t>Dotační program – Specializační vzdělávání všeobecných praktických lékařů pro dospělé a praktických lékařů pro děti a dorost</t>
  </si>
  <si>
    <t>Dětský ranč Hlučín</t>
  </si>
  <si>
    <t>Devimex s.r.o., Ostrava-Poruba</t>
  </si>
  <si>
    <t>Diakonie ČCE - středisko v Ostravě, Ostrava - Vítkovice</t>
  </si>
  <si>
    <t>Diakonie ČCE - Středisko v Rýmařově, Rýmařov</t>
  </si>
  <si>
    <t>Diecézní charita ostravsko-opavská, Ostrava</t>
  </si>
  <si>
    <t>Dílna uměleckého smaltu, spolek, Frýdlant nad Ostravicí</t>
  </si>
  <si>
    <t>Divadelní společnost Petra Bezruče s.r.o., Ostrava-Moravská Ostrava a Přívoz</t>
  </si>
  <si>
    <t>Divadlo Devítka, spolek, Ostrava-Michálkovice</t>
  </si>
  <si>
    <t>Dodávky automatizace, spol. s r.o., Ostrava-Vítkovice</t>
  </si>
  <si>
    <t>DomA - domácí asistence, Kobeřice</t>
  </si>
  <si>
    <t>DOMINO cz, o. p. s., Zlín</t>
  </si>
  <si>
    <t>Domov sv. Jana Křtitele, s.r.o., Frýdek-Místek</t>
  </si>
  <si>
    <t>Dopravní podnik Ostrava a.s., Ostrava-Moravská Ostrava a Přívoz</t>
  </si>
  <si>
    <t>DTO CZ, s.r.o., Ostrava-Mariánské Hory a Hulváky</t>
  </si>
  <si>
    <t>Dotace - Cena za mimořádný přínos v oboru gerontologie pro rok 2016</t>
  </si>
  <si>
    <t>Ducatus Teschinensis o.s., Bystřice</t>
  </si>
  <si>
    <t>DUDA s.r.o., Bolatice</t>
  </si>
  <si>
    <t>Duha Zelený vítr, Ostrava-Poruba</t>
  </si>
  <si>
    <t>Dům seniorů "POHODA", o. p. s., Orlová</t>
  </si>
  <si>
    <t>E&amp;H services a.s., Praha 1</t>
  </si>
  <si>
    <t>EDUCA - Střední odborná škola, s.r.o.</t>
  </si>
  <si>
    <t>EDUCAnet - Soukromé gymnázium Ostrava, s.r.o.</t>
  </si>
  <si>
    <t>EducationTalentCulture, z.s., Český Těšín</t>
  </si>
  <si>
    <t>E-expert, spol. s r.o., Ostrava-Mariánské Hory a Hulváky</t>
  </si>
  <si>
    <t>Ekipa, Opava</t>
  </si>
  <si>
    <t>EKOM CZ a.s., Praha 15</t>
  </si>
  <si>
    <t>ELCOM, a. s., Praha 4</t>
  </si>
  <si>
    <t>Elim Opava, o.p.s., Opava</t>
  </si>
  <si>
    <t>ENVIKO, z.s., Vřesina</t>
  </si>
  <si>
    <t>Enviom servis s.r.o., Mořkov</t>
  </si>
  <si>
    <t>Epanastatis Prusalis, Ostrava-Poruba</t>
  </si>
  <si>
    <t>Ergon - sociální podnik, z.s.</t>
  </si>
  <si>
    <t>Euroregion Praděd - česká část, Bruntál</t>
  </si>
  <si>
    <t>Eurotopia Opava, o. p. s., Opava</t>
  </si>
  <si>
    <t>Dotace - projekt Podané ruce</t>
  </si>
  <si>
    <t>Dotace - projekt Podané ruce II</t>
  </si>
  <si>
    <t>FA PRAKTIK s.r.o. Středisko praktického vyučování</t>
  </si>
  <si>
    <t>Dotace - nákup sportovního vybavení</t>
  </si>
  <si>
    <t>FBK Škorpioni Ostrava, Ostrava</t>
  </si>
  <si>
    <t>FC Slavoj Olympia Bruntál z.s., Bruntál</t>
  </si>
  <si>
    <t>FC Vítkovice 1919, z.s., Ostrava-Moravská Ostrava a Přívoz</t>
  </si>
  <si>
    <t>Figure Skating Club Kopřivnice, o.s., Kopřivnice</t>
  </si>
  <si>
    <t>Filadelfia - práce s dětmi a mládeží, Frýdek-Místek</t>
  </si>
  <si>
    <t>FIT Sports Club o.s., Opava</t>
  </si>
  <si>
    <t>FLTC Europe a.s., Ostrava-Moravská Ostrava a Přívoz</t>
  </si>
  <si>
    <t>FOKUS-OPAVA, Svobodné Heřmanice</t>
  </si>
  <si>
    <t>FOLK V OSTRAVĚ z.s., Ostrava-Poruba</t>
  </si>
  <si>
    <t>FOND OHROŽENÝCH DĚTÍ, Praha 1</t>
  </si>
  <si>
    <t>FONSIL, spol. s r.o., Kopřivnice-Vlčovice</t>
  </si>
  <si>
    <t>FOTBAL TŘINEC z.s., Třinec</t>
  </si>
  <si>
    <t>Dotace - Velká cena Opavy</t>
  </si>
  <si>
    <t>Fotbalový klub SK Polanka nad Odrou, Polanka nad Odrou</t>
  </si>
  <si>
    <t>free.lepus.cz, z.s., Ostrava-Hrabůvka</t>
  </si>
  <si>
    <t>Dotace - Hyundai Perun SkyMarathon</t>
  </si>
  <si>
    <t>Futra, Orlová, Lutyně</t>
  </si>
  <si>
    <t>Dotace - podpora pro Futsal club Ostrava</t>
  </si>
  <si>
    <t>FV ODRA Petřkovice, Ostrava-Petřkovice</t>
  </si>
  <si>
    <t>Galaxie-Centrum pomoci, Karviná</t>
  </si>
  <si>
    <t>GALILEO SCHOOL - bilingvní  mateřská škola a základní škola, s.r.o.</t>
  </si>
  <si>
    <t>Rozvojový program MŠMT pro děti-cizince ze 3. zemí</t>
  </si>
  <si>
    <t>GGC Energy, s.r.o., Havířov, Prostřední Suchá</t>
  </si>
  <si>
    <t>GODMED CZ s.r.o., Český Těšín</t>
  </si>
  <si>
    <t>GOODWILL - vyšší odborná škola, s.r.o.</t>
  </si>
  <si>
    <t>GW Train Regio a.s., Ústí nad Labem - Střekov</t>
  </si>
  <si>
    <t>Gymnázium BESKYDY MOUNTAIN ACADEMY, s.r.o.</t>
  </si>
  <si>
    <t>Gymnázium Jana Šabršuly s.r.o.</t>
  </si>
  <si>
    <t>HAMER, spol. s r.o., Třinec</t>
  </si>
  <si>
    <t>HANDBALL CLUB BANÍK KARVINÁ</t>
  </si>
  <si>
    <t>Handicap centrum Škola života Frýdek-Místek, o.p.s., Frýdek-Místek</t>
  </si>
  <si>
    <t>Handicap Sport Club Havířov, z.s., Havířov</t>
  </si>
  <si>
    <t>Happy Sport Opava, Opava</t>
  </si>
  <si>
    <t>HC AZ Havířov 2010, Havířov</t>
  </si>
  <si>
    <t>HC BOSPOR Bohumín z.s., Bohumín</t>
  </si>
  <si>
    <t>HC KES Studénka, Studénka</t>
  </si>
  <si>
    <t>HELP-IN, o.p.s. Bruntál</t>
  </si>
  <si>
    <t>Hlásím se k továrně, Ostrava-Jih</t>
  </si>
  <si>
    <t>Hnutí Duha Jeseník, Jeseník</t>
  </si>
  <si>
    <t>Hockey club Kopřivnice, z.s., Kopřivnice</t>
  </si>
  <si>
    <t>HOKEJOVÁ ŠKOLA - OSTRAVA, o.s., Ostrava-Jih</t>
  </si>
  <si>
    <t>Hokejový klub Frýdek-Místek, Frýdek-Místek</t>
  </si>
  <si>
    <t>Hokejový klub Nový Jičín, z. s., Nový Jičín</t>
  </si>
  <si>
    <t>Hokejový klub RT TORAX PORUBA, o.s., Ostrava-Poruba</t>
  </si>
  <si>
    <t>Hope House, z. s., Břidličná</t>
  </si>
  <si>
    <t>Dotace - orientační značení areálu Horských lázní Karlova Studánka</t>
  </si>
  <si>
    <t>Hotelová škola a Obchodní akademie Havířov s.r.o.</t>
  </si>
  <si>
    <t>Dotace - instalace osvětlení tenisových kurtů</t>
  </si>
  <si>
    <t>Hutní montáže - SvarServiS, s.r.o., Ostrava, Mariánské Hory a Hulváky</t>
  </si>
  <si>
    <t>Charita Bohumín, Bohumín</t>
  </si>
  <si>
    <t>Charita Český Těšín</t>
  </si>
  <si>
    <t>Charita Frenštát pod Radhoštěm</t>
  </si>
  <si>
    <t>Charita Frýdek-Místek</t>
  </si>
  <si>
    <t>Charita Hlučín</t>
  </si>
  <si>
    <t>Dotace - bezbariérové úpravy prostor Denního stacionáře</t>
  </si>
  <si>
    <t>Charita Kopřivnice</t>
  </si>
  <si>
    <t>Charita Krnov, Krnov</t>
  </si>
  <si>
    <t>Charita Nový Jičín, Nový Jičín</t>
  </si>
  <si>
    <t>Charita Odry, Odry</t>
  </si>
  <si>
    <t>Charita Opava</t>
  </si>
  <si>
    <t>Charita Ostrava</t>
  </si>
  <si>
    <t>Charita Studénka, Studénka</t>
  </si>
  <si>
    <t>Charita sv. Alexandra, Ostrava</t>
  </si>
  <si>
    <t>Charita Třinec, Třinec</t>
  </si>
  <si>
    <t>IHAS s.r.o., Ostrava-Moravská Ostrava a Přívoz</t>
  </si>
  <si>
    <t>IMCoPharma a.s., Bílovec</t>
  </si>
  <si>
    <t>infinity - progress z.s., Mosty u Jablunkova 316</t>
  </si>
  <si>
    <t>ING Corporation, spol. s r.o., Frýdlant nad Ostravicí</t>
  </si>
  <si>
    <t>Ingeteam a.s., Ostrava-Pustkovec</t>
  </si>
  <si>
    <t>InnoGen s.r.o., Ludgeřovice</t>
  </si>
  <si>
    <t>Invent Medical Group, s.r.o., Ostrava-Pustkovec</t>
  </si>
  <si>
    <t>INWIRO s.r.o., Ostrava-Moravská Ostrava a Přívoz</t>
  </si>
  <si>
    <t>IPS Konstrukt, spol. s r.o., Ostrava, Mariánské Hory a Hulváky</t>
  </si>
  <si>
    <t>ISSA CZECH s.r.o., Ostrava-Moravská Ostrava a Přívoz</t>
  </si>
  <si>
    <t>ITA, spol. s r.o., Ostrava Mariánské Hory a Hulváky</t>
  </si>
  <si>
    <t>IUVENTAS - Soukromé gymnázium a Střední odborná škola, s.r.o.</t>
  </si>
  <si>
    <t>Dotace - soutěž Křížovkářská liga</t>
  </si>
  <si>
    <t>Dotace - projekt Počteníčko s babičkou</t>
  </si>
  <si>
    <t>Bc. Iveta Svobodová, Heřmanovice</t>
  </si>
  <si>
    <t>Jedlička COMPUTERS s.r.o., Hradec nad Moravicí</t>
  </si>
  <si>
    <t>Jesenická Cyklistická z.s., Jeseník</t>
  </si>
  <si>
    <t>Jezdecký klub Baník Ostrava, Ostrava-Stará Bělá</t>
  </si>
  <si>
    <t>Jezdecký klub Stáje NANKA Orlová, Orlová</t>
  </si>
  <si>
    <t>Jezdecký klub Velká Polom o.s., Velká Polom</t>
  </si>
  <si>
    <t>Jezdecký klub voltiž Albertovec, z.s., Bolatice</t>
  </si>
  <si>
    <t>JINAK, o.p.s., Brantice</t>
  </si>
  <si>
    <t>JK BRANTICE, z.s., Brantice</t>
  </si>
  <si>
    <t>JK Pohoda Albrechtice, z.s., Albrechtice</t>
  </si>
  <si>
    <t>JK Vělopolí z.s., Vělopolí</t>
  </si>
  <si>
    <t>Junák - český skaut, přístav VIRIBUS UNITIS Ostrava, z. s., Ostrava-Poruba</t>
  </si>
  <si>
    <t>Junák - svaz skautů a skautek ČR, Havířov</t>
  </si>
  <si>
    <t>Dotace - Rekonstrukce skautské mohyly Ivančena</t>
  </si>
  <si>
    <t>Juniorský maratonský klub, z.s., Praha 7</t>
  </si>
  <si>
    <t>K+K LABYRINT OSTRAVA z.s., Ostrava-Moravská Ostrava a Přívoz</t>
  </si>
  <si>
    <t>K2 atmitec s.r.o., Ostrava-Moravská Ostrava a Přívoz</t>
  </si>
  <si>
    <t>Kabal team Karviná z.s., Karviná</t>
  </si>
  <si>
    <t>KARATE TYGR SHOTOKAN, z.s., Ostrava-Moravská Ostrava a Přívoz</t>
  </si>
  <si>
    <t xml:space="preserve">Karel Brendl, Čermná ve Slezsku </t>
  </si>
  <si>
    <t>Katolická beseda v Kopřivnici, o.s., Kopřivnice</t>
  </si>
  <si>
    <t>KČT, odbor Moravská Ostrava, Ostrava-Moravská Ostrava a Přívoz</t>
  </si>
  <si>
    <t>KFV ROUB VÍTKOVICE, Ostrava-Moravská Ostrava a Přívoz</t>
  </si>
  <si>
    <t>KLACR o.s., Ostrava-Moravská Ostrava a Přívoz</t>
  </si>
  <si>
    <t>Klastr sociálních inovací a podniků - SINEC z.s., Ostrava-Zábřeh</t>
  </si>
  <si>
    <t xml:space="preserve">Klub bechtěreviků ČR z.s., Praha </t>
  </si>
  <si>
    <t>Klub biatlonu Břidličná</t>
  </si>
  <si>
    <t>Klub celiakie pro Ostravu a Moravskoslezský kraj, z. s., Ostrava-Proskovice</t>
  </si>
  <si>
    <t>Klub kultury o. p. s., Třinec</t>
  </si>
  <si>
    <t>Klub vodních sportů LAGUNA, Nový Jičín</t>
  </si>
  <si>
    <t>Dotace - projekt Vendryně Zaolší aneb středověké Lidéřovice</t>
  </si>
  <si>
    <t>KOLEČKO z.s., Ostrava-Plesná</t>
  </si>
  <si>
    <t>Kongres Poláků v České republice, Český Těšín</t>
  </si>
  <si>
    <t>Konvent sester alžbětinek v Jablunkově</t>
  </si>
  <si>
    <t>Koordinátor ODIS s.r.o., Ostrava-Moravská Ostrava a Přívoz</t>
  </si>
  <si>
    <t>Činnosti zajišťované obchodní společností Koordinátor ODIS, s.r.o.</t>
  </si>
  <si>
    <t>Krajská rada seniorů Moravskoslezského kraje, p.s., Ostrava-Moravská Ostrava a Přívoz</t>
  </si>
  <si>
    <t>Krajský svaz juda Moravskoslezského kraje, Ostrava-Moravská Ostrava a Přívoz</t>
  </si>
  <si>
    <t>Kraso klub Havířov</t>
  </si>
  <si>
    <t>Krizové a kontaktní centrum "Pod slunečníkem", Opava</t>
  </si>
  <si>
    <t>Krizové centrum Ostrava, o.s., Ostrava-Moravská Ostrava a Přívoz</t>
  </si>
  <si>
    <t>Krystal Help o.s., Krnov</t>
  </si>
  <si>
    <t>Kultura pro Slezskou Ostravu, o.s., Ostrava, Slezská Ostrava</t>
  </si>
  <si>
    <t>KVADOS, a.s., Ostrava-Moravská Ostrava a Přívoz</t>
  </si>
  <si>
    <t>KVS EKODIVIZE a.s., Horní Benešov</t>
  </si>
  <si>
    <t>Kýpus Ján - BUS s.r.o., Karviná</t>
  </si>
  <si>
    <t>LabControl s.r.o., Opava, Suché Lazce</t>
  </si>
  <si>
    <t>LAMMB technology s.r.o., Ostrava-Vítkovice</t>
  </si>
  <si>
    <t>Laskovská Nataša, Ostrava-Výškovice</t>
  </si>
  <si>
    <t>Lázně Darkov, a.s., Karviná-Hranice</t>
  </si>
  <si>
    <t xml:space="preserve">Lenka Jarnotová, Nové Lublice </t>
  </si>
  <si>
    <t>Lesy České republiky, s.p., Hradec Králové</t>
  </si>
  <si>
    <t>Meliorace a hrazení bystřin v lesích dle § 35 odst 1 a 3 lesního zákona (investice)</t>
  </si>
  <si>
    <t>Letiště Ostrava, a.s.</t>
  </si>
  <si>
    <t>Zajištění hasičské záchranné služby, bezpečnosti a ostrahy letiště</t>
  </si>
  <si>
    <t>Lexikona, z.s., Krnov</t>
  </si>
  <si>
    <t>LifeInLine, Praha 5</t>
  </si>
  <si>
    <t>LIGA o.p.s. Bruntál, Dr.E.Beneše 1497/21</t>
  </si>
  <si>
    <t>Lightdrop, s.r.o., Ostrava-Moravská Ostrava</t>
  </si>
  <si>
    <t>Linie radosti o.s., Frýdek-Místek</t>
  </si>
  <si>
    <t>"Lítací jelen", Pstruží</t>
  </si>
  <si>
    <t>LK Baník Ostrava, o.s., Ostrava, Mor. Ostrava a Přívoz</t>
  </si>
  <si>
    <t>MAFLEX-CZ s.r.o., Mosty u Jablunkova</t>
  </si>
  <si>
    <t>Dotace - Business snídaně Bezpečná dopravní infrastruktura MSK</t>
  </si>
  <si>
    <t>Mácha Vladan, Nový Jičín</t>
  </si>
  <si>
    <t>Maniak aerobik Havířov, z.s., Havířov</t>
  </si>
  <si>
    <t>MAS Frýdlantsko - Beskydy z.s., Čeladná</t>
  </si>
  <si>
    <t xml:space="preserve">Dotační program - Podpora Místních akčních skupin Moravskoslezského kraje </t>
  </si>
  <si>
    <t>MAS Jablunkovsko, z. s., Bystřice</t>
  </si>
  <si>
    <t>MAS Lašsko, z. s., Štramberk</t>
  </si>
  <si>
    <t>MAS Slezská brána, z. s., Řepiště</t>
  </si>
  <si>
    <t>Máš čas?, z.s., Kopřivnice</t>
  </si>
  <si>
    <t>MATERIÁLOVÝ A METALURGICKÝ VÝZKUM s.r.o., Ostrava-Vítkovice</t>
  </si>
  <si>
    <t>Mateřská škola a Základní škola DUHA s.r.o.</t>
  </si>
  <si>
    <t>Mateřská škola AGEL s.r.o.</t>
  </si>
  <si>
    <t>Mateřská škola Bludovice</t>
  </si>
  <si>
    <t>Mateřská škola Čtyřlístek, s.r.o.</t>
  </si>
  <si>
    <t>Mateřská škola Hájov s.r.o.</t>
  </si>
  <si>
    <t>Mateřská škola HAPPY DAY s.r.o.</t>
  </si>
  <si>
    <t xml:space="preserve">Mateřská škola Klíček Krnov </t>
  </si>
  <si>
    <t>Mateřská škola Kouzelný svět</t>
  </si>
  <si>
    <t>Mateřská škola Learn N´Play Academy, s.r.o.</t>
  </si>
  <si>
    <t xml:space="preserve">Mateřská škola Liduška, s.r.o. </t>
  </si>
  <si>
    <t>Mateřská škola Liščata, s.r.o.</t>
  </si>
  <si>
    <t>Mateřská škola MATEŘINKA s.r.o.</t>
  </si>
  <si>
    <t>Mateřská škola MONTE</t>
  </si>
  <si>
    <t>Mateřská škola Montevláček</t>
  </si>
  <si>
    <t>Mateřská škola novojičínská Beruška, spol. s r. o.</t>
  </si>
  <si>
    <t>Mateřská škola Orlík, s.r.o.</t>
  </si>
  <si>
    <t>MATEŘSKÁ ŠKOLA PALOVÁČEK, s.r.o.</t>
  </si>
  <si>
    <t>Mateřská škola Paprsek s.r.o.</t>
  </si>
  <si>
    <t>Mateřská škola Petrklíč s.r.o.</t>
  </si>
  <si>
    <t>Mateřská škola Radost, s.r.o.</t>
  </si>
  <si>
    <t>Mateřská škola se zdravotnickou péčí, s.r.o.</t>
  </si>
  <si>
    <t>Mateřská škola SOKRATES, s.r.o.</t>
  </si>
  <si>
    <t>Mateřská škola ZDRAVÍ s.r.o.</t>
  </si>
  <si>
    <t>Mateřské centrum OASA-klub pro matku a dítě, o.p.s., Raduň</t>
  </si>
  <si>
    <t>MATEX PM, s.r.o., Plzeň</t>
  </si>
  <si>
    <t>Matice slezská, Místní odbor BYSTŘICE NAD OLŠÍ, Bystřice</t>
  </si>
  <si>
    <t>Dotace - výměna vodovodního potrubí, venkovního osvětlení a souvisejících elektrických rozvodů</t>
  </si>
  <si>
    <t>MATUŠ TRADE s.r.o., Veřovice</t>
  </si>
  <si>
    <t>Mažoretky MICHELLE Karviná, o.s., Karviná</t>
  </si>
  <si>
    <t>mcePharma s. r. o., Bílovec</t>
  </si>
  <si>
    <t>Medela-péče o seniory o.p.s., Ostravice</t>
  </si>
  <si>
    <t>MěDP Opava a. s.</t>
  </si>
  <si>
    <t>MENS SANA o.s., Ostrava</t>
  </si>
  <si>
    <t>Mensa České republiky, Praha 5</t>
  </si>
  <si>
    <t>MEPAC CZ, s.r.o., Třinec</t>
  </si>
  <si>
    <t>Městský fotbalový klub Karviná, Karviná-Hranice</t>
  </si>
  <si>
    <t>Mezinárodní obchodní akademie Ostrava, s.r.o.</t>
  </si>
  <si>
    <t>Mezinárodní šachová škola Interchess, Frýdek-Místek</t>
  </si>
  <si>
    <t>Mgr. Halina Františáková, Havířov</t>
  </si>
  <si>
    <t>MIKASA z. s., Ostrava-Jih</t>
  </si>
  <si>
    <t>Mikeska Petr, Čeladná</t>
  </si>
  <si>
    <t>Místní akční skupina Bohumínsko, z.s., Bohumín</t>
  </si>
  <si>
    <t>Místní akční skupina Hlučínsko o.s., Hlučín</t>
  </si>
  <si>
    <t>Místní akční skupina Hrubý Jeseník, Bruntál</t>
  </si>
  <si>
    <t>Místní akční skupina Opavsko, Hradec nad Moravicí</t>
  </si>
  <si>
    <t>Místní akční skupina Pobeskydí - zájmové sdružení právnických osob, Třanovice</t>
  </si>
  <si>
    <t>Místní akční skupina Regionu Poodří, Bartošovice</t>
  </si>
  <si>
    <t>Vodní záchranná služba ČČK Nový Jičín - R, pobočný spolek, Nový Jičín</t>
  </si>
  <si>
    <t>Místní skupina Polského kulturně - osvětového svazu v Mostech u Jablunkova</t>
  </si>
  <si>
    <t>Místní skupina Polského kulturně - osvětového svazu v Nýdku</t>
  </si>
  <si>
    <t>Místní skupina Polského kulturně-osvětového svazu v Havířově-Bludovicích, Havířov,Bludovice</t>
  </si>
  <si>
    <t>Místní skupina Polského kulturně-osvětového svazu v Karviné-Fryštátě, Karviná</t>
  </si>
  <si>
    <t>Dotace - rekonstrukce budovy Místní skupiny Polského kulturně-osvětového svazu v Třanovicích</t>
  </si>
  <si>
    <t>Vodní záchranná služba ČČK Frýdek-Místek, pobočný spolek, Frýdek-Místek</t>
  </si>
  <si>
    <t>Vodní záchranná služba ČČK Ostrava, pobočný spolek, Ostrava-Svinov</t>
  </si>
  <si>
    <t>Mobilní hospic Ondrášek, o.p.s., Ostrava-Poruba</t>
  </si>
  <si>
    <t>Modrý kříž v České republice, Český Těšín</t>
  </si>
  <si>
    <t>Moravian-Silesian Tourism, s.r.o., Ostrava</t>
  </si>
  <si>
    <t xml:space="preserve">Činnosti společnosti Moravian Silesian Tourism, s.r.o.                                         </t>
  </si>
  <si>
    <t>Moravskoslezská krajská organizace ČUS Ostrava, Moravská Ostrava a Přívoz</t>
  </si>
  <si>
    <t>Moravskoslezská obchodní akademie, s.r.o.</t>
  </si>
  <si>
    <t>Moravskoslezská společnost pro ochranu přírody a myslivost o.p.s.. Ostrava-Jih</t>
  </si>
  <si>
    <t>Moravskoslezská unie neslyšících, Ostrava</t>
  </si>
  <si>
    <t>Moravskoslezské krajské sdružení Českého střeleckého svazu, Ostrava-Poruba</t>
  </si>
  <si>
    <t>Moravskoslezský energetický klastr, občanské sdružení, Mošnov</t>
  </si>
  <si>
    <t>Moravskoslezský krajský svaz jachtingu o.s., Ostrava-Moravská Ostrava a Přívoz</t>
  </si>
  <si>
    <t>Moravskoslezský krajský triatlonový svaz o.s., Ostrava, Moravská Ostrava a Přívoz</t>
  </si>
  <si>
    <t>MORE, s.r.o., Praha-Běchovice</t>
  </si>
  <si>
    <t>MRŇOUSKOVA MATEŘSKÁ ŠKOLA</t>
  </si>
  <si>
    <t>Vodní záchranná služba ČČK Bruntál, pobočný spolek, Bruntál</t>
  </si>
  <si>
    <t>Dotace - specializační vzdělávání lékaře</t>
  </si>
  <si>
    <t>Dotace - zajištění provozu zdravotnického zařízení - pediatrické ambulance</t>
  </si>
  <si>
    <t>MUDr. Josef Ječmínek s.r.o., Hněvošice</t>
  </si>
  <si>
    <t>Dotace - zajištění provozu ambulance zubního lékaře v okrese Bruntál</t>
  </si>
  <si>
    <t>MUDr. Pavla Tvrdoňová, Karviná</t>
  </si>
  <si>
    <t>MUDr.Milan Mačák, Orlová, Lutyně</t>
  </si>
  <si>
    <t>Dotace - VI. Otické zelné slavnosti a dožínky</t>
  </si>
  <si>
    <t>Na Výminku s.r.o., Ostrava-Jih, Zábřeh</t>
  </si>
  <si>
    <t>NanoTrade s.r.o., Olomouc</t>
  </si>
  <si>
    <t>NÁRODNÍ DŘEVAŘSKÝ KLASTR, z.s., Ostrava</t>
  </si>
  <si>
    <t>Nemocnice Český Těšín a.s., Český Těšín, Ostravská 783</t>
  </si>
  <si>
    <t>Nestátní denní zařízení DUHA, o.p.s., Orlová</t>
  </si>
  <si>
    <t>NEVIS BAU CZ s.r.o., Opava</t>
  </si>
  <si>
    <t>Nová šance, z. s.,  Ostrava-Koblov</t>
  </si>
  <si>
    <t xml:space="preserve">Dotace - Revolution Train - Moravskoslezská tour 2016 </t>
  </si>
  <si>
    <t>Občanské sdružení Heřmánek, Karviná, Staré Město</t>
  </si>
  <si>
    <t>Občanské sdružení Chewal, Bystřice nad Olší</t>
  </si>
  <si>
    <t>Občanské sdružení Jany Doležílkové, Ostrava</t>
  </si>
  <si>
    <t>Občanské sdružení Madleine, Frýdek-Místek</t>
  </si>
  <si>
    <t>Občanské sdružení Mladý tenista, Bílovec</t>
  </si>
  <si>
    <t>Občanské sdružení ONŽ - pomoc a poradenství pro ženy a dívky, Praha 2</t>
  </si>
  <si>
    <t>Spolek Počteníčko, Ostrava-Jih</t>
  </si>
  <si>
    <t xml:space="preserve">Dotace - projekt Hodinový vnuk </t>
  </si>
  <si>
    <t>Občanské sdružení Vladislava Vančury, Háj ve Slezsku</t>
  </si>
  <si>
    <t>Obec Slovákov v Karviné, Karviná</t>
  </si>
  <si>
    <t>Obchodní akademie Karviná, s.r.o.</t>
  </si>
  <si>
    <t>Oblastní spolek Českého červeného kříže Karviná, Karviná</t>
  </si>
  <si>
    <t>Oblastní spolek Českého červeného kříže Ostrava, Ostrava-Moravská Ostrava a Přívoz</t>
  </si>
  <si>
    <t>Oddíl Lyžování Budišov nad Budišovkou, Budišov nad Budišovkou</t>
  </si>
  <si>
    <t>ODRA, o.s., Ostrava-Jih</t>
  </si>
  <si>
    <t>Okresní fotbalový svaz Frýdek-Místek, Frýdek-Místek</t>
  </si>
  <si>
    <t>ONKO-Naděje, sdružení onkologických pacientů Karviná</t>
  </si>
  <si>
    <t>OPEN HOUSE, Bruntál</t>
  </si>
  <si>
    <t>ORC recycling s.r.o., Ostrava-Petřkovice</t>
  </si>
  <si>
    <t>Organizační výbor GRACIA ČEZ-EDĚ, z.s., Orlová</t>
  </si>
  <si>
    <t>Osoblažská dopravní společnost, s. r. o.,  Krnov</t>
  </si>
  <si>
    <t>Ostrava Chess o.s., Ostrava, Moravská Ostrava a Přívoz</t>
  </si>
  <si>
    <t>Ostrava Steelers, Ostrava-Svinov</t>
  </si>
  <si>
    <t>OSTRAVICE SPORT a.s., Ostravice</t>
  </si>
  <si>
    <t>Ostravská LTS, a.s., Ostrava-Vítkovice</t>
  </si>
  <si>
    <t>Dotace - projekt Paul Kupelwieser - Život a dílo předního manažera a sociálního reformátora 2. poloviny 19. stol. a počátku 20. století</t>
  </si>
  <si>
    <t>Ostravský informační servis, s.r.o., Ostrava-Moravská Ostrava a Přívoz</t>
  </si>
  <si>
    <t>Dotace - nájem nebytových prostor pro setkávání v rámci aktivit spolku včetně vodného, stočného a energií a prostor pro uspořádání koncertních vystoupení</t>
  </si>
  <si>
    <t>Český svaz včelařů, z.s., okresní organizace Ostrava - město, Ostrava - Moravská Ostrava a Přívoz</t>
  </si>
  <si>
    <t>Pavučina o.p.s., Ostrava-Kunčičky</t>
  </si>
  <si>
    <t>Péče srdcem, z.ú., Ostrava-Vítkovice</t>
  </si>
  <si>
    <t>Pečovatelská služba OASA Nový Jičín, o.p.s., Nový Jičín</t>
  </si>
  <si>
    <t>Pečovatelská služba OASA Opava, o.p.s., Raduň</t>
  </si>
  <si>
    <t>Penguin´s ski club Ostrava, Ostrava-Petřkovice</t>
  </si>
  <si>
    <t>PERAS - ski s.r.o., Ludvíkov</t>
  </si>
  <si>
    <t>Petr Staňo, Hrčava</t>
  </si>
  <si>
    <t>Petrklíč help, z.s., Český Těšín</t>
  </si>
  <si>
    <t>Plavecký klub Nový Jičín, z.s., Nový Jičín</t>
  </si>
  <si>
    <t>Podané ruce - osobní asistence, Frýdek-Místek</t>
  </si>
  <si>
    <t>Podhorská nemocnice a.s., Rýmařov</t>
  </si>
  <si>
    <t>Poradna pro občanství/Občanská a lidská práva, z.s., Praha 2</t>
  </si>
  <si>
    <t>POSEJDON, o.s., Dolní Lutyně</t>
  </si>
  <si>
    <t>PRAPOS, Ostrava-Jih</t>
  </si>
  <si>
    <t>PrimMat - Soukromá střední škola podnikatelská, s.r.o.</t>
  </si>
  <si>
    <t xml:space="preserve">Dotace - projekt Nad oblaky aneb Každý může být hvězdou </t>
  </si>
  <si>
    <t>PROSPORT - CZ z.s., Havířov</t>
  </si>
  <si>
    <t>PRVNÍ SKI-SPORT, a.s., Bruntál</t>
  </si>
  <si>
    <t>První soukromá základní umělecká škola MIS music o.p.s.</t>
  </si>
  <si>
    <t>Přátelé Orientačního Běhu Opava, Opava</t>
  </si>
  <si>
    <t>Příroda kolem nás, o. p. s., Studénka</t>
  </si>
  <si>
    <t xml:space="preserve">Přírodovědné gymnázium Ostrava, s.r.o.  </t>
  </si>
  <si>
    <t>PTS Josef Solnař, s.r.o., Ostrava- Nová Ves</t>
  </si>
  <si>
    <t>RABA Motosport, Ostrava-Radvanice a Bartovice</t>
  </si>
  <si>
    <t xml:space="preserve">RB Střední odborné učiliště autooprávárenské, s.r.o.  </t>
  </si>
  <si>
    <t>Red Volley Frýdlant n/O, z.s., Frýdlant nad Ostravicí</t>
  </si>
  <si>
    <t>Regionální rada rozvoje a spolupráce, Třinec</t>
  </si>
  <si>
    <t>Renarkon, o. p. s., Ostrava-Moravská Ostrava a Přívoz</t>
  </si>
  <si>
    <t>Dotace - organizace krajského kola projektu Cena Ď v Moravskoslezském kraji 2016</t>
  </si>
  <si>
    <t>Rodinné a komunitní centrum Chaloupka o.s., Ostrava, Moravská Ostrava a Přívoz</t>
  </si>
  <si>
    <t>Rodinné centrum KAŠTÁNEK, Ostrava-Poruba</t>
  </si>
  <si>
    <t>Romodrom o.p.s., Praha 1</t>
  </si>
  <si>
    <t>Royal Rangers Moravskoslezský kraj, Frýdek-Místek</t>
  </si>
  <si>
    <t>Rozekvítek – Montessori centrum a mateřská škola, s.r.o.</t>
  </si>
  <si>
    <t>Rozvoj Krnovska o.p.s., Krnov</t>
  </si>
  <si>
    <t>RÝMAŘOVSKO o.p.s., Rýmařov</t>
  </si>
  <si>
    <t>Řecká obec Karviná</t>
  </si>
  <si>
    <t>Řecká obec Krnov-město, Krnov</t>
  </si>
  <si>
    <t>Římskokatolická farnost Kujavy, Hladké Životice</t>
  </si>
  <si>
    <t>Římskokatolická farnost Mošnov, Petřvald</t>
  </si>
  <si>
    <t>Římskokatolická farnost Opava - Jaktař, Opava</t>
  </si>
  <si>
    <t>Římskokatolická farnost Raduň</t>
  </si>
  <si>
    <t>Římskokatolická farnost Rybí</t>
  </si>
  <si>
    <t>S.T.O.P. Ostrava-Moravská Ostrava a Přívoz</t>
  </si>
  <si>
    <t>SALUS o.p.s., Kopřivnice</t>
  </si>
  <si>
    <t>Samostatný kmenový a klubový svaz Dakota, Ostrava</t>
  </si>
  <si>
    <t>Sbor Církve adventistů sedmého dne Třinec, Třinec</t>
  </si>
  <si>
    <t>SH ČMS - Sbor dobrovolných hasičů Jablunkov, Jablunkov</t>
  </si>
  <si>
    <t>Dotace - vybavenost SDH Jablunkov osobními ochrannými prostředky</t>
  </si>
  <si>
    <t>Dotace - VIII. ročník soutěže Železný hasič Jablunkov – Memoriál Jana Lewinského, V. ročník Beskydského železného hasiče 2016</t>
  </si>
  <si>
    <t>Sdružení členů a přátel folklórního souboru Jackové, Jablunkov</t>
  </si>
  <si>
    <t>Sdružení maminek Sluníčko o.s., Petrovice u Karviné</t>
  </si>
  <si>
    <t>Sdružení polské mládeže v ČR, Český Těšín</t>
  </si>
  <si>
    <t>Dotace - konference v rámci česko-polské odborné platformy ODERSKÉ FÓRUM – FORUM ODRZAŃSKIE</t>
  </si>
  <si>
    <t>Sdružení pro rozvoj třinecka a jablunkovska, z.s., Bystřice</t>
  </si>
  <si>
    <t>Sdružení přátel polské knihy, Český Těšín</t>
  </si>
  <si>
    <t>Sdružení sociálních asistentů, Ostrava-Mariánské Hory a Hulváky</t>
  </si>
  <si>
    <t>Sdružení úpolových sportů z.s., Krnov</t>
  </si>
  <si>
    <t>Seniorcentrum OASA, s.r.o., Petřvald</t>
  </si>
  <si>
    <t>SEVEROMORAVSKÁ OBLAST BOXU, spolek, Ostrava-Moravská Ostrava a Přívoz</t>
  </si>
  <si>
    <t>SG - Geoinženýring s.r.o., Ostrava-Moravská Ostrava a Přívoz</t>
  </si>
  <si>
    <t>Dotace - pořízení nezbytné požární techniky pro zachování činnosti sboru mladých hasičů</t>
  </si>
  <si>
    <t>Dotace - dovybavení jednotky Sboru dobrovolných hasičů Bystřice</t>
  </si>
  <si>
    <t>Dotace - dovybavení jednotky Sboru dobrovolných hasičů Dolní Lomná</t>
  </si>
  <si>
    <t>Dotace - nákup vybavení sboru dobrovolných hasičů Návsí</t>
  </si>
  <si>
    <t>Dotace - dovybavení SDH Písečná materiálem pro hasičský sport dětí a mládeže</t>
  </si>
  <si>
    <t>Dotace - technické zajištění akce oslavy 550. výročí založení obce Písek</t>
  </si>
  <si>
    <t>SHIFT s.r.o., Ostrava-Stará Bělá</t>
  </si>
  <si>
    <t>SK Házená Polanka nad Odrou, z.s., Ostrava-Polanka nad Odrou</t>
  </si>
  <si>
    <t>SK KONTAKT OSTRAVA, Ostrava-Svinov</t>
  </si>
  <si>
    <t xml:space="preserve">SK Studénka, z. s. </t>
  </si>
  <si>
    <t>Dotace - rekonstrukce tribuny a ochranných sítí na hřišti SK Studénka, z.s.</t>
  </si>
  <si>
    <t>SKI KLUB RD RÝMAŘOV, Rýmařov</t>
  </si>
  <si>
    <t>Sky Paragliders a.s., Frýdlant nad Ostravicí</t>
  </si>
  <si>
    <t>Slezská diakonie, Český Těšín</t>
  </si>
  <si>
    <t>SLEZSKÁ HUMANITA, obecně prospěšná společnost, Karviná</t>
  </si>
  <si>
    <t>Dotace -  XIV. ročník mezinárodní vědecké konference Hospodářská politika v zemích EU</t>
  </si>
  <si>
    <t>Slezský Aeroklub Zábřeh, Dolní Benešov</t>
  </si>
  <si>
    <t>Slezský soubor Heleny Salichové, Ostrava-Poruba</t>
  </si>
  <si>
    <t>Slezský svaz zdravotně postižených, Hradec nad Moravicí</t>
  </si>
  <si>
    <t>Slunce v dlani, o.p.s., Olbramice</t>
  </si>
  <si>
    <t>Služby Dobrého Pastýře, soukromé sdružení křesťanů, Ludgeřovice</t>
  </si>
  <si>
    <t>SNAKES OSTRAVA z.s., Ostrava-Plesná</t>
  </si>
  <si>
    <t>SOUKROMÁ MATEŘSKÁ ŠKOLA  TOVÁRNÍ s.r.o.</t>
  </si>
  <si>
    <t>SOUKROMÁ MATEŘSKÁ ŠKOLA BAMBINO s.r.o.</t>
  </si>
  <si>
    <t>Soukromá mateřská škola Sluníčko Ostrava Poruba</t>
  </si>
  <si>
    <t>Soukromá obchodní akademie Opava s.r.o.</t>
  </si>
  <si>
    <t>Soukromá střední odborná škola Frýdek-Místek, s. r. o.</t>
  </si>
  <si>
    <t>Soukromá střední odborná škola PRIMA s.r.o.</t>
  </si>
  <si>
    <t>Soukromá střední škola podnikatelská, s.r.o., Opava</t>
  </si>
  <si>
    <t>Soukromá střední škola PRAKTIK s.r.o.</t>
  </si>
  <si>
    <t>Soukromá třinecká obchodní akademie a hotelová škola, spol. s r. o.</t>
  </si>
  <si>
    <t xml:space="preserve">Soukromá vyšší odborná škola podnikatelská, s.r.o.  </t>
  </si>
  <si>
    <t>Soukromá základní škola a mateřská škola, s.r.o.</t>
  </si>
  <si>
    <t>Soukromá základní škola PIANETA, s.r.o.</t>
  </si>
  <si>
    <t>Soukromá základní škola speciální pro žáky s více vadami, Ostrava, s.r.o.</t>
  </si>
  <si>
    <t xml:space="preserve">Soukromá základní škola, spol. s r.o. </t>
  </si>
  <si>
    <t>Soukromá základní umělecká škola MUSICALE v.o.s.</t>
  </si>
  <si>
    <t>Soukromá základní umělecká škola TUTTI MUSIC, spol. s r. o.</t>
  </si>
  <si>
    <t>Soukromé středisko praktického výučování RENOVA, o.p.s. Milotice nad Opavou</t>
  </si>
  <si>
    <t>Spirála o.p.s., Ostrava-Jih</t>
  </si>
  <si>
    <t>Společenství Romů na Moravě, Romano jekhetaniben pre Morava, Frýdek-Místek</t>
  </si>
  <si>
    <t>Společně-Jekhetane, Ostrava</t>
  </si>
  <si>
    <t>Společnost pro podporu lidí s mentálním postižením Ostrava, z.s., Ostrava-Poruba</t>
  </si>
  <si>
    <t>Spolek SK Brušperk, Brušperk</t>
  </si>
  <si>
    <t>Spolek Sport pro všechny Ostrava, Ostrava-Vítkovice</t>
  </si>
  <si>
    <t>Spolek Tulipán, Frýdek-Místek</t>
  </si>
  <si>
    <t>Spolkový dům Mariany Berlové, Bruntál</t>
  </si>
  <si>
    <t>Dotace - O pohár Moravskoslezského kraje - 2. ročník</t>
  </si>
  <si>
    <t>Dotace - účast na významných mezinárodních sportovních soutěžích, organizace významných sportovních soutěží a účast na nich</t>
  </si>
  <si>
    <t>Sportovní klub karate Budo Havířov, z.s., Havířov</t>
  </si>
  <si>
    <t>Sportovní klub Kopřivnice, z.s., Kopřivnice</t>
  </si>
  <si>
    <t>Dotace - projekt Sportujeme v Návsí s Moravskoslezským krajem</t>
  </si>
  <si>
    <t>Dotace - celoroční činnost Juniorských lig ve futsalu U - 17 a U - 19</t>
  </si>
  <si>
    <t>Sportovní klub policie Frýdek-Místek z.s., Frýdek-Místek</t>
  </si>
  <si>
    <t>Sportovní klub Policie Olomouc, Olomouc</t>
  </si>
  <si>
    <t>Sportovní klub při Gymnáziu Vrbno pod Pradědem</t>
  </si>
  <si>
    <t>Sportovní klub SIPA SPORT Opava, z.s., Opava</t>
  </si>
  <si>
    <t>Sportovní klub SK Ostrava, Ostrava-Jih</t>
  </si>
  <si>
    <t>SPORTOVNÍ KLUB SLAVIE TŘEBOVICE, Ostrava-Třebovice</t>
  </si>
  <si>
    <t>Sportovní klub vozíčkářů, Ostrava</t>
  </si>
  <si>
    <t>Sportovní klub Vzpěračská škola Oty Zaremby Horní Suchá, Horní Suchá</t>
  </si>
  <si>
    <t>Sportovní klub X-AIR Ostrava, Ostrava-Moravská Ostrava a Přívoz</t>
  </si>
  <si>
    <t>Stars Ostrava z.s., Ostrava-Jih</t>
  </si>
  <si>
    <t>Stinchcombe Technology, s.r.o., Ostrava-Nová Bělá</t>
  </si>
  <si>
    <t xml:space="preserve">STRÁNSKÉ, Rýmařov - Stránské </t>
  </si>
  <si>
    <t>Středisko pracovní rehabilitace - denní stacionář, o.p.s., Ostrava-Poruba</t>
  </si>
  <si>
    <t>Středisko rané péče SPRP Ostrava, Ostrava-Moravská Ostrava a Přívoz</t>
  </si>
  <si>
    <t>Střední odborná škla Třineckých železáren</t>
  </si>
  <si>
    <t>Střední odborná škola NET OFFICE Orlová, spol. s r.o.</t>
  </si>
  <si>
    <t>Střední odborná škola ochrany osob a majetku Ostrava s.r.o., Ostrava-Michálkovice</t>
  </si>
  <si>
    <t>Střední odborná škola ochrany osob a majetku s.r.o.</t>
  </si>
  <si>
    <t>Střední odborná škola umělecká a gymnázium, s.r.o.</t>
  </si>
  <si>
    <t>Střední odborné učiliště DAKOL, s.r.o.</t>
  </si>
  <si>
    <t>Střední pedagogická škola a Střední zdravotnická škola svaté Anežky České, Odry</t>
  </si>
  <si>
    <t>Střední škola ekonomicko-podnikatelská Studénka, o. p. s.</t>
  </si>
  <si>
    <t>Střední škola hotelnictví, gastronomie a služeb SČMSD Šilheřovice, s.r.o.</t>
  </si>
  <si>
    <t>Střední škola informačních technologií, s.r.o.</t>
  </si>
  <si>
    <t>Střední škola podnikatelská Klimkovice s.r.o.</t>
  </si>
  <si>
    <t xml:space="preserve">Střední škola uměleckých řemesel, s.r.o.  </t>
  </si>
  <si>
    <t>Střední umělecká škola varhanářská o.p.s.</t>
  </si>
  <si>
    <t>Střední uměleckoprůmyslová škola, s.r.o.</t>
  </si>
  <si>
    <t>Svaz diabetiků ČR, Územní organizace Ostrava-Jih, Ostrava-Jih</t>
  </si>
  <si>
    <t>Svaz Maďarů žijících v českých zemích, Praha 10</t>
  </si>
  <si>
    <t>Dotace - program na podporu kulturních a sportovních aktivit v roce 2016</t>
  </si>
  <si>
    <t>Škola života o.p.s., Nový Jičín</t>
  </si>
  <si>
    <t>Školní sportovní klub IR PROGRES, Bílovec</t>
  </si>
  <si>
    <t>ŠOV Třanovice, o.p.s., Třanovice</t>
  </si>
  <si>
    <t>ŠPINAVCI spolek přátel hradu Sovinec, Ostrava-Jih</t>
  </si>
  <si>
    <t>Taneční studio Vítkovice,o.s., Ostrava-Jih</t>
  </si>
  <si>
    <t>Tělocvičná jednota Sokol Klimkovice, Klimkovice</t>
  </si>
  <si>
    <t>Tělocvičná jednota SOKOL Poruba, Ostrava-Poruba</t>
  </si>
  <si>
    <t>Tělovýchovná jednota Lokomotiva Krnov</t>
  </si>
  <si>
    <t>Tělovýchovná jednota Mariánské Hory, Ostrava-Mariánské Hory a Hulváky</t>
  </si>
  <si>
    <t>Tělovýchovná jednota Olympia Bruntál</t>
  </si>
  <si>
    <t>Tělovýchovná jednota Slezan Opava, Opava</t>
  </si>
  <si>
    <t>Tělovýchovná jednota VOKD Ostrava - Poruba, z.s., Ostrava-Poruba</t>
  </si>
  <si>
    <t>Tenisový klub Havířov, z.s., Havířov Šumbark</t>
  </si>
  <si>
    <t>Tenisový klub Opava, Opava</t>
  </si>
  <si>
    <t>Tennis Hill Havířov z.s., Havířov</t>
  </si>
  <si>
    <t>THeatr ludem, Ostrava-Moravská Ostrava a Přívoz</t>
  </si>
  <si>
    <t>Thermo Sanace s.r.o., Ostrava-Kunčičky</t>
  </si>
  <si>
    <t>TINT s. r. o., Frýdek-Místek</t>
  </si>
  <si>
    <t>TJ Baník Havířov, Havířov</t>
  </si>
  <si>
    <t>TJ Baník Karviná, o.s., Karviná, Fryštát</t>
  </si>
  <si>
    <t>TJ GYMNÁZIUM HLADNOV, Ostrava-Slezská Ostrava</t>
  </si>
  <si>
    <t>TJ Krnov, Krnov</t>
  </si>
  <si>
    <t>TJ ODRY, o.s., Odry</t>
  </si>
  <si>
    <t>TJ SLOVAN Frenštát pod Radhoštěm, Frenštát pod Radhoštěm</t>
  </si>
  <si>
    <t>TJ Sokol Pustkovec z.s., Ostrava-Pustkovec</t>
  </si>
  <si>
    <t>TJ. Slezan Frýdek-Místek, Frýdek-Místek</t>
  </si>
  <si>
    <t>TK Elán Třinec z.s., Třinec</t>
  </si>
  <si>
    <t>TK SC OSTRAVA, o.s., Ostrava-Moravská Ostrava a Přívoz</t>
  </si>
  <si>
    <t>Tomáš Kos, Třinec</t>
  </si>
  <si>
    <t>Tovaryšstvo Beskydských kuchařů, z.s, Český Těšín</t>
  </si>
  <si>
    <t>TQM-holding. s.r.o., Opava</t>
  </si>
  <si>
    <t>TRIANON, z.s., Český Těšín</t>
  </si>
  <si>
    <t>Dotace - projekt Digitalizace knih - šance pro ženy s handicapem!</t>
  </si>
  <si>
    <t>TriComUnity o.p.s., Ostrava-Muglinov</t>
  </si>
  <si>
    <t>TRISOL farm s.r.o., Bolatice</t>
  </si>
  <si>
    <t>TUČŇÁKOVA ŠKOLKA-mateřská škola, s.r.o.</t>
  </si>
  <si>
    <t>TyfloCentrum Ostrava, o.p.s.</t>
  </si>
  <si>
    <t>Unicont Opava s.r.o., Opava</t>
  </si>
  <si>
    <t>Unie výtvarných umělců - Sdružení výtvarných umělců a teoretiků Ostrava, Ostrava-Jih</t>
  </si>
  <si>
    <t>UnikaCentrum, z.ú., Karviná, Mizerov</t>
  </si>
  <si>
    <t>Univerzitní mateřská škola VŠB-TUO</t>
  </si>
  <si>
    <t>Ústav geoniky AV ČR, v.v.i., Ostrava-Poruba</t>
  </si>
  <si>
    <t>VADE MECUM BOHEMIAE s.r.o., Odry</t>
  </si>
  <si>
    <t>VAKAR s.r.o., Dobrá</t>
  </si>
  <si>
    <t>VaKo machining s.r.o., Ostrava-Kunčičky</t>
  </si>
  <si>
    <t>Valerie Kučejová MVDr., Krnov</t>
  </si>
  <si>
    <t>Varroc Lighting Systems, s.r.o., Šenov u Nového Jičína</t>
  </si>
  <si>
    <t>Vila Vančurova o.p.s., Opava</t>
  </si>
  <si>
    <t>Vítkovice - výzkum a vývoj - technické aplikace a. s., Ostrava-Poruba</t>
  </si>
  <si>
    <t>VÍTKOVICE GEARWORKS a.s., Ostrava-Vítkovice</t>
  </si>
  <si>
    <t>VÍTKOVICE HEAVY MACHINERY a.s., Ostrava-Vítkovice</t>
  </si>
  <si>
    <t>VÍTKOVICKÁ STŘEDNÍ PRŮMYSLOVÁ ŠKOLA</t>
  </si>
  <si>
    <t>VK Raškovice z.s., Raškovice</t>
  </si>
  <si>
    <t>VK SG Ostrava, Ostrava-Zábřeh</t>
  </si>
  <si>
    <t>VOLTIŽ DRAGO z.s., Ostrava-Muglinov</t>
  </si>
  <si>
    <t>Voltiž Duha z.s., Karviná</t>
  </si>
  <si>
    <t>VVUÚ, a.s. Ostrava-Radvanice</t>
  </si>
  <si>
    <t>Vysokoškolský sportovní klub VŠB-Technická univerzita Ostrava</t>
  </si>
  <si>
    <t>Vyšší odborná škola a jazyková škola s právem státní jazykové školy SOKRATES, s.r.o.</t>
  </si>
  <si>
    <t>Vyšší odborná škola DAKOL a střední škola DAKOL, o.p.s.</t>
  </si>
  <si>
    <t>Vyšší odborná škola Havířov s.r.o.</t>
  </si>
  <si>
    <t>Vyšší odborná škola Jana Ámose Komenského</t>
  </si>
  <si>
    <t>Vzájemné soužití o.p.s., Ostrava</t>
  </si>
  <si>
    <t>wo-men s.r.o., Praha 7</t>
  </si>
  <si>
    <t>XC SPORT KARLOV, Malá Morávka - Karlov pod Pradědem 94</t>
  </si>
  <si>
    <t>XTDN s.r.o., Ostrava</t>
  </si>
  <si>
    <t>YACHT CLUB Jezero Hlučín, Ostrava-Poruba</t>
  </si>
  <si>
    <t>Young Life Česká republika z.ú., Ostrava-Jih</t>
  </si>
  <si>
    <t>YOUNG4ENERGY s.r.o., Ostrava-Mariánské Hory a Hulváky</t>
  </si>
  <si>
    <t>Základní škola a Mateřská škola Monty School</t>
  </si>
  <si>
    <t>Základní škola AMOS, školská právnická osoba</t>
  </si>
  <si>
    <t>Základní škola Galaxie s.r.o.</t>
  </si>
  <si>
    <t>Základní škola logopedická s.r.o.</t>
  </si>
  <si>
    <t>Základní škola PRIGO, s.r.o.</t>
  </si>
  <si>
    <t>Základní škola, Ostrava-Výškovice, s.r.o.</t>
  </si>
  <si>
    <t>Základní umělecká škola  A PLUS, spol. s r.o.</t>
  </si>
  <si>
    <t>ZÁKLADNÍ UMĚLECKÁ ŠKOLA  s.r.o.</t>
  </si>
  <si>
    <t>ZK Design a.s., Velká Polom</t>
  </si>
  <si>
    <t>Železniční muzeum moravskoslezské, o.p.s., Ostrava-Moravská Ostrava a Přívoz</t>
  </si>
  <si>
    <t>Židovská obec v Ostrava, Ostrava-Mariánské Hory</t>
  </si>
  <si>
    <t>Žijeme sportem, z.s., Ostrava-Radvanice a Bartovice</t>
  </si>
  <si>
    <r>
      <t xml:space="preserve">2) </t>
    </r>
    <r>
      <rPr>
        <sz val="8"/>
        <rFont val="Tahoma"/>
        <family val="2"/>
        <charset val="238"/>
      </rPr>
      <t>Ve sloupci čerpáno jsou uvedeny poskytnuté dotace v roce 2016 snížené o případné vyúčtované vratky v závěru roku 2016 nebo počátkem roku 2017.</t>
    </r>
  </si>
  <si>
    <t/>
  </si>
  <si>
    <t xml:space="preserve">Předpoklad spoluúčasti ze státního rozpočtu v rámci „Programu na podporu podnikatelských nemovitostí a infrastruktury“ (usnesení vlády České republiky č. 576 ze dne 22. 7. 2015) až do výše 750  mil.  Kč. V rozpočtovém výhledu je zahrnuta rezerva ve výši 73 mil. Kč na vyhlášenÍ veřejných zakázek a případné předfinancování podílu, který byl hrazen z dotace.  </t>
  </si>
  <si>
    <t xml:space="preserve">Pořízení systému pro zpracování materiálů pro jednání orgánů samosprávy, manažerských notebooků a videokonferenční jednotky. </t>
  </si>
  <si>
    <t>Výdaje na provedení opatření k zajištění fyzické bezpečnosti v budovách krajského úřadu, na úpravu elektronické požární signalizace, na obměnu vozového parku, vybavení jídelny a na softwarové a hardwarové vybavení.</t>
  </si>
  <si>
    <t xml:space="preserve">Pořízení multifunkčních zařízení, paměťových modulů, softwarového a hardwarového vybavení, nákup licencí. </t>
  </si>
  <si>
    <t>Doplnění klimatizace do kanceláří budov krajského úřadu. Nahrazení zastaralého a poruchového chlazení technických místností (serverů) a doplnění klimatizace s přímým chlazení do zasedacího sálu zastupitelstva kraje. Postavení 3 ks hliníkových vlajkových stožárů.</t>
  </si>
  <si>
    <t>VLASTNÍ SPRÁVNÍ ČINNOST KRAJE A ČINNOST ZASTUPITELSTVAKRAJE</t>
  </si>
  <si>
    <t>Pořízení automobilu (Moravskoslezské energetické centrum, příspěvková organizace, Ostrava)</t>
  </si>
  <si>
    <t>Pořízení vybavení pro zubní pohotovost - nemocnice Karviná -Ráj</t>
  </si>
  <si>
    <t>Nákup 2 ks dětských lůžek - Nemocnice ve Frýdku-Místku</t>
  </si>
  <si>
    <t>Výměna svislých rozvodů vody v traktu C Nemocnice s poliklnikou Havířov, p.o.</t>
  </si>
  <si>
    <t>Pavilon H – Výměna oken a zateplení střechy  (Slezská nemocnice v Opavě, příspěvková organizace)</t>
  </si>
  <si>
    <t>Dodávka přístrojů pro dětské oddělení Karviná (Nemocnice s poliklinikou Karviná-Ráj, příspěvková organizace)</t>
  </si>
  <si>
    <t>Dodávka ultrazvuku Orlová (Nemocnice s poliklinikou Karviná-Ráj, příspěvková organizace)</t>
  </si>
  <si>
    <t>Dodávka dorozumívacích zařízení pacient-sestra (Nemocnice s poliklinikou Karviná-Ráj, příspěvková organizace)</t>
  </si>
  <si>
    <t>Obnova telefonních ústředen Karviná a Orlová (Nemocnice s poliklinikou Karviná-Ráj, příspěvková organizace)</t>
  </si>
  <si>
    <t>Dodávka transportních fines a tabletů (Nemocnice s poliklinikou Karviná-Ráj, příspěvková organizace)</t>
  </si>
  <si>
    <t>Výměna linolea na dětském oddělení (Nemocnice s poliklinikou Havířov, příspěvková organizace)</t>
  </si>
  <si>
    <t>Plynofikace výjezdové základny a správy ÚO Opava (Zdravotnická záchranná služba Moravskoslezského kraje, příspěvková organizace, Ostrava)</t>
  </si>
  <si>
    <t>Rekonstrukce vestibulu (Nemocnice s poliklinikou Havířov, příspěvková organizace)</t>
  </si>
  <si>
    <t>Zřízení topných větví - Orlová (Nemocnice s poliklinikou Karviná-Ráj, příspěvková organizace)</t>
  </si>
  <si>
    <t>Rekonstrukce výměníkové stanice (Nemocnice s poliklinikou Karviná-Ráj, příspěvková organizace)</t>
  </si>
  <si>
    <t>Rekonstrukce sociálních zařízení-chirurgie Orlová (Nemocnice s poliklinikou Karviná-Ráj, příspěvková organizace)</t>
  </si>
  <si>
    <t>Osazení termoregulačních ventilů s hlavicemi (Nemocnice s poliklinikou Karviná-Ráj, příspěvková organizace)</t>
  </si>
  <si>
    <t>Vybudování sálku a ambulance ORL (Nemocnice ve Frýdku-Místku, příspěvková organizace)</t>
  </si>
  <si>
    <t>Vybudování novorozenecké jednotky a serverovny  (Nemocnice ve Frýdku-Místku, příspěvková organizace)</t>
  </si>
  <si>
    <t>Stavební úpravy části objektu A - oční oddělení (Nemocnice ve Frýdku-Místku, příspěvková organizace)</t>
  </si>
  <si>
    <t>Stavební úpravy části 2.a 3. NP pavilonu "V"-rehabilitace (Nemocnice ve Frýdku-Místku, příspěvková organizace)</t>
  </si>
  <si>
    <t>ZZS Moravskoslezského kraje – nafukovací stan pro ošetření více pacientů na místě mimořádné události (Zdravotnická záchranná služba Moravskoslezského kraje, příspěvková organizace, Ostrava)</t>
  </si>
  <si>
    <t>ZZS Moravskoslezského kraje – pořízení 6 ks defibrilátorů a 6 ks transportních ventilátorů (Zdravotnická záchranná služba Moravskoslezského kraje, příspěvková organizace, Ostrava)</t>
  </si>
  <si>
    <t>Rozšíření počtu SOS tlačítek (příspěvkové organizace)</t>
  </si>
  <si>
    <t>Slezská nemocnice v Opavě, p.o. - pořízení zdravotnické techniky (Slezská nemocnice v Opavě, příspěvková organizace)</t>
  </si>
  <si>
    <t>Nemocnice s poliklinikou Karviná-Ráj - přístrojové vybavení (Nemocnice s poliklinikou Karviná-Ráj, příspěvková organizace)</t>
  </si>
  <si>
    <t>Sdružené zdravotnické zařízení Krnov - pořízení zdravotnické techniky (Sdružené zdravotnické zařízení Krnov, příspěvková organizace)</t>
  </si>
  <si>
    <t>Nemocnice Třinec, p.o. - obnova lůžek oddělení intenzivní péče (Nemocnice Třinec, příspěvková organizace)</t>
  </si>
  <si>
    <t>Nemocnice ve Frýdku-Místku, p.o. - obnova přístrojové zdravotnické techniky (Nemocnice ve Frýdku-Místku, příspěvková organizace)</t>
  </si>
  <si>
    <t>Nemocnice s poliklinikou Karviná-Ráj - pořízení počítačového tomografu (CT) (Nemocnice s poliklinikou Karviná-Ráj, příspěvková organizace)</t>
  </si>
  <si>
    <t>Nemocnice Havířov, p.o. - pořízení zdravotnické techniky (Nemocnice s poliklinikou Havířov, příspěvková organizace)</t>
  </si>
  <si>
    <t>Nemocnice ve Frýdku -Místku, p.o. - přístrojové dovybavení endoskopie (Nemocnice ve Frýdku-Místku, příspěvková organizace)</t>
  </si>
  <si>
    <t>Nemocnice Třinec - upgrade systému PACS (Nemocnice Třinec, příspěvková organizace)</t>
  </si>
  <si>
    <t>Rekonstrukce geriatrického oddělení  v Nemocnici s poliklinikou Havířov, p.o. (Nemocnice s poliklinikou Havířov, příspěvková organizace)</t>
  </si>
  <si>
    <t>Koupelny pro imobilní pacienty (Slezská nemocnice v Opavě, příspěvková organizace)</t>
  </si>
  <si>
    <t>Sanitní vozy a služby eHealth - programové vybavení</t>
  </si>
  <si>
    <t>Výstavba nadzemních koridorů (Slezská nemocnice v Opavě, příspěvková organizace)</t>
  </si>
  <si>
    <t>Rekonstrukce šaten sester (Nemocnice s poliklinikou Havířov, příspěvková organizace)</t>
  </si>
  <si>
    <t>Jednotka poanesteziologické péče (Nemocnice s poliklinikou Havířov, příspěvková organizace)</t>
  </si>
  <si>
    <t>Výměna rozvodů zdravotechniky v křídle A Karviná (Nemocnice s poliklinikou Karviná-Ráj, příspěvková organizace)</t>
  </si>
  <si>
    <t>Rekonstrukce střechy polikliniky Orlová (Nemocnice s poliklinikou Karviná-Ráj, příspěvková organizace)</t>
  </si>
  <si>
    <t>Rekonstrukce mezioborové JIP (Nemocnice Třinec, příspěvková organizace)</t>
  </si>
  <si>
    <t>Přepojení kanalizace od objektu V (Nemocnice ve Frýdku-Místku, příspěvková organizace)</t>
  </si>
  <si>
    <t>Přepojení kanalizace od objektu D (Nemocnice ve Frýdku-Místku, příspěvková organizace)</t>
  </si>
  <si>
    <t>Oprava stavby pergoly a světelného nápisu (Nemocnice s poliklinikou Havířov, příspěvková organizace)</t>
  </si>
  <si>
    <t>Vybudování pavilonu interních oborů-dovybavení drobným dlouhodobým majetkem, včetně DPH (Slezská nemocnice v Opavě, příspěvková organizace)</t>
  </si>
  <si>
    <t>Pořízení dětských postýlek a dětských lůžek (Nemocnice s poliklinikou Havířov, příspěvková organizace)</t>
  </si>
  <si>
    <t>Čističky odpadních vod - výstavba a demolice (Slezská nemocnice v Opavě, příspěvková organizace)</t>
  </si>
  <si>
    <t>Přístroje pro Beskydské oční centrum (Nemocnice ve Frýdku – Místku, příspěvková organizace)</t>
  </si>
  <si>
    <t>Manažerský informační systém</t>
  </si>
  <si>
    <t xml:space="preserve">Na základě uzavřené smlouvy o nájmu podniku vznikl kraji závazek reinvestovat část nájemného zpět do pořízení movitého majetku a do pronajatého nemovitého majetku. Jedná o závazek od roku 2013 do roku 2032. </t>
  </si>
  <si>
    <t>Havárie odpadního potrubí Základní škola, Opava, Havlíčkova 1, příspěvková organizace</t>
  </si>
  <si>
    <t>Rekonstrukce kotelny - dílny Kylešovská (Střední odborné učiliště stavební, Opava, příspěvková organizace)</t>
  </si>
  <si>
    <t>Pořízení počítačové technologie pro zubní techniky (Střední zdravotnická škola a Vyšší odborná škola zdravotnická, Ostrava, příspěvková organizace)</t>
  </si>
  <si>
    <t>Odstranění havárie střechy tělocvičny (Střední škola techniky a služeb, Karviná, příspěvková organizace)</t>
  </si>
  <si>
    <t>Výměna kotlů (Základní škola a Praktická škola, Opava, Slezského odboje 5, příspěvková organizace)</t>
  </si>
  <si>
    <t>Nákup zařízení kotelny (Vyšší odborná škola, Střední odborná škola a Střední odborné učiliště, Kopřivnice, příspěvková organizace)</t>
  </si>
  <si>
    <t>Nákup klavíru a interaktivní tabule s příslušenstvím a další vybavení pro odloučené pracoviště mateřské školy (Mateřská škola logopedická, Ostrava-Poruba, Na Robinsonce 1646, příspěvková organizace)</t>
  </si>
  <si>
    <t>Rekonstrukce prostor domova mládeže pro Pedagogicko-psychologickou poradnu Bruntál, procoviště Krnov (Střední škola průmyslová, Krnov, příspěvková organizace)</t>
  </si>
  <si>
    <t>Oprava obložení tělocvičny (Masarykovo gymnázium, Příbor, příspěvková organizace)</t>
  </si>
  <si>
    <t>Dodávka, montáž a instalace vybavení interiéru mateřské školy v budově krajského úřadu</t>
  </si>
  <si>
    <t>Oprava podlahy v tělocvičně (Základní škola, Ostrava-Slezská Ostrava, Na Vizině 28, příspěvková organizace)</t>
  </si>
  <si>
    <t>Oprava střechy na objektu Čáslavská 420 (Střední škola, Bohumín, příspěvková organizace)</t>
  </si>
  <si>
    <t>Rekonstrukce podlahy v tělocvičně (Základní škola, Ostrava-Mariánské Hory, Karasova 6, příspěvková organizace)</t>
  </si>
  <si>
    <t>Rekonstrukce stávajících chodníků (Mateřská škola logopedická, Ostrava-Poruba, U Školky 1621, příspěvková organizace)</t>
  </si>
  <si>
    <t>Oprava sociálních zařízení u hlavního vchodu (Základní umělecká škola Leoše Janáčka, Frýdlant nad Ostravicí, příspěvková organizace)</t>
  </si>
  <si>
    <t>Rekonstrukce sociálního zařízení - tělocvična (Střední škola automobilní, Krnov, příspěvková organizace)</t>
  </si>
  <si>
    <t>Oprava atiky a fasády (Střední průmyslová škola elektrotechnická, Havířov, příspěvková organizace)</t>
  </si>
  <si>
    <t>Oprava rozvodů vody v budově gymnázia (Gymnázium, Havířov-Město, Komenského 2, příspěvková organizace)</t>
  </si>
  <si>
    <t>Oprava jižní fasády gymnázia (Gymnázium Františka Živného, Bohumín, Jana Palacha 794, příspěvková organizace)</t>
  </si>
  <si>
    <t>Rekonstrukce elektroinstalace (Základní umělecká škola, Klimkovice, Lidická 5, příspěvková organizace)</t>
  </si>
  <si>
    <t>Odhlučnění místností (Základní umělecká škola Eduarda Marhuly, Ostrava - Mariánské Hory, Hudební 6, příspěvková organizace)</t>
  </si>
  <si>
    <t>Rekonstrukce elektroinstalace (Mateřská škola Klíček, Karviná-Hranice, Einsteinova 2849, příspěvková organizace)</t>
  </si>
  <si>
    <t>Stavební úpravy obvodového pláště objektů školy (Obchodní akademie, Český Těšín, příspěvková organizace)</t>
  </si>
  <si>
    <t>Úprava vnitřních prostorů  (Základní umělecká škola Václava Kálika, Opava, Nádražní okruh 11, příspěvková organizace)</t>
  </si>
  <si>
    <t>Oprava fasády (Základní umělecká škola Václava Kálika, Opava, Nádražní okruh 11, příspěvková organizace)</t>
  </si>
  <si>
    <t>Rekonstrukce kotelny (Základní škola, Opava, Havlíčkova 1, příspěvková organizace)</t>
  </si>
  <si>
    <t>Výměna kotlů (Střední škola průmyslová a umělecká, Opava, příspěvková organizace)</t>
  </si>
  <si>
    <t>Odstranění havárie splaškové a dešťové kanalizace (Mendelovo gymnázium, Opava, příspěvková organizace)</t>
  </si>
  <si>
    <t>Rekonstrukce prostoru šaten (Obchodní akademie a Střední odborná škola logistická, Opava, příspěvková organizace)</t>
  </si>
  <si>
    <t>Vybudování uložiště kol a lyží, demolice pódia (Dětský domov a Školní jídelna, Nový Jičín, Revoluční 56, příspěvková organizace)</t>
  </si>
  <si>
    <t>Sanace svahu a oprava chodníku - aktualizace PD (Dětský domov a Školní jídelna, Nový Jičín, Revoluční 56, příspěvková organizace)</t>
  </si>
  <si>
    <t>Oprava střechy a kanalizace - Hlubinská 24 (Střední škola elektrotechnická, Ostrava, Na Jízdárně 30, příspěvková organizace)</t>
  </si>
  <si>
    <t>Rekonstrukce kanalizace a svodů dešťové vody  (Střední škola prof. Zdeňka Matějčka, Ostrava-Poruba, příspěvková organizace)</t>
  </si>
  <si>
    <t>Rekonstrukce části chodníků a zpevněných ploch (Střední škola elektrostavební a dřevozpracující, Frýdek-Místek, příspěvková organizace)</t>
  </si>
  <si>
    <t>Oprava stropní konstrukce v prostorách bazénu (Střední škola a Základní škola, Havířov-Šumbark, příspěvková organizace)</t>
  </si>
  <si>
    <t>Oprava vnitřní kanalizace (Střední škola, Havířov-Šumbark, Sýkorova 1/613, příspěvková organizace)</t>
  </si>
  <si>
    <t>Stavební úpravy tělocvičny včetně sociálního zázemí (Střední odborná škola, Bruntál, příspěvková organizace)</t>
  </si>
  <si>
    <t>Rekonstrukce elektroinstalace - II. etapa (Střední zdravotnická škola, Karviná, příspěvková organizace)</t>
  </si>
  <si>
    <t>Rekonstrukce příjezdové komunikace a vodovodní přípojky (Střední zdravotnická škola, Karviná, příspěvková organizace)</t>
  </si>
  <si>
    <t>Oprava hromosvodů (Obchodní akademie a Vyšší odborná škola sociální, Ostrava-Mariánské Hory, příspěvková organizace)</t>
  </si>
  <si>
    <t>Rekonstrukce předávací stanice (Janáčkova konzervatoř a Gymnázium v Ostravě, příspěvková organizace)</t>
  </si>
  <si>
    <t>Výměna otopných těles v budově školy (Gymnázium a Střední odborná škola, Nový Jičín, příspěvková organizace)</t>
  </si>
  <si>
    <t>Rekonstrukce prostor pro potřeby ZUŠ Bílovec (Gymnázium Mikuláše Koperníka, Bílovec, příspěvková organizace)</t>
  </si>
  <si>
    <t>Výměna oken a vstupních dveří (Odborné učiliště a Praktická škola, Nový Jičín, příspěvková organizace)</t>
  </si>
  <si>
    <t>Rekonstrukce rozvodů vody a kanalizace (Gymnázium, Frýdlant nad Ostravicí, nám. T. G. Masaryka 1260, příspěvková organizace)</t>
  </si>
  <si>
    <t>Odstranění nepoužívané přístavby (Gymnázium, Třinec, příspěvková organizace)</t>
  </si>
  <si>
    <t>Oprava střechy hlavní budovy (Všeobecné a sportovní gymnázium, Bruntál, příspěvková organizace)</t>
  </si>
  <si>
    <t>Rekonstrukce sociálních zařízení tělocvičen (Střední průmyslová škola a Obchodní akademie, Bruntál, příspěvková organizace)</t>
  </si>
  <si>
    <t>Rekonstrukce sociálních zařízení v budovách školy (Střední zdravotnická škola a Vyšší odborná škola zdravotnická, Ostrava, příspěvková organizace)</t>
  </si>
  <si>
    <t>Sanace a izolace základů budovy školy (Střední škola, Odry, příspěvková organizace)</t>
  </si>
  <si>
    <t>Rekonstrukce anglických dvorků objektu Příčná  (Střední škola služeb a podnikání, Ostrava-Poruba, příspěvková organizace)</t>
  </si>
  <si>
    <t>Rekonstrukce hygienických zařízení objektu na ulici Zahradní (Střední odborná škola a Střední odborné učiliště podnikání a služeb, Jablunkov, Školní 416, příspěvková organizace,)</t>
  </si>
  <si>
    <t xml:space="preserve">Rozdíl do výše celkových výdajů na akci byl dokryt z vlastních zdrojů příspěvkové organizace a z dotace od města Odry. </t>
  </si>
  <si>
    <t>Nákup klavíru (Základní umělecká škola, Odry, příspěvková organizace)</t>
  </si>
  <si>
    <t>Nákup zahradní techniky (Sportovní gymnázium Dany a Emila Zátopkových, Ostrava, příspěvková organizace)</t>
  </si>
  <si>
    <t>Oprava obvodové kamenné zdi (Dětský domov a Školní jídelna, Melč 4, příspěvková organizace)</t>
  </si>
  <si>
    <t>Výměna oken a dveří (Střední zdravotnická škola a Vyšší odborná škola zdravotnická, Ostrava, příspěvková organizace)</t>
  </si>
  <si>
    <t>Projektová dokumentace na úpravu vytápění (Albrechtova střední škola, Český Těšín, příspěvková organizace)</t>
  </si>
  <si>
    <t>Výměna střešní krytiny na budově školy (Střední odborná škola dopravy a cestovního ruchu, Krnov, příspěvková organizace)</t>
  </si>
  <si>
    <t>Zateplení spojovacího koridoru  (Střední škola technických oborů, Havířov-Šumbark, Lidická 1a/ 600, příspěvková organizace)</t>
  </si>
  <si>
    <t>Rekonstrukce sociálního zařízení (Střední škola, Bohumín, příspěvková organizace)</t>
  </si>
  <si>
    <t>Vzduchotechnika v kuchyni (Mateřská škola logopedická, Ostrava - Poruba, Na Robinsonce 1646, příspěvková organizace)</t>
  </si>
  <si>
    <t>Výměna podlahové krytiny na chodbách (Základní umělecká škola Leoše Janáčka, Frýdlant nad Ostravicí, příspěvková organizace)</t>
  </si>
  <si>
    <t>Výměna oken v budově školy (Základní umělecká škola Bohuslava Martinů, Havířov-Město, Na Schodech 1, příspěvková organizace)</t>
  </si>
  <si>
    <t xml:space="preserve">Výměna okenních stěn v sálech (Základní umělecká škola Leoše Janáčka, Havířov, příspěvková organizace) </t>
  </si>
  <si>
    <t>Celková rekonstrukce elektroinstalace školy (Gymnázium, Český Těšín, příspěvková organizace)</t>
  </si>
  <si>
    <t>Výměna rozvodů zdravotechniky v pavilonu B budovy gymnázia (Gymnázium, Havířov-Podlesí, příspěvková organizace)</t>
  </si>
  <si>
    <t>Výměna oken v budově školy (Střední průmyslová škola elektrotechnická, Havířov, příspěvková organizace)</t>
  </si>
  <si>
    <t>Hydroizolace a sanace zdí budovy gymnázia (Gymnázium, Havířov-Město, Komenského 2, příspěvková organizace)</t>
  </si>
  <si>
    <t>Oprava přístupové komunikace k budově školy (Střední průmyslová škola, Karviná, příspěvková organizace)</t>
  </si>
  <si>
    <t>Výměna oken  (Základní umělecká škola J. A. Komenského, Studénka, příspěvková organizace)</t>
  </si>
  <si>
    <t>Rekonstrukce obvodového pláště objektu  (Základní škola, Bruntál, Rýmařovská 15, příspěvková organizace)</t>
  </si>
  <si>
    <t>Výměna střešní krytiny (Pedagogicko-psychologická poradna, Frýdek-Místek, příspěvková organizace)</t>
  </si>
  <si>
    <t>Rekonstrukce spojovací chodby (Mateřská škola Eliška, Opava, příspěvková organizace)</t>
  </si>
  <si>
    <t>Výměna oken (Základní škola, Opava, Havlíčkova 1, příspěvková organizace)</t>
  </si>
  <si>
    <t>Výměna oken (Gymnázium Josefa Kainara, Hlučín, příspěvková organizace)</t>
  </si>
  <si>
    <t>Instalace programové regulace topení (Gymnázium Josefa Kainara, Hlučín, příspěvková organizace)</t>
  </si>
  <si>
    <t>Oprava havarijního stavu fasády (Slezské gymnázium, Opava, příspěvková organizace)</t>
  </si>
  <si>
    <t>Rekonstrukce zasklení objektu bazénu (Střední škola prof. Zdeňka Matějčka, Ostrava - Poruba, 17. listopadu 1123, příspěvková organizace)</t>
  </si>
  <si>
    <t>Úprava budovy pro potřeby mateřské školy (Střední škola elektrostavební a dřevozpracující, Frýdek-Místek, příspěvková organizace)</t>
  </si>
  <si>
    <t>Rekonstrukce elektroinstalace budovy C (Střední škola elektrostavební a dřevozpracující, Frýdek-Místek, příspěvková organizace)</t>
  </si>
  <si>
    <t>Rekonstrukce kotelny (Střední odborná škola, Bruntál, příspěvková organizace)</t>
  </si>
  <si>
    <t>Zateplení budovy tělocvičny včetně přístavby (Střední škola technická a zemědělská, Nový Jičín, příspěvková organizace)</t>
  </si>
  <si>
    <t>Rekonstrukce sociálních zařízení (Gymnázium a Střední odborná škola, Frýdek-Místek, Cihelní 410, příspěvková organizace)</t>
  </si>
  <si>
    <t>Rekonstrukce rozvodů vody a odpadů (Střední škola teleinformatiky, Ostrava, příspěvková organizace)</t>
  </si>
  <si>
    <t>Vybudování přečerpávací stanice (Střední škola technická, Opava, Kolofíkovo nábřeží 51, příspěvková organizace)</t>
  </si>
  <si>
    <t>Rekonstrukce elektroinstalace (Mendelova střední škola, Nový Jičín, příspěvková organizace)</t>
  </si>
  <si>
    <t>Rekonstrukce střechy gymnázia (Gymnázium, Ostrava - Hrabůvka, příspěvková organizace)</t>
  </si>
  <si>
    <t>Rekonstrukce elektroinstalace  (Gymnázium Olgy Havlové, Ostrava - Poruba, příspěvková organizace)</t>
  </si>
  <si>
    <t>Sanace suterénního zdiva budovy  (Střední průmyslová škola, Ostrava - Vítkovice, příspěvková organizace)</t>
  </si>
  <si>
    <t>Rekonstrukce výměníkové stanice (Střední průmyslová škola chemická akademika Heyrovského a Gymnázium, Ostrava, příspěvková organizace)</t>
  </si>
  <si>
    <t>Rekonstrukce střechy konzervatoře (Janáčkova konzervatoř a Gymnázium v Ostravě, příspěvková organizace)</t>
  </si>
  <si>
    <t>Výměna oken a dveří na budově  (Odborné učiliště a Praktická škola, Hlučín, příspěvková organizace)</t>
  </si>
  <si>
    <t>Rekonstrukce objektu garáží (Odborné učiliště a Praktická škola, Hlučín, příspěvková organizace)</t>
  </si>
  <si>
    <t>Rekonstrukce kotelny (Gymnázium a Střední odborná škola, Nový Jičín, příspěvková organizace)</t>
  </si>
  <si>
    <t>Výměna oken (Odborné učiliště a Praktická škola, Nový Jičín, příspěvková organizace)</t>
  </si>
  <si>
    <t>Oprava fasády (Odborné učiliště a Praktická škola, Nový Jičín, příspěvková organizace)</t>
  </si>
  <si>
    <t>Rekonstrukce elektroinstalace  (Gymnázium Petra Bezruče,  Frýdek- Místek, příspěvková organizace)</t>
  </si>
  <si>
    <t>Rekonstrukce elektroinstalace (Gymnázium, Frýdlant nad Ostravicí, nám. T. G. Masaryka 1260, příspěvková organizace)</t>
  </si>
  <si>
    <t>Výměna elektroinstalace v budově obchodní akademie (Střední průmyslová škola, Obchodní akademie a Jazyková škola s právem státní jazykové zkoušky, Frýdek-Místek, příspěvková organizace)</t>
  </si>
  <si>
    <t>Rekonstrukce podlahy v tělocvičně (Gymnázium, Krnov, příspěvková organizace)</t>
  </si>
  <si>
    <t>Výměna střešní krytiny (Gymnázium, Krnov, příspěvková organizace)</t>
  </si>
  <si>
    <t>Stavební úpravy v tělocvičně (Gymnázium a Střední odborná škola, Rýmařov, příspěvková organizace)</t>
  </si>
  <si>
    <t>Oprava pozemních komunikací v areálu SPŠ Bruntál (Střední průmyslová škola a Obchodní akademie, Bruntál, příspěvková organizace)</t>
  </si>
  <si>
    <t>Rekonstrukce sociálního zařízení v budově domova mládeže (Střední pedagogická škola a Střední zdravotnická škola, Krnov, příspěvková organizace)</t>
  </si>
  <si>
    <t>Oprava střechy budovy školy (Střední zdravotnická škola, Opava, příspěvková organizace)</t>
  </si>
  <si>
    <t>Oprava střechy budovy B - 1. máje 11 (Střední zdravotnická škola a Vyšší odborná škola zdravotnická,  Ostrava, příspěvková organizace)</t>
  </si>
  <si>
    <t>Rekonstrukce sociálních zařízení v budově E (Střední škola gastronomie, oděvnictví a služeb, Frýdek-Místek, příspěvková organizace)</t>
  </si>
  <si>
    <t>Rekonstrukce učeben (Albrechtova střední škola, Český Těšín, příspěvková organizace)</t>
  </si>
  <si>
    <t>Rekonstrukce střechy budovy B (Střední škola služeb a podnikání, Ostrava-Poruba, příspěvková organizace)</t>
  </si>
  <si>
    <t>Vnitřní a venkovní vybavení budovy mateřské školy (Střední škola elektrostavební a dřevozpracující, Frýdek-Místek, příspěvková organizace)</t>
  </si>
  <si>
    <t>Ochranné obložení stěn tělocvičny (Gymnázium, Karviná, příspěvková organizace)</t>
  </si>
  <si>
    <t>Rekonstrukce osobního výtahu (Gymnázium Hladnov a Jazyková škola s právem státní jazykové zkoušky, Ostrava, příspěvková organizace)</t>
  </si>
  <si>
    <t>Odstranění havarijního stavu střechy (Střední škola zemědělství a služeb, Město Albrechtice, příspěvková organizace)</t>
  </si>
  <si>
    <t>Oprava rozvodů a úprava sociálního zařízení (Základní umělecká škola, Ostrava - Poruba, J. Valčíka 4413, příspěvková organizace)</t>
  </si>
  <si>
    <t>Výměna oken (Všeobecné a sportovní gymnázium, Bruntál, příspěvková organizace)</t>
  </si>
  <si>
    <t>Oprava plotu včetně dvou posuvných bran (Benjamín, příspěvková organizace, Petřvald)</t>
  </si>
  <si>
    <t>Oprava fasády budovy Domova Na zámku čp. 1 (Domov Na zámku, příspěvková organizace, Kyjovice)</t>
  </si>
  <si>
    <t>Pořízení elektrické požární signalizace (Domov Jistoty, příspěvková organizace, Bohumín)</t>
  </si>
  <si>
    <t>Rekonstrukce a výstavba domova (Domov Březiny, příspěvková organizace, Petřvald)</t>
  </si>
  <si>
    <t>Rekonstrukce ubytovací části a přístavba budovy D (Nový domov, příspěvková organizace, Karviná)</t>
  </si>
  <si>
    <t>Rekonstrukce výtahu v budově na ul. Máchova 19, Nový Jičín (Domov Paprsek, příspěvková organizace, Nový Jičín)</t>
  </si>
  <si>
    <t>Pořízení 3 průmyslových praček (Domov Hortenzie, příspěvková organizace, Frenštát pod Radhoštěm)</t>
  </si>
  <si>
    <t>ODVĚTVÍ KULTURA CELKEM</t>
  </si>
  <si>
    <t>Zámek Nová Horka - obnova zámeckého areálu (Muzeum Novojičínska, příspěvková organizace)</t>
  </si>
  <si>
    <t>Kosárna Karlovice, obnova náhonu a oprava krovu (Muzeum v Bruntále, příspěvková organizace)</t>
  </si>
  <si>
    <t xml:space="preserve">Rozdíl do výše celkových výdajů na akci byl dokryt z vlastních zdrojů příspěvkové organizace a Ministerstva kultury </t>
  </si>
  <si>
    <t>Hrad Sovinec, oprava vnějšího západního opevnění (Muzeum v Bruntále, příspěvková organizace)</t>
  </si>
  <si>
    <t>Výměna střešní krytiny a oprava Kotulovy dřevěnky (Muzeum Těšínska, příspěvková organizace)</t>
  </si>
  <si>
    <t>Oprava dřevostaveb v akropoli Archeoparku (Muzeum Těšínska, příspěvková organizace)</t>
  </si>
  <si>
    <t>Modernizace ozvučení divadelního sálu (Těšínské divadlo Český Těšín, příspěvková organizace)</t>
  </si>
  <si>
    <t>Stavební úpravy objektu Muzea ve Štramberku (Muzeum Novojičínska, příspěvková organizace)</t>
  </si>
  <si>
    <t>Statické zabezpečení jižního a jihovýchodního křídla zámku (Muzeum Beskyd Frýdek-Místek, příspěvková organizace)</t>
  </si>
  <si>
    <t>Oprava střechy věže zámku (Muzeum Beskyd Frýdek-Místek, příspěvková organizace)</t>
  </si>
  <si>
    <t>Restaurování v interiéru zámecké expozice (Muzeum v Bruntále, příspěvková organizace)</t>
  </si>
  <si>
    <t>ODVĚTVÍ KULTURA</t>
  </si>
  <si>
    <t>Integrované výjezdové centrum v Třinci - dovybavení</t>
  </si>
  <si>
    <t>Integrované výjezdové centrum v Českém Těšín</t>
  </si>
  <si>
    <t>Integrované výjezdové centrum Ostrava – Jih - vyztužení stěn boxů pro koně</t>
  </si>
  <si>
    <t>Pořízení mapových podkladů a datových souborů</t>
  </si>
  <si>
    <t xml:space="preserve">ODVĚTVÍ FINANCE A SPRÁVA MAJETKU CELKEM </t>
  </si>
  <si>
    <t>Jedná se o celkové náklady na realizaci investičních opatření,včetně úhrady úroků a služeb za energetický management.</t>
  </si>
  <si>
    <t>Finance a správa majetku</t>
  </si>
  <si>
    <t xml:space="preserve">ODVĚTVÍ FINANCE A SPRÁVA MAJETKU </t>
  </si>
  <si>
    <t xml:space="preserve">ODVĚTVÍ PREZENTACE KRAJE CELKEM </t>
  </si>
  <si>
    <t>Reprodukce majetku v odvětví prezentace kraje a ediční plán</t>
  </si>
  <si>
    <t>Prezentace kraje</t>
  </si>
  <si>
    <t>ODVĚTVÍ PREZENTACE KRAJE</t>
  </si>
  <si>
    <t>Odvětrání trafostanic vybudovaných v rámci stavby LLJO, kolejové napojení  (Letiště Ostrava, a.s., Nový Jičín)</t>
  </si>
  <si>
    <t>Rekonstrukce silnice II/370 Rýmařov - Velká Štáhle, I. etapa</t>
  </si>
  <si>
    <t>Letiště Leoše Janáčka Ostrava, vybudování nového vodovodního řadu a  nových vodovodních přípojek</t>
  </si>
  <si>
    <t>Letiště Leoše Janáčka Ostrava, rekonstrukce lapolu A</t>
  </si>
  <si>
    <t>Okružní křižovatka Sviadnov (Správa silnic Moravskoslezského kraje, příspěvková organizace, Ostrava)</t>
  </si>
  <si>
    <t>Letiště Leoše Janáčka Ostrava, bezpečnostní centrum - l. etapa</t>
  </si>
  <si>
    <t>Vypořádání pozemků pod stavbami silnic II. a III.třídy</t>
  </si>
  <si>
    <t xml:space="preserve">Jedná se o každoročně opakovaně realizovanou akci. Výdaje na akci celkem jsou u této akce pouze součtem výdajů let 2015 až 2017. </t>
  </si>
  <si>
    <t xml:space="preserve">ODVĚTVÍ DOPRAVY </t>
  </si>
  <si>
    <t>před r.2015</t>
  </si>
  <si>
    <t>po r. 2019</t>
  </si>
  <si>
    <t xml:space="preserve"> 2018</t>
  </si>
  <si>
    <t>POZNÁMKA</t>
  </si>
  <si>
    <t>PLÁNOVANÉ VÝDAJE 2017</t>
  </si>
  <si>
    <t>VÝDAJE V ROCE 2016</t>
  </si>
  <si>
    <t>NÁZEV AKCE</t>
  </si>
  <si>
    <t>PŘEHLED AKCÍ REPRODUKCE MAJETKU KRAJE Z VLASTNÍCH ZDROJŮ VČETNĚ DOTACÍ ZE STÁTNÍHO ROZPOČTU V ROCE 2016
A PRŮMYSLOVÉ ZÓNY NAD BARBOROU</t>
  </si>
  <si>
    <t>VLASTNÍ SPRÁVNÍ ČINNOST KRAJE A ČINNOST ZASTUPITELSTVA KRAJE CELKEM</t>
  </si>
  <si>
    <t>Reprodukce majetku kraje v odvětví cestovního ruchu</t>
  </si>
  <si>
    <t>Přístavba Domu umění - Galerie 21. století</t>
  </si>
  <si>
    <t>Vybavení vzdělávacího střediska Zdravotnické záchranné služby Moravskoslezského kraje, p.o.</t>
  </si>
  <si>
    <r>
      <t xml:space="preserve">Poskytnuto v roce 2016 </t>
    </r>
    <r>
      <rPr>
        <sz val="8"/>
        <rFont val="Tahoma"/>
        <family val="2"/>
        <charset val="238"/>
      </rPr>
      <t>(a předešlých letech)</t>
    </r>
  </si>
  <si>
    <r>
      <t xml:space="preserve">Použito v roce 2016        </t>
    </r>
    <r>
      <rPr>
        <sz val="8"/>
        <rFont val="Tahoma"/>
        <family val="2"/>
        <charset val="238"/>
      </rPr>
      <t xml:space="preserve"> (a předešlých letech)</t>
    </r>
  </si>
  <si>
    <r>
      <t xml:space="preserve">Nedočerpáno v roce 2016 </t>
    </r>
    <r>
      <rPr>
        <sz val="8"/>
        <rFont val="Tahoma"/>
        <family val="2"/>
        <charset val="238"/>
      </rPr>
      <t>(a předešlých letech)</t>
    </r>
  </si>
  <si>
    <t>Vráceno při FV v roce 2017</t>
  </si>
  <si>
    <t>PŘEHLED ÚČELOVÝCH DOTACÍ ZE STÁTNÍHO ROZPOČTU PODLÉHAJÍCÍCH FINANČNÍMU VYPOŘÁDÁNÍ ZA ROK 2016</t>
  </si>
  <si>
    <t>Celkem Státní fond životního prostředí</t>
  </si>
  <si>
    <t>PŘEHLED VÝDAJŮ V ODVĚTVÍ DOPRAVY V ROCE 2016</t>
  </si>
  <si>
    <t>(tis. Kč)</t>
  </si>
  <si>
    <t>Schválený rozpočet 2016</t>
  </si>
  <si>
    <t>Upravený rozpočet 2016</t>
  </si>
  <si>
    <t xml:space="preserve">Skutečné čerpání </t>
  </si>
  <si>
    <t>Plnění (%)</t>
  </si>
  <si>
    <t xml:space="preserve">Výdaje na samosprávné a jiné činnosti </t>
  </si>
  <si>
    <t>Příspěvek na provoz příspěvkovým organizacím</t>
  </si>
  <si>
    <t>Reprodukce majetku kraje vyjma akcí spolufin. z evropských fin. zdrojů</t>
  </si>
  <si>
    <t>Akce spolufinancované z evropských finančních zdrojů</t>
  </si>
  <si>
    <t>Řádek č.</t>
  </si>
  <si>
    <t>Stav akce</t>
  </si>
  <si>
    <t>Zdůvodnění nečerpání</t>
  </si>
  <si>
    <t>Výdaje na samosprávné a jiné činnosti zajišťované prostřednictvím krajského úřadu</t>
  </si>
  <si>
    <t>opakovaná</t>
  </si>
  <si>
    <t>ukončená</t>
  </si>
  <si>
    <t xml:space="preserve">ukončená </t>
  </si>
  <si>
    <t>Zvýšení základního kapitálu obchodní společnosti Letiště Ostrava, a.s.</t>
  </si>
  <si>
    <t xml:space="preserve">Akční plán snižování hluku pro okolí hlavních pozemních komunikací                    </t>
  </si>
  <si>
    <t>pokračující</t>
  </si>
  <si>
    <t>Nevyčerpané finanční prostředky ve výši 236,56 tis. Kč byly určeny na zajištění  veřejné zakázky pod názvem  "Zpracování/aktualizace akčního plánu pro hlavní pozemní komunikace ve vlastnictví MSK".  Vzhledem k tomu, že dle smluvního ujednání bude úhrada ceny za dílo provedena jednorázově po předání díla, nebyly v roce 2016 čerpány finanční prostředky. Finanční prostředky v dané výši byly usnesením rady kraje č. 6/370 ze dne 10.1.2017  zapojeny do rozpočtu kraje na danou akci.</t>
  </si>
  <si>
    <t>Prostředky ve výši 10.000 tis. Kč byly určeny na poskytnutí účelové dotace obci Bravantice na zkapacitnění účelové komunikace zóny Bravantice. Vzhledem k tomu, že finanční prostředky jsou dle smluvního ujednání poskytnuty až po předložení faktur za realizaci projektu, nebyla tak v roce 2016 čerpána ani část finančních prostředků. Předmětná dotace má dobu použitelnosti stanovenou i v roce 2017. Dále prostředky ve výši 9.988,16 tis. Kč byly určeny na poskytnutí účelové dotace městu Bílovec na rekonstrukci ulice B. Němcové v Bílovci, která slouží jako příjezdová komunikace k objektu Integrovaného výjezdového centra. S ohledem na to, že finanční prostředky jsou dle smluvního ujednání poskytnuty až po předložení faktur za realizaci projektu, nebyla tak v roce 2016 čerpána celá část finančních prostředků. V návaznosti na výše uvedené byly nevyčerpané finanční prostředky usnesením rady kraje č. 6/370 ze dne 24.1.2017 zapojeny do rozpočtu roku 2017 na danou akci.</t>
  </si>
  <si>
    <t>Ostatní výdaje v odvětví dopravy</t>
  </si>
  <si>
    <t>Nevyčerpané finanční prostředky ve výši 387,2 tis. Kč byly určeny na zajištění administrace veřejné zakázky pod názvem "Zajištění dopravní obslužnosti Moravskoslezského kraje – oblast Orlovsko" a  "Zajištění dopravní obslužnosti Moravskoslezského kraje – oblast Karvinsko".  Tyto veřejné zakázky jsou zajišťovány externě dle uvedené Rámcové smlouvy. Vzhledem k tomu, že rámcová smlouva stanovuje v platebních podmínkách úhradu za administraci zakázky až po předložení kompletní dokumentace k realizované veřejné zakázce, nebyly finanční prostředky vyčerpány do konce roku 2016. Finanční prostředky v dané výši byly usnesením rady kraje č. 6/370 ze dne 24.1.2017 zapojeny do rozpočtu na rok 2017 na danou akci. Zbylé finanční prostředky byly úsporou u objednávky na Provádění nízkorychlostního vážení, která nebyla v plné výši vyčerpána.</t>
  </si>
  <si>
    <t>Provozování železniční dráhy</t>
  </si>
  <si>
    <t>Nevyčerpané finanční prostředky ve výši 1.126,21 tis. Kč byly určeny na 4. zálohovou fakturu za provozování regionální dráhy Sedlnice - Mošnov, Ostrava - Airport. Ze strany provozovatele dráhy, tj. Správy železniční dopravní cesty, s.o., však tato faktura již nebyla vystavena z důvodu nižších nákladů.</t>
  </si>
  <si>
    <t>Plán dopravní obslužnosti území Moravskoslezského kraje</t>
  </si>
  <si>
    <t>Závazek veřejné služby - pravidelná letecká doprava</t>
  </si>
  <si>
    <t>Technická údržba, podpora a služby k software v odvětví dopravy</t>
  </si>
  <si>
    <t>ID - Příprava a zajištěni česko-polské odborné platformy ODERSKÉ FÓRUM - FORUM ODRZAŇSKIE (Sdružení pro rozvoj Moravskoslezského kraje z.s., Ostrava)</t>
  </si>
  <si>
    <t>ID - Úhrada finanční ztráty provozu pravidelné letecké linky Ostrava - Praha - Düsseldorf za období 1. 3. 2015 - 31. 12. 2015 (CESKE AEROLINIE A.S., Praha)</t>
  </si>
  <si>
    <t>ID - Instalace kamerového systému na vybrané železniční přejezdy (Správa železniční dopravní cesty, státní organizace, Praha)</t>
  </si>
  <si>
    <t>ID - Business snídaně „Bezpečná dopravní infrastruktura MSK" (Magnus Regio, s.r.o., Brno)</t>
  </si>
  <si>
    <t>ID - Generel cyklistické dopravy v regionu okresu Karviná (Svazek měst a obcí okresu Karviná)</t>
  </si>
  <si>
    <t xml:space="preserve">Prostředky ve výši 200 tis. Kč byly určeny na poskytnutí účelové dotace Svazku měst a obcí okresu Karviná na pořízení Generelu cyklistické dopravy v regionu okresu Karviná. Vzhledem k tomu, že finanční prostředky jsou dle smluvního ujednání poskytnuty až po předložení závěrečného vyúčtování, nebyly v roce 2016 vyčerpány žádné finanční prostředky. Předmětná dotace měla termín předložení závěrečného vyúčtování v lednu 2017. Tyto finanční prostředky byly usnesením rady kraje č. 6/370 ze dne 24.1.2017 zapojeny do rozpočtu kraje na dané akci. </t>
  </si>
  <si>
    <t>Příspěvek na provoz v odvětví dopravy - příspěvkové organizace kraje (Správa silnic Moravskoslezského kraje, příspěvková organizace, Ostrava)</t>
  </si>
  <si>
    <t>Příspěvek na provoz v odvětví dopravy - příspěvkové organizace kraje - krytí odpisů (Správa silnic Moravskoslezského kraje, příspěvková organizace, Ostrava)</t>
  </si>
  <si>
    <t>Reprodukce majetku kraje vyjma akcí spolufinancovaných z evropských finančních zdrojů</t>
  </si>
  <si>
    <t>Nákup pozemků v areálu Letiště Ostrava, a.s.</t>
  </si>
  <si>
    <t>zrušená</t>
  </si>
  <si>
    <t xml:space="preserve">Předmětem nákupu byl pozemek v areálu Letiště Ostrava-Mošnov od ČR-Ministerstva obrany. Z důvodu časově náročnějšího procesu výkupu pozemku od jeho vlastníka byly finanční prostředky převedeny do úspory. </t>
  </si>
  <si>
    <t>Finanční prostředky nebyly vyčerpány z důvodu nižších výdajů na úhradu kupních cen dle uzavřených smluv na výkupy pozemků pod silnicemi II. a III. tříd oproti původnímu předpokladu.</t>
  </si>
  <si>
    <t>Akce byla schválena usnesením zastupitelstva kraje č. 17/1686 ze dne 17.12.2015  s předpokládanými náklady ve výši 5.500 tis. Kč. Usnesením rady kraje č. 103/8037 z 23.6.2016 byly celkové předpokládané náklady na přípravu a realizaci předmětné akce navýšeny na 14.407,3 tis. Kč. Po provedeném zadávacím řízení byla v dubnu 2016 uzavřena smlouva na zhotovení projektové dokumentace, výkon inženýrské činnosti, výkon funkce koordinátora bezpečnosti a ochrany zdraví při práci na staveništi po dobu přípravy stavby a autorského dozoru, podle níž projektant v červnu 2016 předal krajskému úřadu dokončenou projektovou dokumentaci. Následovalo zadávací řízení na zhotovitele stavby. Smlouva o dílo na realizaci stavby byla uzavřena 27.1.2017. Vlastní realizace stavebních prací bude zahájena dle klimatických podmínek.  Z tohoto důvodu byly  převedeny nevyčerpané finanční prostředky do rozpočtu roku 2017.</t>
  </si>
  <si>
    <t xml:space="preserve">Letiště Leoše Janáčka Ostrava, vybudování nového vodovodního řadu a nových vodovodních přípojek </t>
  </si>
  <si>
    <t>Akce byla schválena usnesením zastupitelstva kraje č. 17/1686 ze dne 17. 12. 2015, kdy byly do rozpočtu zařazeny akce „Letiště Leoše Janáčka Ostrava, vybudování nových vodovodních přípojek“ s celkovými náklady 2.000 tis. Kč a „Letiště Leoše Janáčka Ostrava, vybudování nového vodovodního řadu“ s celkovými náklady 2.600 tis. Kč. Usnesením rady kraje č. 95/7487 z 5. 4. 2016 byly tyto akce sloučeny do jedné akce pod uvedeným názvem a současně byly celkové předpokládané náklady na přípravu a realizaci této akce navýšeny na 10.600 tis. Kč. Po provedeném zadávacím řízení byla v červnu 2016 uzavřena smlouva na zhotovení projektové dokumentace, výkon inženýrské činnosti, výkon funkce koordinátora bezpečnosti a ochrany zdraví při práci na staveništi po dobu přípravy stavby a autorského dozoru a v září 2016 dodatek č. 1 ke smlouvě, podle kterého projektant v říjnu 2016 předal krajskému úřadu dokončenou projektovou dokumentaci. Z důvodu probíhajícího povolovacího procesu stavebního úřadu v Příboře nemohlo být dříve zahájeno zadávací řízení na výběr zhotovitele stavby. Zadávací řízení  bylo zahájeno  v lednu 2017. Z tohoto důvodu byly  převedeny nevyčerpané finanční prostředky do rozpočtu roku 2017.</t>
  </si>
  <si>
    <t>Odvětrání trafostanic vybudovaných v rámci stavby LLJO, kolejové napojení</t>
  </si>
  <si>
    <t>Nákup haly Cargo v Mošnově</t>
  </si>
  <si>
    <t>Akce byla schválena usnesením zastupitelstva kraje č. 2/46 dne 22. 12. 2016. Proces uzavření kupní smlouvy včetně úhrady kupní ceny byl realizován až v roce 2017. Z tohoto důvodu byly převedeny nevyčerpané finanční prostředky usnesením rady kraje č. 5/312 ze dne 10.1.2017  do rozpočtu roku 2017.</t>
  </si>
  <si>
    <t>Zastupitelstvo kraje usnesením č. 8/772 ze dne 18. 11. 2009 rozhodlo o koupi pozemku parc. č. 1121/7 v katastrálním území Sedlnice, pro potřeby vybudování nové elektrizované železniční přípojky napojené na stávající trať Studénka – Veřovice a ukončené v nové železniční stanici Letiště Leoše Janáčka Ostrava. Předmětný výkup pozemku je součástí investiční akce "Letiště Leoše Janáčka Ostrava, kolejové napojení". Dle uzavřené kupní smlouvy bude část kupní ceny uhrazena, až prodávající předloží potvrzení o zaplacení daně z převodu nemovitostí. K úspoře došlo z důvodu nepředložení příslušného dokladu.</t>
  </si>
  <si>
    <t>Silnice III/4689 Petrovice</t>
  </si>
  <si>
    <t>Sankce za stanovení technického kvalifikačního kritéria pro obalovny v rámci procesu veřejných zakázek</t>
  </si>
  <si>
    <t xml:space="preserve">Moravskoslezský kraj obdržel od Úřadu regionální rady rozhodnutí o odvodu za porušení rozpočtové kázně za použití diskriminačního kvalifikačního kritéria (obalovny)  u veřejných zakázek projektů Silnice 2009, Silnice 2009 - obchvat Opava a Mosty 2010. Odvody jsou splatné po nabytí právní moci uvedených rozhodnutí. Moravskoslezský kraj podal proti rozhodnutím odvolání na Ministerstvo financí ČR, které dosud nebylo vyřešeno a rozhodnutí tedy nejsou pravomocná. Řešení uvedených záležitostí se prodloužilo do roku 2017. </t>
  </si>
  <si>
    <t>Zastupitelstvo kraje rozhodlo profinancovat a kofinancovat projekt dne 25.6.2015 usnesením č. 15/1535. Projekt byl předložen do příslušné výzvy v průběhu září 2016, s mírným zpožděním oproti původnímu předpokladu. Zpoždění, které zapříčinilo přesun výdajů na přípravu a realizaci projektu do roku 2017, je důsledkem několik měsíců trvajících jednání se statutárním městem Ostrava, týkajících se podmínek spolufinancování z jeho strany.</t>
  </si>
  <si>
    <t xml:space="preserve">Zastupitelstvo kraje rozhodlo profinancovat a kofinancovat projekt dne 25.6.2015 usnesením č. 15/1535.  Projekt byl předložen do příslušné výzvy v průběhu května 2016. Předpokládalo se, že stavební činnost bude zahájena  během září a ukončena do prosince roku 2016. Podmínkou pro započetí stavebních prací je dle smlouvy o dílo uzavřené se zhotovitelem stavby vydání Rozhodnutí o poskytnutí dotace. Vzhledem k tomu, že řídící orgán toto rozhodnutí vydal až v prosinci 2016, bude možné s ohledem na klimatické podmínky zahájit stavební práce až v březnu roku 2017. </t>
  </si>
  <si>
    <t>Projektu byla přiřazena nižší priorita a jeho realizace byla odložena na závěr programového období 2014 – 2020 za podmínky, že nebudou vyčerpány alokované dotační prostředky. V souvislosti s tím byl upraven rozpočet na rok 2016.</t>
  </si>
  <si>
    <t>Rekonstrukce a modernizace silnic II. a III. tříd - IROP 2015</t>
  </si>
  <si>
    <t xml:space="preserve">Tzv. "zásobníkový projekt", ze kterého byly vyčleněny individuální projekty v odvětví doprava.   </t>
  </si>
  <si>
    <t>Zastupitelstvo kraje schválilo zahájení přípravy projektu, rozhodlo o profinancování a kofinancování a zahájení realizace projektu dne 25.9.2015 usnesením č. 16/1620. Vzhledem k posunu plánovaných aktivit oproti původnímu harmonogramu byly nevyčerpané prostředky převedeny do rozpočtu roku 2017.</t>
  </si>
  <si>
    <r>
      <t>Zastupitelstvo kraje rozhodlo o profinancování a kofinancování projektu dne 25.2.2016 usnesením č. 18/1905. Projekt bude opětovně předložen do příslušné výzvy na jaře</t>
    </r>
    <r>
      <rPr>
        <sz val="8"/>
        <color rgb="FFFF0000"/>
        <rFont val="Tahoma"/>
        <family val="2"/>
        <charset val="238"/>
      </rPr>
      <t xml:space="preserve"> </t>
    </r>
    <r>
      <rPr>
        <sz val="8"/>
        <rFont val="Tahoma"/>
        <family val="2"/>
        <charset val="238"/>
      </rPr>
      <t>2017. Původně předpokládaná prostavěnost nebyla dodržena z důvodu déle trvajícího procesu výběrového řízení na výběr zhotovitele stavby. Z uvedeného důvodu bylo nutné přesunout nevyčerpané výdaje do roku 2017.</t>
    </r>
  </si>
  <si>
    <t>MÚK Bazaly – II. a III. etapa</t>
  </si>
  <si>
    <t xml:space="preserve">Zastupitelstvo kraje rozhodlo profinancovat a kofinancovat projekt dne 22.9.2016 usnesením č. 21/2233. Projekt bude předložen do příslušné výzvy v průběhu června 2017. Výdaje na přípravu projektu (studie proveditelnosti, veřejné zakázky), s nimiž se počítalo v roce 2016, budou realizovány v průběhu roku 2017. Důvodem časové prodlevy těchto výdajů je několikaměsíční zpoždění při uzavírání rámcové smlouvy na zpracování studií proveditelnosti. </t>
  </si>
  <si>
    <t>Silnice II/647 Ostrava, ul. Plzeňská Od vodárny po křižovatku se sil. I/11 včetně mostů</t>
  </si>
  <si>
    <t xml:space="preserve">Zastupitelstvo kraje rozhodlo o profinancování a kofinancování projektu dne 23.6.2016 usnesením č. 20/2083. Projekt bude předložen do příslušné výzvy v průběhu jara 2017. Výdaje na přípravu projektu (studie proveditelnosti, veřejné zakázky), s nimiž se počítalo v roce 2016, budou realizovány v roce 2017. Důvodem časové prodlevy těchto výdajů je několikaměsíční zpoždění při uzavírání rámcové smlouvy na zpracování studií proveditelnosti. </t>
  </si>
  <si>
    <t>Silnice III/4787 Ostrava ul. Výškovická – rekonstrukce mostů ev. č. 4787-3.3 a 4787-4.3</t>
  </si>
  <si>
    <t xml:space="preserve">Zastupitelstvo kraje rozhodlo o profinancování a kofinancování projektu dne 23.6.2016 usnesením č. 20/2083. Projekt bude předložen do příslušné výzvy v průběhu června 2017. Výdaje na přípravu projektu (studie proveditelnosti, veřejné zakázky), s nimiž se počítalo v roce 2016, budou realizovány v roce 2017. Důvodem časové prodlevy těchto výdajů je několikaměsíční zpoždění při uzavírání rámcové smlouvy na zpracování studií proveditelnosti. </t>
  </si>
  <si>
    <t>Okružní křižovatky silnic II/475 a II/474, Horní Suchá</t>
  </si>
  <si>
    <t>Silnice II/478 prodloužená Mostní I. etapa</t>
  </si>
  <si>
    <t xml:space="preserve">Zastupitelstvo kraje rozhodlo o profinancování a kofinancování projektu dne 23.6.2016 usnesením č. 20/2083. Projekt bude předložen do příslušné výzvy v průběhu května 2017. Výdaje na přípravu projektu (studie proveditelnosti, veřejné zakázky), s nimiž se počítalo v roce 2016, budou realizovány v roce 2017. Důvodem časové prodlevy těchto výdajů je několikaměsíční zpoždění při uzavírání rámcové smlouvy na zpracování studií proveditelnosti. </t>
  </si>
  <si>
    <t>Silnice II/464 v úseku hr. okresu Opava – Bílovec</t>
  </si>
  <si>
    <t xml:space="preserve">Zastupitelstvo kraje rozhodlo o profinancování a kofinancování projektu dne 23.6.2016 usnesením č. 20/2083. Projekt bude předložen do příslušné výzvy v průběhu března 2017. Výdaje na přípravu projektu (studie proveditelnosti, veřejné zakázky), s nimiž se počítalo v roce 2016, budou realizovány v roce 2017. Důvodem časové prodlevy těchto výdajů je několikaměsíční zpoždění při uzavírání rámcové smlouvy na zpracování studií proveditelnosti. </t>
  </si>
  <si>
    <r>
      <t xml:space="preserve">Silnice II/442 St. </t>
    </r>
    <r>
      <rPr>
        <sz val="8"/>
        <rFont val="Tahoma"/>
        <family val="2"/>
        <charset val="238"/>
      </rPr>
      <t>Heřminovy</t>
    </r>
    <r>
      <rPr>
        <sz val="8"/>
        <color theme="1"/>
        <rFont val="Tahoma"/>
        <family val="2"/>
        <charset val="238"/>
      </rPr>
      <t xml:space="preserve"> – H. Kunčice-Vítkov-hranice okr. NJ vč. OZ</t>
    </r>
  </si>
  <si>
    <t xml:space="preserve">Zastupitelstvo kraje rozhodlo o profinancování a kofinancování projektu dne 23.6.2016 usnesením č. 20/2083. Projekt bude předložen do příslušné výzvy v průběhu na jaře  2017. Výdaje na přípravu projektu (studie proveditelnosti, veřejné zakázky), s nimiž se počítalo v roce 2016, budou realizovány v roce 2017. Důvodem časové prodlevy těchto výdajů je několikaměsíční zpoždění při uzavírání rámcové smlouvy na zpracování studií proveditelnosti. </t>
  </si>
  <si>
    <t>Silnice II/442 Staré Heřminovy – Horní Benešov, včetně OZ</t>
  </si>
  <si>
    <t>Zastupitelstvo kraje rozhodlo profinancovat a kofinancovat projekt dne 22.9.2016 usnesením č. 21/2233. Předpokládá se, že projekt bude předložen do příslušné výzvy v průběhu června 2017. Výdaje na přípravu projektu (studie proveditelnosti, veřejné zakázky), s nimiž se počítalo v roce 2016, budou realizovány v roce 2017. Důvodem časové prodlevy těchto výdajů je několikaměsíční zpoždění při uzavírání rámcové smlouvy na zpracování studií proveditelnosti.</t>
  </si>
  <si>
    <t>Silnice II/468 Třinec – ul. Nádražní a Těšínská k MUK I/11, vč. zárubních zdí</t>
  </si>
  <si>
    <t>Silnice 2017 Frýdek-Místek</t>
  </si>
  <si>
    <t>Zpřístupnění přírodního a kulturního dědictví v MSK a ŽSK</t>
  </si>
  <si>
    <t>Zastupitelstvo kraje rozhodlo o profinancování a kofinancování projektu dne 23.6.2016 usnesením č. 20/2103. Projekt byl předložen do příslušné výzvy v rámci operačního programu přeshraniční spolupráce Interreg V-A SR-ČR v průběhu října. Termín pro předkládání žádostí do výzvy byl prodloužen o čtyři měsíce. Projekt je ve fázi hodnocení. Zahájení výběrových řízení na zhotovitele stavby, technický dozor stavebníka a s tím související výdaje bude následovat po ukončení procesu vyhodnocování prováděném řídícím orgánem, které je předpokládáno v polovině roku 2017.</t>
  </si>
  <si>
    <t>Příprava staveb a vypořádání pozemků (Správa silnic Moravskoslezského kraje, příspěvková organizace, Ostrava)</t>
  </si>
  <si>
    <t>Nevyčerpané prostředky byly určeny v rámci závazného ukazatele stanoveného organizaci SSMSK, p.o. na akci Příprava staveb a vypořádání pozemků, a to na výkupy pozemků, které však financoval ze svého rozpočtu kraj. V návaznosti na to  byly finanční prostředky ve výši 3.000 tis. Kč byly přesměrovány na projektovou přípravu staveb a diagnostiky mostů. S ohledem na termín zadání těchto prací nedošlo v roce 2016 k čerpání finančních prostředků. Na základě toho byly tyto finanční prostředky usnesením rady kraje č. 6/370 ze dne 24.1.2017 zapojeny do rozpočtu roku 2017 na danou akci. Zbylé finanční prostředky byly úsporou z důvodu nižších nákladů na majetkoprávní přípravu jednotlivých staveb.</t>
  </si>
  <si>
    <t>PŘEHLED VÝDAJŮ V ODVĚTVÍ KRIZOVÉHO ŘÍZENÍ V ROCE 2016</t>
  </si>
  <si>
    <t xml:space="preserve">Realizace koncepce ochrany obyvatel kraje - příprava na mimořádné situace </t>
  </si>
  <si>
    <t xml:space="preserve">Zajištění činnosti krizového štábu </t>
  </si>
  <si>
    <t>Nevyčerpané finanční prostředky představují úsporu vzniklou výběrem vhodného dodavatele pohoštění a také nižšími požadavky na nákup ochranných pomůcek.</t>
  </si>
  <si>
    <t xml:space="preserve">Odborná příprava orgánů krizového řízení </t>
  </si>
  <si>
    <t>Nevyčerpané finanční prostředky představují úsporu vzniklou nižším čerpáním výdajů na nájemné, pohoštění a na nákup drobného materiálu v souvislosti s uskutečněným školením pracovníků krizového řízení obcí s rozšířenou působností a pověřených obcí.</t>
  </si>
  <si>
    <t>Zastupitelstvo kraje usnesením č. 18/1841 ze dne 25.2.2016 rozhodlo uzavřít smlouvu s obcí Branka u Opavy na nákup dopravního automobilu. Z důvodu zpoždění realizace veřejné zakázky bylo usnesením rady kraje č. 6/370 ze dne 24.1.2017 do rozpočtu kraje na rok 2017 účelově převedeno 300 tis. Kč. Vzhledem ke skutečnosti, že v roce 2016 nebyly vzneseny další požadavky ze strany obcí na řešení financování akutních potřeb obcí, byla vykázána na této akci úspora ve výši 5.422,9 tis. Kč.</t>
  </si>
  <si>
    <t xml:space="preserve">Pořízení techniky pro Hasičský záchranný sbor Moravskoslezského kraje </t>
  </si>
  <si>
    <t>Rada kraje usneseními č. 112/8633 a 112/8636 ze dne 18.10.2016 a č. 4/212 ze dne 22.12.2016 rozhodla o uzavření smluv na dodání 6 ks radlic na odklízení sněhu, ultrastopového detektoru výbušnin, přenosného analyzátoru - detektoru toxických plynných a těkavých látek, zařízení pro monitorování aerosolů biologického útoku v ovzduší a zařízení pro přímou analýzu plynných vzorků, obojživelného vozidla. S ohledem na termíny dodání zboží byly nevyčerpané prostředky ve výši 14.889,2 tis. Kč zapojeny usnesením rady kraje č. 6/370 ze dne 24.1.2017 do rozpočtu kraje na rok 2017.</t>
  </si>
  <si>
    <t xml:space="preserve">Zastupitelstvo kraje usnesením č. 18/1841 ze dne 25.2.2016 rozhodlo uzavřít smlouvu č. 00566/2016/KH s ČR - Hasičským záchranným sborem Moravskoslezského kraje v celkové výši 19.080 tis. Kč na úhradu provozních a kapitálových výdajů příjemce v roce 2016. Finanční prostředky ve výši 8.648,5 tis. Kč nebyly vyčerpány z důvodu zpoždění realizace veřejných zakázek a byly zapojeny usnesením rady kraje č. 6/370 ze dne 24.1.2017 do rozpočtu kraje na rok 2017. </t>
  </si>
  <si>
    <t xml:space="preserve">Zastupitelstvo kraje usnesením č. 21/2142 ze dne 22.9.2016 rozhodlo poskytnout investiční dotace 41 obcím Moravskoslezského kraje na pořízení dopravního automobilu pro jednotky sboru dobrovolných hasičů obcí max. ve výši 225 tis. Kč každé obci. Jedná se o spoluúčast na dotačním programu Ministerstva vnitra - GŘ Hasičského záchranného sboru ČR. Vzhledem k termínu použitelnosti dotace byly finanční prostředky ve výši 7.650 tis. Kč zapojeny usnesením rady kraje č. 6/370 ze dne 24.1.2017 do rozpočtu kraje na rok 2017. Dále tímto usnesením byly zapojeny do rozpočtu kraje na rok 2017 prostředky ve výši 5.000 tis. Kč (z celkové dotace ve výši 10.000 tis. Kč schválené usnesením zastupitelstva kraje č. 21/2148 ze dne 22.9.2016) určené na výstavbu hasičské zbrojnice ve městě Vrbno pod Pradědem. Vzhledem k tomu, že město Vrbno pod Pradědem rozhodlo o přijetí dotace z Integrovaného regionálního operačního programu, nebude dotace ze strany kraje poskytnuta. </t>
  </si>
  <si>
    <t xml:space="preserve">Mezinárodní spolupráce v oblasti požární ochrany a integrovaného záchranného systému </t>
  </si>
  <si>
    <t>V roce 2016 se neuskutečnily semináře a mezinárodní konference v oblasti požární ochrany a integrovaného záchranného systému a krizového řízení. Finanční prostředky byly použity k dofinancování akce v odvětví krizového řízení, a to "Zabezpečení technické podpory pro Integrované bezpečnostní centrum Moravskoslezského kraje"".</t>
  </si>
  <si>
    <t xml:space="preserve">Ověřování připravenosti Integrovaného záchranného systému </t>
  </si>
  <si>
    <t>Důvodem nevyčerpání finančních prostředků bylo neuskutečnění některých plánovaných cvičení v souladu s Plánem cvičení složek Integrovaného záchranného systému schváleného Bezpečnostní radou Moravskoslezského kraje na rok 2016 a také úspora vzniklá vhodným výběrem dodavatelů nabízejících výhodné cenové podmínky.</t>
  </si>
  <si>
    <t xml:space="preserve">Výstavba integrovaného výjezdového centra v Třinci </t>
  </si>
  <si>
    <t>Integrované výjezdové centrum Ostrava Jih</t>
  </si>
  <si>
    <t xml:space="preserve">Ostatní výdaje v odvětví krizového řízení </t>
  </si>
  <si>
    <t>Nevyčerpané finanční prostředky představují úsporu vzniklou vhodným výběrem dodavatelů pohoštění, jednalo se zejména o využití služeb příspěvkových organizací kraje.</t>
  </si>
  <si>
    <t xml:space="preserve">Zastupitelstvo kraje usnesením č. 19/1916 ze dne 21.4.2016 rozhodlo uzavřít Memorandum o výstavbě Integrovaného výjezdového centra v Jablunkově s termínem realizace akce do konce roku 2018 a spoluúčastí kraje ve výši 10.000 tis. Kč a dále usnesením č. 21/2151 ze dne 22.9.2016 rozhodlo poskytnout investiční dotaci na úhradu nákladů "Zpracování projektové dokumentace k výstavbě Integrovaného výjezdového centra" v městě Jablunkov v max. výši 500 tis. Kč, která bude poskytnuta na základě písemné výzvy příjemce nejpozději do 30.6.2017. Z uvedeného důvodu byly nevyčerpané finanční prostředky ve výši 10.500 tis. Kč zapojeny usnesením rady kraje č. 6/370 ze dne 24.1.2017 do rozpočtu kraje na rok 2017. </t>
  </si>
  <si>
    <t>Zabezpečení technické podpory pro Integrované bezpečnostní centrum Moravskoslezského kraje</t>
  </si>
  <si>
    <t>Úspora z veřejné zakázky na podporu softwarových produktů pro zabezpečení chodu IBC.</t>
  </si>
  <si>
    <t>Finanční prostředky slouží jako rezerva pro případ nepřidělení prostředků ze státního rozpočtu, v roce 2016 nevznikla potřeba čerpání těchto prostředků.</t>
  </si>
  <si>
    <t>Preventivní letáky, Kraje pro bezpečný internet</t>
  </si>
  <si>
    <t>ID - Úhrada nákladů souvisejících s účasti na významných mezinárodních sportovních soutěžích, organizací významných sportovních soutěží a účastí na nich (Sportovní klub Hasičského záchranného sboru Moravskoslezského kraje o.s.)</t>
  </si>
  <si>
    <t xml:space="preserve">ID - Úhrada nákladů souvisejících s pořízením nezbytné požární techniky pro zachování činnosti sboru mladých hasičů (SH ČMS - Sbor dobrovolných hasičů Bohumín-Kopytov) </t>
  </si>
  <si>
    <t>ID - Úhrada nákladů souvisejících s organizací VIII. Ročníku soutěže Železný hasič Jablunkov - Memoriál Jana Lewinského, V. ročník Beskydského železného hasiče 2016 (SH ČMS - Sbor dobrovolných hasičů Jablunkov)</t>
  </si>
  <si>
    <t>ID - Uspořádání mistrovství světa v požárním sportu (Česká hasičská sportovní federace, o.s.)</t>
  </si>
  <si>
    <t>ID - Spolufinancování projektu Nákup vybavení sboru dobrovolných hasičů Návsí (SH ČMS - Sbor dobrovolných hasičů Návsí)</t>
  </si>
  <si>
    <t>ID - Spolufinancování projektu Dovybavení jednotky Sboru dobrovolných hasičů Bystřice (SH ČMS - Sbor dobrovolných hasičů Bystřice)</t>
  </si>
  <si>
    <t>ID - Spolufinancování projektu Dovybavení jednotky Sboru dobrovolných hasičů Dolní Lomná (SH ČMS - Sbor dobrovolných hasičů Dolní Lomná</t>
  </si>
  <si>
    <t>ID - Spolufinancování projektu Vybavenost SDH Jablunkov osobními ochrannými prostředky (SH ČMS - Sbor dobrovolných hasičů Jablunkov)</t>
  </si>
  <si>
    <t>ID - Spolufinancování projektu Dovybavení SDH Písečná materiálem pro hasičský sport dětí a mládeže (SH ČMS - Sbor dobrovolných hasičů Písečná)</t>
  </si>
  <si>
    <t>V rámci dovybavení Integrovaného bezpečnostního centra požádal Hasičský záchranný sbor Moravskoslezského kraje o doplnění kamerového systému na parkovišti IBC, doplnění systému elektronické kontroly vstupu do prostor v objektu, dodání nového turniketu, systému sledování a oboustranného online přenosu údajů o události ve výjezdové technice, obnovu a doplnění audiovizuální techniky, upgrade objektové telefonní ústředny, pokrytí pracovišť IBC WiFi systémem. S ohledem na termíny realizace veřejných zakázek byly nevyčerpané finanční prostředky ve výši 37.481,34 tis. Kč zapojeny usnesením rady kraje č. 6/370 ze dne 24.1.2017 do rozpočtu kraje na rok 2017. Zbývající nevyčerpané finanční prostředky představují úsporu na této akci.</t>
  </si>
  <si>
    <t>Integrované výjezdové centrum Ostrava – Jih</t>
  </si>
  <si>
    <t xml:space="preserve">Akce "Úprava rigolu za Integrovaným výjezdovým centrem Ostrava - Jih" byla schválena usnesením rady kraje č. 112/8704 ze dne 18.10.2016. Smlouva o dílo byla uzavřena  v lednu  2017. Úhrada faktur proběhla v únoru 2017. Z tohoto důvodu  byly finanční prostředky  ve výši 838,5 tis. Kč převedeny do rozpočtu roku 2017. Akce "Vyztužení stěn boxů pro koně" byla schválena usnesením rady kraje č. 106/8235 ze dne 9.8.2016 s předpokládanými náklady ve výši 1.595 tis. Kč.  Dle smlouvy byla stavba dokončena koncem roku 2016. Fakturace  a platba proběhla v roce 2017. Z tohoto důvodu byly  převedeny nevyčerpané finanční prostředky ve výši 72 tis. Kč  do rozpočtu roku 2017. Akce "Zhotovení obkladu stěn v rámci vestavěného interiéru Integrovaného výjezdového centra Ostrava-Jih" byla schválena usnesením rady kraje č. 110/8490 ze dne 22.9.2016 s předpokládanými náklady ve výši 2.368,25 tis. Kč. Dále rada kraje svým usnesením č. 112/8643 ze dne 18.10.2016 zvýšila investiční finanční prostředky z rozpočtu kraje o částku ve výši 70 tis.  Kč na výkon autorského a technického dozoru.  Celkové náklady na akci činí 2.438,3 tis. Kč  S ohledem na termíny přebírání dokončené stavby a následné vystavování závěrečných faktur byly nevyčerpané finanční prostředky ve výši 2.438,25 tis. Kč  převedeny do rozpočtu roku 2017. Akce „Integrované výjezdové centrum Ostrava – Jih – dovybavení" byla schválena usnesením rady kraje č. 4/241 ze dne 22.12. 2016 s předpokládanými náklady ve výši 580 tis. Kč. Stavba "INTEGROVANÉ VÝJEZDOVÉ CENTRUM OSTRAVA – JIH“ (dále jen „IVC“) byla dokončena v termínu a kolaudační souhlas byl vydán dne 18. 12. 2015. V průběhu intenzivního provozu však byly odhaleny některé provozní/technické nedostatky, které ve svém důsledku ohrožují plnou akceschopnost výjezdových jednotek, případně ohrožují bezpečnost a zdraví dislokovaných příslušníků a zaměstnanců, respektive snižují efektivitu vynakládaných finančních prostředků spojených s provozem daného IVC. Celkový předpokládaný náklad na dovybavení Integrované výjezdového centra Ostrava - Jih činí 580 tis. Kč vč. DPH, včetně zajištění projekční a inženýrské činnosti.  Realizace akce v roce 2017. </t>
  </si>
  <si>
    <t>Integrované výjezdové centrum v Českém Těšíně</t>
  </si>
  <si>
    <t>Zastupitelstvo kraje rozhodlo profinancovat a kofinancovat akci usnesením č. 21/2258 ze dne 22.9.2016. V současné době probíhá veřejná zakázka na zhotovitele stavby. Vzhledem k jejímu zdlouhavému průběhu (prodloužená lhůta pro podávání nabídek) dojde k úhradě výdajů za administrativní zajištění zakázky v roce 2017.</t>
  </si>
  <si>
    <t>Středisko hasičské záchranné služby Město Albrechtice - dovybavení</t>
  </si>
  <si>
    <t>Akce byla schválena usnesením rady kraje č. 4/237 dne 22. 12. 2016. Důvodem je zamezení přehřívání kotelny a zajištění optimálního vnitřního prostředí budovy v létě. Akce dále pokračuje  v 1. pololetí 2017.  Z tohoto důvodu byly  převedeny nevyčerpané finanční prostředky  do rozpočtu roku 2017.</t>
  </si>
  <si>
    <r>
      <rPr>
        <sz val="8"/>
        <color theme="1"/>
        <rFont val="Tahoma"/>
        <family val="2"/>
        <charset val="238"/>
      </rPr>
      <t xml:space="preserve">V rámci akce "Integrované výjezdové centrum v Třinci - dovybavení"  byla schválena  realizace  "Přeložení orientačního směrového poutače", která  byla schválena usnesením rady kraje č. 4/237 ze dne 22.12. 2016 s předpokládanými náklady ve výši 47 tis. Kč z důvodu nedokonalého výhledu na semafor. Územní souhlas byl vydán dne 26. 10. 2016.  Zahájení vlastní realizace se předpokládá na jaře 2017. V rámci akce "Integrované výjezdové centrum v Třinci - dovybavení" byly schváleny usnesením rady kraje č. 4/241 ze dne 22.12. 2016 finanční prostředky ve výši 150 tis. Kč na </t>
    </r>
    <r>
      <rPr>
        <sz val="8"/>
        <rFont val="Tahoma"/>
        <family val="2"/>
        <charset val="238"/>
      </rPr>
      <t xml:space="preserve">odstranění vzniklých technických nedostatků </t>
    </r>
    <r>
      <rPr>
        <sz val="8"/>
        <color theme="1"/>
        <rFont val="Tahoma"/>
        <family val="2"/>
        <charset val="238"/>
      </rPr>
      <t xml:space="preserve"> včetně zajištění projekční a inženýrské činnosti. Stavba "Integrované výjezdové centrum Třinec“ (dále jen „IVC“) byla dokončena v termínu a kolaudační souhlas byl vydán dne 16. 12. 2015. V průběhu intenzivního provozu však byly odhaleny některé provozně-technické nedostatky, které ve svém důsledku ohrožují plnou akceschopnost výjezdových jednotek.  Z těchto důvodů byly  převedeny nevyčerpané finanční prostředky do rozpočtu roku 2017. Celkový převod z výše uvedených akcí činí 197 tis. Kč.</t>
    </r>
  </si>
  <si>
    <t xml:space="preserve">Zastupitelstvo kraje rozhodlo profinancovat a kofinancovat projekt usnesením č. 8/694 ze dne 27.2.2014. Finanční prostředky byly plánovány na úhradu stavebních prací, dodání interiéru a úhradu autorského dozoru. V rámci stavby byly identifikovány méněpráce a došlo tak k úspoře prostředků. </t>
  </si>
  <si>
    <t>Vybudování komunikační platformy krizového řízení</t>
  </si>
  <si>
    <t>Zastupitelstvo kraje rozhodlo o zahájení přípravy projektu dne 5.3.2015 usnesením č. 13/1163. Přípravná fáze projektu je velmi složitá, nejprve musí být zpracována technická specifikace řešení a následně může být zadáno zpracování studie proveditelnosti. Předložení žádosti o dotaci se předpokládá v polovině roku 2017. Z tohoto důvodu došlo ke snížení rozpočtovaných prostředků na rok 2016.</t>
  </si>
  <si>
    <t>Rozvoj ICT a služeb v prostředí IZS</t>
  </si>
  <si>
    <t>Specializovaný výcvik jednotek hasičů pro zdolávání mimořádných událostí v silničních a železničních tunelech</t>
  </si>
  <si>
    <t xml:space="preserve">Zastupitelstvo kraje rozhodlo o profinancování a kofinancování projektu dne 21.4.2016 usnesením č. 19/1989.  Moravskoslezský kraj přijal v závěru roku 2016 zálohovou platbu z MPSV určenou k financování projektu v roce 2017 a také v následujících letech. Z toho důvodu byly finanční prostředky převedeny do rozpočtu roku 2017. </t>
  </si>
  <si>
    <t>Zvyšování připravenosti obyvatel a příslušníků HZS na mimořádné události</t>
  </si>
  <si>
    <t>Zastupitelstvo kraje rozhodlo o profinancování a kofinancování projektu dne 21.4.2016 usnesením č. 19/1989.  Moravskoslezský kraj očekával na konci roku 2016 přijetí zálohové platby na realizaci aktivit projektu, platba však byla na účet MSK připsána až v roce 2017. Nevyužitý vlastní podíl MSK, který byl rozpočtován, byl tedy převeden do rozpočtu roku 2017.</t>
  </si>
  <si>
    <t>PŘEHLED VÝDAJŮ V ODVĚTVÍ KULTURY V ROCE 2016</t>
  </si>
  <si>
    <t>Nevyplacení dotace v plné výši z důvodu porušení rozpočtové kázně a z důvodu realizování projektů za nižší celkově uznatelné náklady.</t>
  </si>
  <si>
    <t>Podpora rozvoje muzejnictví v Moravskoslezském kraji</t>
  </si>
  <si>
    <t>Úspora nákladů na veletrh Památky 2016.</t>
  </si>
  <si>
    <t>Ocenění udělovaná v odvětví kultury</t>
  </si>
  <si>
    <t>Finanční prostředky byly určeny na ocenění Titul Mistr tradiční rukodělné výroby Moravskoslezského kraje. Samotné předání ocenění proběhne v první polovině roku 2017.</t>
  </si>
  <si>
    <t>Odměny obyvatelstvu (archeologické nálezy)</t>
  </si>
  <si>
    <t>Krajský úřad obdržel 2 oznámení o archeologických nálezech na území Moravskoslezského kraje. Jelikož prozatím nejsou k dispozici odborné posudky s odhadem ceny nálezů, na základě kterých dojde k určení nálezného, byly prostředky převedeny do rozpočtu kraje na rok 2017.</t>
  </si>
  <si>
    <t>Konzultační, poradenské a právní služby památkové péče</t>
  </si>
  <si>
    <t>Finanční prostředky, které  byly určeny na projekt Rekonstrukce Knurrova paláce ve Fulneku s časovou použitelností do prosince 2017, byly převedeny do rozpočtu na rok 2017.</t>
  </si>
  <si>
    <t>Technická údržba, podpora a služby k software v odvětví kultury</t>
  </si>
  <si>
    <t>V rámci veřejné zakázky došlo k vysoutěžení nižší ceny u poskytovatele přístupu do právního informačního systému CODEXIS ONLINE, tím vznikla úspora finančních prostředků na této akci.</t>
  </si>
  <si>
    <t>ID - Úhrada nákladů souvisejících s realizací projektu"Paul Kuppelwieser - Život a dílo předního manažera a sociálního reformátora 2. poloviny 19. stol. a počátku 20. století" (Ostravská univerzita v Ostravě)</t>
  </si>
  <si>
    <t>ID - Úhrada nákladů spojených s nájmem nebytových prostor pro setkávání v rámci aktivit spolku včetně vodného, stočného a energií a prostor pro uspořádání koncertních vystoupení  (Ostravský ruský dům)</t>
  </si>
  <si>
    <t>ID - Úhrada nákladů souvisejících se zajištěním soutěže „Křížovkářská liga“ (Ivan Sekanina)</t>
  </si>
  <si>
    <t>ID - Výměna vodovodního potrubí, venkovního osvětlení a souvisejících elektrických rozvodů (Matice Slezská, místní odbor v Dolní Lomné)</t>
  </si>
  <si>
    <t>ID - Rekonstrukce budovy (Místní skupina Polského kulturně-osvětového svazu v Třanovicích)</t>
  </si>
  <si>
    <t>ID - Projekt "VI. Otické zelné slavnosti a dožínky" (Myslivecký spolek Hvozdnice Otice)</t>
  </si>
  <si>
    <t>ID - Spolufinancování projektu „Technické zajištění akce oslavy 550. výročí založení obce Písek“ (SH ČMS - Sbor dobrovolných hasičů Písek)</t>
  </si>
  <si>
    <t>ID - Spolufinancování projektu „Vendryně Zaolší aneb středověké Lidéřovice“ (Klub zábavy a sportu Záolší)</t>
  </si>
  <si>
    <t>ID - Projekt "Nad oblaky aneb Každý může být hvězdou" (ProMancus, o.p.s.)</t>
  </si>
  <si>
    <t>Nákup a ochrana knihovního fondu, nákup licencí k databázím a zajištění výpůjčních služeb k e-knihám (Moravskoslezská vědecká knihovna v Ostravě, příspěvková organizace)</t>
  </si>
  <si>
    <t>Prostředky byly určeny pro příspěvkové organizace kraje na podporu aktivit vedoucích k naplnění cílů a opatření Koncepce rozvoje muzejnictví v MSK. Nevyčerpané prostředky představují úsporu.</t>
  </si>
  <si>
    <t>Dotace MK - program "Podpora projektů zaměřených na poskytování standartizovaných veřejných služeb muzeí a galerií"</t>
  </si>
  <si>
    <t>Dotace MK - program "Podpora projektů expozic a výstav"</t>
  </si>
  <si>
    <t>Dotace MK - program "Veřejné informační služby knihoven"</t>
  </si>
  <si>
    <t>Dotace MK - program "Kulturní aktivity - Podpora neprofesionálních uměleckých aktivit"</t>
  </si>
  <si>
    <t>Dotace MK - "Program státní podpory profesionálních divadel a profesionálních symfonických orchestrů a pěveckých sborů"</t>
  </si>
  <si>
    <t>Akce byla schválena usnesením zastupitelstva kraje č. 17/1686 ze dne 17.12.2015 s předpokládanými náklady ve výši 20.500 tis. Kč. V roce 2015 byla zpracována projektová dokumentace. V únoru 2016 bylo zahájeno výběrové řízení na zhotovitele a v říjnu 2016 byla uzavřena smlouva o dílo na realizaci. Vzhledem k tomu, že původně plánovaný harmonogram prací bylo nutné  aktualizovat, byl plánovaný termín dokončení akce prodloužen do  1. čtvrtletí  2017. Z tohoto důvodu byly  převedeny nevyčerpané finanční prostředky ve výši 8.684,8 tis. Kč  do rozpočtu roku 2017.  Zbývající finanční prostředky ve výši 2,15 tis. Kč představují neúčelovou úsporu rozpočtu za rok 2016.</t>
  </si>
  <si>
    <t>Nákup podílu na budově muzea včetně pozemků v Českém Těšíně (Muzeum Těšínska, příspěvková organizace)</t>
  </si>
  <si>
    <t>Finanční prostředky  byly převedeny na akci "Rekonstrukce výstavní budovy a nová expozice Muzea Těšínska" financovanou z evropských finančních zdrojů, neboť účelem akce byl nákup podílu na výstavní budově od ČR-Úřadu pro zastupování státu ve věcech majetkových. Výkupem podílu se stal kraj jediným vlastníkem budovy, která je předmětem rekonstrukce.</t>
  </si>
  <si>
    <t>Výměna dlažby na I. nádvoří zámku (Muzeum Beskyd Frýdek-Místek, příspěvková organizace)</t>
  </si>
  <si>
    <t>Akce byla schválena usnesením zastupitelstva kraje č. 17/1686 ze dne 17. 12. 2015 s předpokládanými náklady ve výši 4.170 tis. Kč. V roce 2016 byla zhotovena projektová dokumentace pro provádění stavby a výběr zhotovitele. V prostorách Muzea se na rok 2017 připravuje investiční akce, která se svým rozsahem kryje s touto akcí, a proto bude tato akce provedena až po zrealizování druhé investiční akce v Muzeu. Akce pokračuje v roce 2017, kdy bude vysoutěžen zhotovitel akce a akce bude zrealizována. Z tohoto důvodu byly  převedeny nevyčerpané finanční prostředky do rozpočtu roku 2017.</t>
  </si>
  <si>
    <t>Akce byla schválena usnesením zastupitelstva kraje č. 17/1686 ze dne 17.12.2015. Z provozních důvodu a platebních podmínek se počítá s fakturací z rozpočtu kraje nejdříve v dubnu 2017. Z tohoto důvodu byly převedeny nevyčerpané finanční prostředky  do rozpočtu roku 2017.</t>
  </si>
  <si>
    <t>Stavební úpravy rodného domu Františka Palackého (Muzeum Novojičínska, příspěvková organizace)</t>
  </si>
  <si>
    <t>Akce byla schválena usnesením rady kraje č. 17/1686 ze dne 17.12.2015 s předpokládanými náklady ve výši 2.500 tis. Kč. Úspora  vznikla na základě nejnižší nabídkové ceny při výběrovém řízení a nevyčerpané finanční prostředky představují neúčelovou úsporu rozpočtu za rok 2016.</t>
  </si>
  <si>
    <t>Akce byla schválena usnesením rady kraje č. 101/7775 dne 24.5.2016 s předpokládanými náklady ve výši 12.000 tis. Kč. Akce je projekčně připravena, v listopadu 2016 došlo k předání objektu  k rekonstrukci a k zahájení stavební prací. Předpokládaný termín ukončení stavby dle předloženého harmonogramu zhotovitele je červenec 2017. Z tohoto důvodu byly  převedeny nevyčerpané finanční prostředky  do rozpočtu roku 2017.</t>
  </si>
  <si>
    <t>Pořízení technického vybavení pro areál Zámku Nová Horka (Muzeum Novojičínska, příspěvková organizace)</t>
  </si>
  <si>
    <t>Dotace MK - program "ISO/D - preventivní ochrana před nepříznivými vlivy prostředí"</t>
  </si>
  <si>
    <t>Dotace MK - program "Regenerace městských památkových rezervací a městských památkových zón"</t>
  </si>
  <si>
    <t>Dotace MK - program "Restaurování movitých kulturních památek"</t>
  </si>
  <si>
    <t>Dotace MK - program "Záchrana architektonického dědictví"</t>
  </si>
  <si>
    <t>Dotace MK - program "ISO/A - zabezpečení objektů, v nichž jsou uloženy předměty movitého kulturního dědictví, bezpečnostními systémy a mechanickými zábranami"</t>
  </si>
  <si>
    <t>Zastupitelstvo kraje rozhodlo o profinancování a kofinancování projektu dne 23.6.2016 usnesením č. 20/2092. Projekt byl předložen do výzvy v rámci Integrovaného regionálního operačního programu v červenci 2016, prošel věcným hodnocením řídícího orgánu. Veřejné zakázky na zhotovitele stavby, technický dozor stavby, atd., budou realizovány až v roce 2017 po přijetí Rozhodnutí o poskytnutí dotace. Z výše uvedených důvodů došlo k převodu finančních prostředků do roku 2017.</t>
  </si>
  <si>
    <t xml:space="preserve">Zastupitelstvo kraje rozhodlo o profinancování a kofinancování projektu dne 25.2.2016 usnesením č. 18/1906. Na základě usnesení zastupitelstva č. 19/2006 ze dne 21. 4. 2016 byla částka profinancování a kofinancování navýšena na 30.000 tis. Kč. Projekt byl předložen do výzvy v rámci Integrovaného regionálního operačního programu v březnu 2016, prošel věcným hodnocením řídícího orgánu a Rozhodnutí o poskytnutí dotace bylo vydáno v únoru 2017. Z důvodu průtahů při administraci veřejné zakázky na výběr zpracovatele projektové dokumentace nebyla dosud dokončena realizační projektová dokumentace. Část finančních prostředků na projektovou dokumentaci a administraci veřejných zakázek bude použita v roce 2017. </t>
  </si>
  <si>
    <t>Revitalizace Hradu Hukvaldy</t>
  </si>
  <si>
    <t>pozastaven</t>
  </si>
  <si>
    <t>Zastupitelstvo kraje schválilo zahájení přípravy projektu dne 5.3.2015 usnesením č. 13/1162. Hrad Hukvaldy dosud nebyl vyhlášen národní kulturní památkou. Finanční prostředky na přípravu a realizaci projektu nebyly a nebudou čerpány, dokud nedojde k zápisu hradu do seznamu národních kulturních památek. Získání statutu národní kulturní památky je totiž základní podmínkou pro získání dotace na tento projekt v rámci Integrovaného regionálního operačního programu. Nevyčerpané finanční prostředky představují neúčelovou úsporu rozpočtu za rok 2016.</t>
  </si>
  <si>
    <t xml:space="preserve">Hrad Sovinec - záchrana a revitalizace unikátní kulturní památky  </t>
  </si>
  <si>
    <t>Zastupitelstvo kraje schválilo zahájení přípravy projektu dne 5.3.2015 usnesením č. 13/1162. Hrad Sovinec dosud nebyl vyhlášen národní kulturní památkou. Finanční prostředky na přípravu a realizaci projektu nebyly a nebudou čerpány, dokud nedojde k zápisu hradu do seznamu národních kulturních památek. Získání statutu národní kulturní památky je totiž základní podmínkou pro získání dotace na tento projekt v rámci Integrovaného regionálního operačního programu. Nevyčerpané finanční prostředky představují neúčelovou úsporu rozpočtu za rok 2016.</t>
  </si>
  <si>
    <t xml:space="preserve">Zastupitelstvo kraje rozhodlo o profinancování a kofinancování projektu dne 25.2.2016 usnesením č. 18/1906. Projekt byl předložen do výzvy v rámci Integrovaného regionálního operačního programu v březnu 2016, prošel věcným hodnocením řídícího orgánu. Rozhodnutí o poskytnutí dotace bylo vydáno v prosinci 2016. Z důvodu zdlouhavého průběhu veřejné zakázky na výběr zpracovatele projektové dokumentace nebyla dosud dokončena realizační projektová dokumentace. Část finančních prostředků na projektovou dokumentaci a  administraci veřejných zakázek se byla převedena do roku 2017. </t>
  </si>
  <si>
    <t>Zastupitelstvo kraje rozhodlo o profinancování a kofinancování projektu 21.4.2016 usnesením č. 19/2006. Projekt byl předložen do výzvy v rámci Integrovaného regionálního operačního programu v červenci 2016, prošel věcným hodnocením řídícího orgánu. Výdaje na administrativní zajištění veřejných zakázek na zhotovitele stavby, technický dozor stavby, atd., budou realizovány až v roce 2017 po přijetí Rozhodnutí o poskytnutí dotace. Z výše uvedených důvodů došlo k převodu finančních prostředků do roku 2017.</t>
  </si>
  <si>
    <r>
      <t>Příst</t>
    </r>
    <r>
      <rPr>
        <sz val="8"/>
        <rFont val="Tahoma"/>
        <family val="2"/>
        <charset val="238"/>
      </rPr>
      <t>avba Domu</t>
    </r>
    <r>
      <rPr>
        <sz val="8"/>
        <color theme="1"/>
        <rFont val="Tahoma"/>
        <family val="2"/>
        <charset val="238"/>
      </rPr>
      <t xml:space="preserve"> umění - Galerie 21. století</t>
    </r>
  </si>
  <si>
    <t>Zastupitelstvo kraje schválilo zahájení přípravy projektu dne 25.9.2015 usnesením č. 16/1635. Projekt je v rámci podmínek Integrovaného regionálního programu ve své momentální podobě nepodporovatelný, a to z důvodu překročení maximální povolené částky celkových nákladů. V současné době je zpracovávána projektová dokumentace na základě uzavřené smlouvy. Závazky vyplývající ze smlouvy jsou splatné v průběhu roku 2017 a nevyčerpané finanční prostředky byly převedeny do rozpočtu roku 2017.</t>
  </si>
  <si>
    <t xml:space="preserve">Zastupitelstvo kraje rozhodlo o profinancování a kofinancování projektu dne 21.4.2016 usnesením č. 19/2006. Projekt byl předložen do výzvy v rámci Integrovaného regionálního operačního programu v červenci 2016, prošel věcným hodnocením řídícího orgánu. Výdaje na administrativní zajištění veřejných zakázek na zhotovitele stavby, technický dozor stavby atd. budou realizovány až po přijetí Rozhodnutí o poskytnutí dotace. Rozhodnutí by mělo být doručeno do konce března 2017. Rada kraje usnesením č. 95/7463 ze dne 5.4.2016 schválila závazný ukazatel investiční příspěvek do fondu investic na rok 2016 příspěvkové organizaci Muzeum Těšínska na zhotovení projektové dokumentace. Výdaje plynoucí ze zmíněného závazku ve výši cca 140 tis. Kč budou hrazeny v průběhu roku 2017. </t>
  </si>
  <si>
    <t>Zastupitelstvo kraje rozhodlo o profinancování a kofinancování projektu dne 21.4.2016 usnesením č. 19/1990. Projekt byl předložen do výzvy v rámci Integrovaného regionálního operačního programu v červenci 2016, prošel věcným hodnocením řídícího orgánu. K zahájení výběrových řízení na zhotovitele stavby, technický dozor stavby, atd., dojde až v roce 2017 po přijetí Rozhodnutí o poskytnutí dotace. Nevyčerpané finanční prostředky tedy byly převedeny do rozpočtu na rok 2017.</t>
  </si>
  <si>
    <t>Každá história si zaslúži svoj priestor</t>
  </si>
  <si>
    <t>Zastupitelstvo kraje rozhodlo o profinancování a kofinancování projektu dne 23.6.2016 usnesením 20/2103. Vzhledem k větší časové náročnosti přípravy projektu budou nevyčerpané prostředky převedeny do rozpočtu roku 2017.</t>
  </si>
  <si>
    <t>PŘEHLED VÝDAJŮ V ODVĚTVÍ PREZENTACE KRAJE A EDIČNÍHO PLÁNU V ROCE 2016</t>
  </si>
  <si>
    <t>Ediční plán</t>
  </si>
  <si>
    <t xml:space="preserve">Finanční prostředky ve výši 700 tis. Kč byly převedeny na akci "Propagace kraje a prezentační předměty" v souvislosti se zajištěním propagace kraje u příležitosti 15 let od vzniku kraje. Zbývající nedočerpané finanční prostředky představují úsporu v důsledku nerealizace vydání publikace "Muzea a galerie v Moravskoslezském kraji" a letáku "Sdružené nákupy", a to s ohledem na využívání Portálu kraje. </t>
  </si>
  <si>
    <t>Propagace kraje a prezentační předměty</t>
  </si>
  <si>
    <t>Nevyčerpané finanční prostředky představují úsporu vzniklou vhodným výběrem dodavatelů prezentačních předmětů, nižšími výdaji za pohoštění, pronájmy a organizační zajištění akcí, jako byly "15 let Moravskoslezského kraje", "Zlatá tretra", "Colours of Ostrava" a "Olympijský park Ostrava 2016".</t>
  </si>
  <si>
    <t xml:space="preserve">Realizace komunikační strategie </t>
  </si>
  <si>
    <t>Na základě smluv na výrobu programového obsahu určeného pro vysílání a nákup vysílacího času pro komerční prezentaci kraje ve sdělovacích prostředcích a v denním tisku probíhá úhrada výdajů vzniklých v prosinci 2016 až na počátku roku 2017.  Z tohoto důvodu byly nevyčerpané finanční prostředky ve výši 1.210,4 tis. Kč zapojeny usneseními rady kraje č. 5/312 ze dne 10.1.2017 a  č. 6/370 ze dne 24.1.2017 do rozpočtu kraje na rok 2017. Zbývající nevyčerpané prostředky ve výši 2.554,6 tis. Kč představují úsporu na této akci, a to z důvodu, že nevyvstala další potřeba pro komerční prezentaci kraje.</t>
  </si>
  <si>
    <t>Mezinárodní spolupráce</t>
  </si>
  <si>
    <t>Nevyčerpané finanční prostředky představují úsporu výdajů hrazených v souvislosti s účastí zahraničních delegací partnerských regionů na akcích podporovaných krajem, neuskutečněním některých plánovaných návštěv zahraničních delegací a zahraničních pracovních cest do partnerských regionů.</t>
  </si>
  <si>
    <t>Prezentace a propagace kraje v EU</t>
  </si>
  <si>
    <t>Příspěvky mezinárodním organizacím</t>
  </si>
  <si>
    <t xml:space="preserve">ID - Úhrada nákladů souvisejících s doplněním znaků letectva a jmen letců na Památník letců v Příboře a na letišti v Mošnově (město Příbor) </t>
  </si>
  <si>
    <t xml:space="preserve">ID - Úhrada nákladů spojených s organizací krajského kola projektu "Cena Ď" v Moravskoslezském kraji 2016 (Richard Langer) </t>
  </si>
  <si>
    <t xml:space="preserve">ID - Úhrada nákladů souvisejících se zajištěním seninářů pro pedagogy středních škol v rámci Moravskoslezského kraje (Český svaz bojovníků za svobodu) </t>
  </si>
  <si>
    <t xml:space="preserve">ID - Úhrada nákladů souvisejících s vydáním knihy - Jan Zajíc: "Verše" (Český svaz bojovníků za svobodu) </t>
  </si>
  <si>
    <t xml:space="preserve">ID - Úhrada nákladů spojených s pronájmem prostoru  a technického vybavení a pohoštěním a za účelem uspořádání XXII. Setkání podnikatelů (Česko-polská obchodní komora) </t>
  </si>
  <si>
    <t xml:space="preserve">ID - Úhrada nákladů souvisejících s pořízením zdravotnických pomůcek a léků pro bývalé politické vězně z Moravskoslezského kraje (Český svaz bojovníků za svobodu) </t>
  </si>
  <si>
    <t xml:space="preserve">ID - Úhrada nákladů souvisejících s vydáním čtvrtletníku Zpravodaje PTP (Moravskoslezský svaz Vojenských táborů nucených prací - Pomocných technických praporů, z.s..) </t>
  </si>
  <si>
    <t>PŘEHLED VÝDAJŮ V ODVĚTVÍ REGIONÁLNÍHO ROZVOJE V ROCE 2016</t>
  </si>
  <si>
    <t>Zastupitelstvo kraje usnesením č. 19/1983 ze dne 21.4.2016 rozhodlo poskytnout dotace v rámci tohoto dotačního programu pro rok 2016. Nevyčerpané finanční prostředky ve výši 1.005,28 tis. Kč určené na výplatu druhých splátek po závěrečném vyúčtování byly zapojeny do rozpočtu kraje na rok 2017 usnesením rady kraje č. 6/370 ze dne 24.1.2017. Nevyčerpané finanční prostředky ve výši 1.511,45 tis. Kč představují úsporu vzniklou plným nevyplacením druhých splátek dotací po předložení závěrečného vyúčtování dotačního programu vyhlášeného pro rok 2015.</t>
  </si>
  <si>
    <t>Zastupitelstvo kraje usnesením č. 17/1766 ze dne 17.12.2015 rozhodlo poskytnout dotace v rámci programu pro rok 2015 a usnesením č. 20/2098 ze dne 23.6.2016 o poskytnutí dotací v rámci programu pro rok 2016. V souladu s uzavřenými smlouvami byly usnesením č. 6/370 ze dne 24.1.2017 převedeny do rozpočtu kraje na rok 2017 finanční prostředky ve výši 12.724,5 tis. Kč na úhradu druhých splátek programu pro tato dvě období. Nevyčerpané finanční prostředky ve výši 575,45 tis. Kč představují úsporu vzniklou plným nečerpáním druhých splátek dotací programu.</t>
  </si>
  <si>
    <t>Zastupitelstvo kraje usnesením č. 17/1768 ze dne 17.12.2015 rozhodlo poskytnout dotace v rámci dotačního programu pro rok 2015 a usnesením č. 21/2256 ze dne 22.9.2016 rozhodlo poskytnout dotace v rámci dotačního programu pro rok 2016. Nevyčerpané finanční prostředky v celkové výši 12.896,4 tis. Kč byly zapojeny do rozpočtu kraje na rok 2017 usnesením  č. 6/370 ze dne 24.1.2017. Finanční prostředky ve výši 3.438,61 tis. Kč představují úsporu vzniklou plným nečerpáním druhých splátek dotací po předložení závěrečného vyúčtování dotačního programu vyhlášeného pro rok 2014 a nerozdělením finančních prostředků v rámci dotačního programu pro rok 2016.</t>
  </si>
  <si>
    <t>Zastupitelstvo kraje usnesením č. 17/1761 ze dne 17.12.2015 rozhodlo poskytnout dotace v rámci dotačního programu pro rok 2015 a usnesením č. 21/2257 ze dne 22.9.2016 rozhodlo poskytnout dotace v rámci dotačního programu pro rok 2016. V souladu s podmínkami uvedenými ve smlouvách byly zapojeny usnesením rady kraje č. 6/370 ze dne 21.4.2017 do rozpočtu kraje na rok 2017 finanční prostředky ve výši 3.960,4 tis. Kč na výplatu druhých splátek dotací programu pro tato dvě období. Finanční prostředky ve výši 3.602,4 tis. Kč nebyly rozděleny v rámci dotačního programu vyhlášeného pro rok 2016 a finanční prostředky ve výši 2.047,59 tis. Kč představují úsporu vzniklou nevyplacením druhých splátek dotací v plné výši za předchozí období programu.</t>
  </si>
  <si>
    <t>Dotační program – Program podpory financování akcí s podporou EU pro obce do 2 tis. obyvatel</t>
  </si>
  <si>
    <t>Rada kraje usnesením č. 108/8420 ze dne 6.9.2016 vyhlásila tento dotační program. V návaznosti na lhůty pro podávání žádostí do dotačního programu byly usnesením č. 6/370 ze dne 24.1.2017 zapojeny finanční prostředky ve výši 16.000 tis. Kč do rozpočtu kraje na rok 2017.</t>
  </si>
  <si>
    <t>Usnesením rady kraje č. 6/370 ze dne 24.1.2017 byly do rozpočtu kraje na rok 2017 zapojeny nevyčerpané prostředky z roku 2016 určené na výplatu individuálních dotací ve výši 16.850 tis. Kč a na ocenění vítězky soutěže Lady Business ve výši 100 tis. Kč. Zbylé nevyčerpané prostředky ve výši 350,21 tis. Kč představují úsporu u této akce.</t>
  </si>
  <si>
    <t>Rada kraje usnesením č. 72/5943 ze dne 14.7.2015 rozhodla uzavřít rámcovou smlouvu s Agenturou pro regionální rozvoj, a.s., o spolupráci při realizaci některých činností regionálního rozvoje. V rámci rámcové smlouvy byly uzavřeny dílčí objednávky, a to na základě usnesení rady kraje č. 88/6961 ze dne 12.1.2016 a 94/7336 ze dne 22.3.2016, v souhrnné výši 11.516,2 tis. Kč. Z těchto dvou objednávek byly zapojeny do rozpočtu kraje usnesením rady kraje č. 6/370 ze dne 24.1.2017 finanční prostředky ve výši 3.443,06 tis. Kč. Finanční prostředky ve výši 98,22 tis. Kč představují úsporu v oblasti služeb.</t>
  </si>
  <si>
    <t>Členský poplatek za účast v zájmovém sdružení právnických osob Trojhalí Karolina</t>
  </si>
  <si>
    <t>Zastupitelstvo kraje usnesením č. 21/2239 ze dne 22.9.2016 rozhodlo poskytnout dvěma subjektům investiční dotaci jako tzv. Investiční pobídku v celkovém objemu 2.000 tis. Kč. V roce 2016 byla poskytnuta první splátka dotace v souhrnné výši 1.000 tis. Kč a prostředky ve výši 1.000 tis. Kč byly usnesením rady kraje č. 6/430 ze dne 24.1.2017 zapojeny do rozpočtu kraje na rok 2017. Nevyčerpané finanční prostředky ve výši 8.000 tis. Kč představují úsporu v rámci akce.</t>
  </si>
  <si>
    <t>Program podpory malých a středních podniků v Moravskoslezském kraji</t>
  </si>
  <si>
    <t>Finanční prostředky ve výši 50 tis. Kč byly do rozpočtu kraje na rok 2016 zapojeny usnesením č. 89/7017 ze dne 26.1.2016 a byly určeny na úhradu hodnotitelům projektů v rámci mikropůjček. V roce 2016 byl uhrazen výdaj za jedno hodnocení. Nevyčerpané finanční prostředky ve výši 47 tis. Kč jsou součástí vypořádání Regionálního rozvojového fondu.</t>
  </si>
  <si>
    <t>Zabezpečení aktivit odborných pracovních skupin tripartity</t>
  </si>
  <si>
    <t>Zastupitelstvo kraje usnesením č. 17/1686 ze dne 17.12.2015 schválilo finanční prostředky na tuto akce ve výši 300 tis. Kč. V průběhu roku byly prostředky postupně převedeny na dofinancování dílčích projektů v rámci akcí "Rozvojové aktivity v cestovním ruchu" a "Reprodukce majetku kraje v odvětví cestovního ruchu".</t>
  </si>
  <si>
    <t>Poradenství a právní služby pro strategické rozhodování kraje</t>
  </si>
  <si>
    <t>Rada kraje usnesením č. 112/8638 ze dne 18.10.2016 rozhodla uzavřít smlouvu č. 06186/2016/POR s advokátní kanceláři Císař, Češka, Smutný, s.r.o., na vypracování právního stanoviska souvisejícího se záměrem modifikovat závazek veřejné služby spočívající v zajištění pravidelné letecké dopravy z letiště Leoše Janáčka Ostrava do Amsterdamu a Helsinek. S ohledem na platební podmínky vyplývající z uzavřené smlouvy byly finanční prostředky ve výši 548,8 tis. Kč zapojeny usnesením rady kraje č. 5/312 ze dne 10.1.2017 do rozpočtu kraje na rok 2017.</t>
  </si>
  <si>
    <t>Průmyslová zóna Nošovice</t>
  </si>
  <si>
    <t>Akce byla schválena usnesením zastupitelstva kraje č. 15/1277/1 ze dne 21.6.2006. Jednalo se o víceletou akci. Upravený rozpočet na rok 2016 činil 2.554,4 tis. Kč. V roce 2016 proběhla úhrada kupní ceny za nabytí pozemku z důvodu majetkoprávního vypořádání přístupu k silnici na Průmyslovou zónu Nošovice, a dále zejména dofinancování služeb spojených s přeložkami distribučního zařízení určeného k dodávce elektrické energie a úhrada za zpracování dokumentace bouracích prací  na území Nošovice. Nevyčerpané finanční prostředky byly usnesením rady kraje č.  5/312 ze dne 10.1.2017 zapojeny do rozpočtu kraje na rok 2017 na úhradu věcných břemen a na úhradu bouracích prací na dva již dříve pořízené a opuštěné rodinné domy v oblasti budoucího připojení průmyslové zóny na dálnici.</t>
  </si>
  <si>
    <t>Akce byla schválena usnesením zastupitelstva kraje č. 7/519 ze dne 19.12.2013. V průběhu roku 2016 byly na dané akci použity finanční prostředky v celkové výši 591,08 tis. Kč. Byla uhrazena zbývající část kupní ceny ve výši 100 tis. Kč Slezské diakonii, Český Těšín a zbývající finanční prostředky ve výši 491,08 tis. Kč byly použity na vypracování dokumentace analýzy rizik pro část území průmyslové zóny, koordinační a inženýrskou činnost, měření prostorových deformací, vypracování dalších znaleckých posudků. Nevyčerpané finanční prostředky ve výši 257.794 tis. Kč byly usnesením rady kraje č. 5/312 ze dne 10.1.2017 zapojeny do rozpočtu roku 2017 zejména na úhradu kupní ceny za výkup převážné části území budoucí průmyslové zóny Nad Barborou.</t>
  </si>
  <si>
    <t>ID - Pracovně prezentační veletrh v Moravskoslezském kraji „JOBfest“ (Advey services s. r. o.)</t>
  </si>
  <si>
    <t>ID - Spolufinancování projektu „Okresní výstava drobného zvířectva“ (Český svaz chovatelů, Základní organizace Třinec)</t>
  </si>
  <si>
    <t>ID - Projekt „DRŽÍME SPOLU 2016“ (Asociace rodičů dětí s DMO a přidruženými neurologickými onemocněními ČR)</t>
  </si>
  <si>
    <t>ID - Projekt rekonstrukce „Objekt občanské vybavenosti obce Kyjovice“ (Obec Kyjovice)</t>
  </si>
  <si>
    <t>Usnesením zastupitelstva kraje č. 19/1987 ze dne 21.4.2016 a 21/2242 ze dne 22.9.2016 bylo rozhodnuto o poskytnutí investiční dotace obci Kyjovice na rekonstrukci objektu občanské vybavenosti. Dle podmínek uzavřené smlouvy byly v roce 2016 poskytnuty finanční prostředky ve výši 4.500 Kč. Nevyčerpané finanční prostředky ve výši 4.500  tis. Kč byly zapojeny do rozpočtu kraje na rok 2017 usnesením rady kraje č. 6/370 ze dne 24.1.2017</t>
  </si>
  <si>
    <t xml:space="preserve">Zastupitelstvo kraje rozhodlo o profinancování a kofinancování projektu usnesením č. 16/1632 ze dne 25.9.2015. Moravskoslezský kraj očekával v závěru roku 2016 přijetí zálohové platby z MŠMT určené k financování projektu. Ta byla zapojena do rozpočtu příjmů i výdajů roku 2016, nicméně připsána na účet kraje byla až v roce 2017. Do rozpočtu roku 2017 tak byla převedena pouze část nevyčerpaných prostředků určených na předfinancování projektu. </t>
  </si>
  <si>
    <t>Duhové variace</t>
  </si>
  <si>
    <t>Projektový námět byl vyhodnocen jako nefinancovatelný z evropských zdrojů.</t>
  </si>
  <si>
    <t>Regionální poradenské centrum SK-CZ</t>
  </si>
  <si>
    <t>Zastupitelstvo kraje rozhodlo o profinancování a kofinancování projektu usnesením č. 20/2088 ze dne 23.6.2016. Rozpočet byl plánován na přípravnou fázi projektu. Vzhledem k větší časové náročnosti přípravy projektu byly nevyčerpané prostředky převedeny do rozpočtu roku 2017.</t>
  </si>
  <si>
    <t>Prostředky na přípravu projektů</t>
  </si>
  <si>
    <t>Jedná se o nevyčerpané prostředky určené na přípravu projektů. Tyto prostředky představují rezervu, aby bylo možné v průběhu roku v případě získání finančního zdroje adekvátně reagovat na následnou přípravu. V okamžiku, kdy orgány kraje schválí zahájení přípravy projektu, stávají se výdajem daného projektu (nikoli této akce). Nevyčerpané finanční prostředky představují neúčelovou úsporu rozpočtu za rok 2016.</t>
  </si>
  <si>
    <t>Zastupitelstvo kraje usnesením č. 17/1767 ze dne 17.12.2015 rozhodlo o profinancování projektu. Nevyčerpané prostředky byly určeny na mzdy za 12. měsíc roku 2016 a byly převedeny a hrazeny v roce 2017.</t>
  </si>
  <si>
    <t>Zastupitelstvo kraje usnesením č. 16/1642 ze dne 25.9.2017 rozhodlo o profinancování a kofinancování projektu. Nevyčerpané prostředky byly určeny na mzdy za 12. měsíc roku 2016 a byly převedeny a hrazeny v roce 2017.</t>
  </si>
  <si>
    <t>Nové programové období 2014+</t>
  </si>
  <si>
    <t>Finanční prostředky byly určeny na případné dohody uzavřené s externími spolupracovníky při přípravě projektů. V průběhu roku nebyl využit předpokládaný rozsah prací ve formě dohod o pracích konaných mimo pracovní poměr a rovněž byla uplatněna refundace osobních nákladů z prostředků EU (projekt „Kotlíkové dotace“). Nevyčerpané finanční prostředky představují neúčelovou úsporu rozpočtu za rok 2016.</t>
  </si>
  <si>
    <t>PŘEHLED VÝDAJŮ V ODVĚTVÍ CESTOVNÍHO RUCHU V ROCE 2016</t>
  </si>
  <si>
    <t>Zastupitelstvo kraje usnesením č. 21/2272 ze dne 22.9.2016 rozhodlo o poskytnutí dotací v rámci dotačního programu pro zimní sezónu 2016/2017. V souladu s uzavřenými smlouvami byly nevyčerpané finanční prostředky ve výši 2.927,2 tis. Kč usnesením rady kraje č. 6/370 ze dne 24.1.2017 zapojeny do rozpočtu na rok 2017 k úhradě druhých splátek dotací po předložení závěrečného vyúčtování. Finanční prostředky ve výši 424,76 tis. Kč představují úsporu vzniklou nevyplacením druhých splátek dotací po předložení závěrečného vyúčtování dotačního programu pro zimní sezónu 2015/2016.</t>
  </si>
  <si>
    <t>Zastupitelstvo kraje usnesením č. 19/2005 ze dne 21.4.2016 rozhodlo o poskytnutí dotací v rámci dotačního programu vyhlášeného pro rok 2016. Nevyčerpané finanční prostředky ve výši 100,87 tis. Kč představují úsporu vzniklou nevyplacením plné výše druhých splátek dotací po předložení závěrečného vyúčtování.</t>
  </si>
  <si>
    <t>Nevyčerpané finanční prostředky ve výši 2.964,8 tis. Kč byly určeny na výplatu druhých splátek dotací po předložení závěrečného vyúčtování v rámci dotačního programu schváleného pro rok 2014, 2015, 2016 a byly zapojeny usnesením rady kraje č. 6/370 ze dne 24.1.2017 do rozpočtu kraje na rok 2017. Zbylé nevyčerpané finanční prostředky ve výši 138 tis. Kč představují úsporu vzniklou nevyplacením plné výše druhých splátek po předložení závěrečného vyúčtování.</t>
  </si>
  <si>
    <t>Zastupitelstvo kraje usnesením č. 16/1672 ze dne 25.9.2015 rozhodlo o poskytnutí dotací v rámci tohoto víceletého dotačního programu. Nevyčerpané finanční prostředky ve výši 1.017,81 tis. Kč jsou určeny na výplatu třetích splátek dotací a byly usnesením č. 6/370 ze dne 24.1.2017 zapojeny do rozpočtu kraje na rok 2017.</t>
  </si>
  <si>
    <t>Nevyčerpané finanční prostředky ve výši 14.927,55 tis. Kč určené na poskytnutí individuálních dotací byly v souladu se smluvními podmínkami uzavřených smluv zapojeny usnesením rady kraje č. 6/370 ze dne 24.1.2017 do rozpočtu kraje na rok 2017. Nevyčerpané finanční prostředky ve výši 436,46 tis. Kč představují úsporu vzniklou zejména zrušením usnesení zastupitelstva kraje o poskytnutí dotace.</t>
  </si>
  <si>
    <t>Nedočerpané prostředky ve výši 4.566,31 tis. Kč určené na úhradu smluvně zajištěných výdajů v roce 2016 byly zapojeny usnesením rady kraje č. 6/370 ze dne 24.1.2017 do rozpočtu kraje na rok 2017. Zbylé nedočerpané finanční prostředky ve výši 1.171,95 tis. Kč představují úsporu v rámci této akce.</t>
  </si>
  <si>
    <t>Singltreky</t>
  </si>
  <si>
    <t>Nedočerpané prostředky ve výši 37,6 tis. Kč jsou určeny na úhradu nájemného z pozemků využívaných pro singltreky v katastru obce Bílá a byly zapojeny usnesením rady kraje č. 6/370 ze dne 24.1.2017 do rozpočtu kraje roku 2017.</t>
  </si>
  <si>
    <t>Zastupitelstvo kraje č. 20/2109 ze dne 23.6.2016 rozhodlo poskytnout dotaci subjektu Dolní oblast VÍTKOVICE, z.s., na realizaci projektu „Rozšíření zpřístupnění a provozování NKP a KP“. Finanční prostředky ve výši 5.000 tis. Kč nebyly čerpány v roce 2016 a byly zapojeny v souladu s uzavřenou smlouvou usnesením rady kraje č. 6/370 ze dne 24.1.2017 do rozpočtu kraje na rok 2017.</t>
  </si>
  <si>
    <t>Stálá expozice historických dopravních prostředků s restaurátorskou dílnou</t>
  </si>
  <si>
    <t>Nevyčerpané finanční prostředky ve výši 91,83 tis. Kč představují úsporu vzniklou v oblasti služeb.</t>
  </si>
  <si>
    <t>Propagace Moravskoslezského kraje prostřednictvím letecké reklamy</t>
  </si>
  <si>
    <t>Usnesením rady kraje č. 3/136 ze dne  6.12.2016 byla uzavřena smlouva se společností Airport Marketing Services Limited na marketingovou spolupráci. Dále byla usnesením rady kraje č. 107/8250 ze dne 23.8.2016 uzavřena smlouva se společností České aerolinie, a.s.,  na propagaci Moravskoslezského kraje prostřednictvím leteckého dopravce. Nevyčerpané finanční prostředky ve výši 19.782,2 tis. Kč byly v souladu s uzavřenými smlouvami zapojeny usnesením č. 6/370 ze dne 24.1.2017 do rozpočtu kraje na rok 2017.</t>
  </si>
  <si>
    <t>Propagace Moravskoslezského kraje na Letišti Leoše Janáčka Ostrava</t>
  </si>
  <si>
    <t>Členský poplatek za účast v zájmovém sdružení právnických osob Evropská kulturní stezka sv. Cyrila a Metoděje</t>
  </si>
  <si>
    <t>Služby pro informační systém Beskydská a Jesenická magistrála</t>
  </si>
  <si>
    <t>Nevyčerpané finanční prostředky ve výši 144,28 tis. Kč představují úsporu vzniklou nižšími požadavky na rozvoj informačního systému Jesenická magistrála.</t>
  </si>
  <si>
    <t>ID - Projekt rekonstrukce skautské mohyly Ivančena (Junák – svaz skautů a skautek ČR)</t>
  </si>
  <si>
    <t>ID - Projekt „Orientační značení areálu Horských lázní Karlova Studánka“ (Horské lázně Karlova Studánka)</t>
  </si>
  <si>
    <t>Nevyčerpané finanční prostředky ve výši 239,19 tis. Kč představují úsporu vzniklou nerealizací jednoho plánovaného projektu.</t>
  </si>
  <si>
    <t>Cestuj a poznávej Moravskoslezský kraj - s chutí</t>
  </si>
  <si>
    <t>Kulturní a přírodní dědictví pro rozvoj polsko-českého pohraničí "Společné dědictví"</t>
  </si>
  <si>
    <t>Zastupitelstvo kraje usnesení č. 21/2252 ze dne 22.9.2016 rozhodlo zrušit přípravu projektu „Kulturní a přírodní dědictví pro rozvoj Polsko-Českého pohraničí „Společné dědictví““, připravovaného do Programu Interreg V-A Česká republika – Polsko, prioritní osy 2 Rozvoj potenciálu přírodních a kulturních zdrojů pro podporu zaměstnanosti.</t>
  </si>
  <si>
    <t>Geopark Megoňky - Šance</t>
  </si>
  <si>
    <t>Zastupitelstvo kraje rozhodlo o profinancování a kofinancování projektu usnesením č. 20/2085 ze dne 23.6.2016. Rozpočet byl plánován na přípravnou fázi projektu. Vzhledem k větší časové náročnosti přípravy projektu byly nevyčerpané prostředky převedeny do rozpočtu roku 2017.</t>
  </si>
  <si>
    <t>Bez bariér se nám žije snáz</t>
  </si>
  <si>
    <t>Cyklovýlety na hrady a zámky v Moravskoslezském a Žilinském kraji</t>
  </si>
  <si>
    <t>Zastupitelstvo kraje schválilo zahájení přípravy projektu usnesením č. 16/1631 ze dne 25.9.2015. V současné době se čeká na vydání nového harmonogramu výzev operačního programu, který bude zveřejněn až po vyhodnocení dosud podaných žádostí. Z tohoto důvodu přípravné práce na projektu stagnují. Předpokládá se, že budou opět zahájeny ve druhé polovině roku 2017.</t>
  </si>
  <si>
    <t>Gastroturistika</t>
  </si>
  <si>
    <t>Zastupitelstvo kraje schválilo zahájení přípravy projektu usnesením č. 16/1631 ze dne 25.9.2015. Přípravné práce byly zastaveny z důvodu odstoupení polského partnera těsně před podáním záměru projektu řídícímu orgánu. V současné době se hledá jiný vhodný zahraniční partner.</t>
  </si>
  <si>
    <t>Historické poznání kraje - folklór a tradice</t>
  </si>
  <si>
    <t>Chutě a vůně bez hranic</t>
  </si>
  <si>
    <t>Zastupitelstvo kraje rozhodlo o profinancování a kofinancování projektu usnesením č. 20/2088 ze dne 23.6.2016. Rozpočet byl plánován na přípravnou fázi projektu a předfinancování aktivit projektu. Vzhledem k větší časové náročnosti přípravy projektu byly nevyčerpané prostředky převedeny do rozpočtu roku 2017.</t>
  </si>
  <si>
    <t>Přeshraniční lyžařské běžecké trasy</t>
  </si>
  <si>
    <t>Zastupitelstvo kraje rozhodlo usnesením č. 20/2088 ze dne 23.6.2016 o profinancování a kofinancování projektu. Rozpočet byl plánován na přípravnou fázi projektu. Část aktivit v rámci této projektové fáze se přesunula do roku 2017. Nevyčerpané prostředky byly převedeny do rozpočtu roku 2017.</t>
  </si>
  <si>
    <t>„TECHNO TRASA“</t>
  </si>
  <si>
    <t>Zastupitelstvo kraje schválilo usnesením č. 16/1631 ze dne 25.9.2015 zahájení přípravy projektu. V současné době se čeká na vydání nového harmonogramu výzev operačního programu, který bude zveřejněn až po vyhodnocení dosud podaných žádostí. Z tohoto důvodu přípravné práce na projektu stagnují. Předpokládá se, že budou opět zahájeny ve druhé polovině roku 2017.</t>
  </si>
  <si>
    <t>PŘEHLED VÝDAJŮ V ODVĚTVÍ SOCIÁLNÍCH VĚCÍ V ROCE 2016</t>
  </si>
  <si>
    <t>Návratná finanční výpomoc příspěvkovým organizacím</t>
  </si>
  <si>
    <t>Částka ve výši 138,09 tis. Kč představuje finanční prostředky připsané na účet kraje na konci roku 2016 - vratky dotací. Částka ve výši 500 tis. Kč představuje dotaci Slezské diakonii s časovou použitelností do 30.6.2017, o jejímž poskytnutí rozhodlo zastupitelstvo kraje usnesením č. 20/2079 dne 23. 6. 2016. S ohledem na podmínky čerpání dotace stanovené uzavřenou smlouvou o poskytnutí dotace byly na základě usnesení rady kraje č. 6/370 ze dne 24.1.2017 zapojeny do rozpočtu roku 2017.</t>
  </si>
  <si>
    <t>Zdroj dotačního programu měly z jedné poloviny tvořit dotace od vybraných obcí Moravskoslezského kraje. Rozpočet akce byl v průběhu roku 2016 upraven především s ohledem na objem prostředků rozdělených v rámci dotačního programu (usnesení zastupitelstva kraje č. 19/1958 ze dne 21.4.2016) a s ním spojený nižší podíl spolufinancování ze strany obcí. Finanční prostředky kraje, které nebyly rozděleny v rámci dotačního programu ve výši 10 mil. Kč byly přiděleny do Fondu sociálních služeb zřízeného na základě usnesení 19/1959 ze dne 21.4.2016 a dále ve výši cca 2 mil. Kč byly použity na navýšení objemu finančních prostředků na dotačním Programu na financování běžných výdajů souvisejících s poskytováním sociálních služeb včetně realizace protidrogové politiky kraje. Rozpočet byl rovněž upraven z důvodu finančního vypořádání s jednotlivými obcemi za předchozí kalendářní rok.</t>
  </si>
  <si>
    <t>Konzultační a poradenská činnost v odvětví sociálních věcí</t>
  </si>
  <si>
    <t>Finanční prostředky nebyly dočerpány zejména z důvodu aktuálních potřeb v oblasti zajištění podkladů pro rozhodování orgánů kraje v sociální oblasti, zajištění externích odborníků uskutečňujících kontroly kvality poskytovaných sociálních služeb v příspěvkových organizacích a zajištění výběrových řízení na obsazení pozic ředitelů příspěvkových organizací.</t>
  </si>
  <si>
    <t>Zpracování odborných posudků - psychologická vyšetření</t>
  </si>
  <si>
    <t>Finanční prostředky nebyly dočerpány zejména z důvodu aktuálních potřeb v oblasti náhradní rodinné péče.</t>
  </si>
  <si>
    <t>Technická údržba, podpora a služby k software v odvětví sociálních věcí</t>
  </si>
  <si>
    <t>SR - Podpora koordinátorů romských poradců</t>
  </si>
  <si>
    <t>Finanční prostředky poskytnuté z dotace z kapitoly 304 - Úřad vlády ČR státního rozpočtu na rok 2016 v rámci programu na Podporu koordinátorů pro romské záležitosti nebyly čerpány ve výši 143 tis. Kč na výdaje spojené s činností koordinátora pro romské záležitosti, zejména lektorné, výdaje na vzdělávání koordinátora aj. Nevyčerpané finanční prostředky byly v rámci finančního vypořádání v roce 2017 vráceny do státního rozpočtu.</t>
  </si>
  <si>
    <t>SR - Příspěvek na výkon sociální práce</t>
  </si>
  <si>
    <t>Finanční prostředky poskytnuté Ministerstvem práce a sociálních věcí na výkon sociální práce nebyly čerpány ve výši 128 tis. Kč. Uvedené nevyčerpané finanční prostředky byly v rámci finančního vypořádání v roce 2017 vráceny do státního rozpočtu.</t>
  </si>
  <si>
    <t>SR - Transfery na státní příspěvek zřizovatelům zařízení pro děti vyžadující okamžitou pomoc</t>
  </si>
  <si>
    <t>Finanční prostředky poskytnuté Ministerstvem práce a sociálních věcí na výplatu státního příspěvku pro zřizovatele zařízení pro děti vyžadující okamžitou pomoc nebyly čerpány ve výši 1.701 tis. Kč,  jelikož Krajský úřad Moravskoslezského kraje vydal v roce 2016 rozhodnutí o poskytnutí státního příspěvku v nižším objemu. Uvedené nevyčerpané finanční prostředky byly v rámci finančního vypořádání v roce 2017 vráceny do státního rozpočtu.</t>
  </si>
  <si>
    <t>ID - Projektu Hodinový vnuk (Občanské sdružení Počteníčko s babičkou)</t>
  </si>
  <si>
    <t>ID - Projekt Podané ruce (Evropský spolek pro OZP)</t>
  </si>
  <si>
    <t>ID - Projekt Podané ruce II (Evropský spolek pro OZP)</t>
  </si>
  <si>
    <t>Rada kraje usnesením č. 106/8202 dne 9. 8. 2016 rozhodla o poskytnutí dotace Evropskému spolku pro OZP na realizaci projektu "Podané ruce II" s časovou použitelností do 31.12.2017. S ohledem na platební podmínky smlouvy uzavřené s tímto subjektem byly nevyčerpané finanční prostředky na základě usnesení rady kraje č. 6/370 ze dne 24.1.2017 zapojeny do rozpočtu roku 2017.</t>
  </si>
  <si>
    <t>ID - Program na podporu kulturních a sportovních aktivit v roce 2016 (Svaz postižených civilizačními chorobami v ČR ZO Třinec)</t>
  </si>
  <si>
    <t>ID - Projekt Cena za mimořádný přínos v oboru gerontologie pro rok 2016 (DTO CZ, s.r.o.)</t>
  </si>
  <si>
    <t>ID - Projekt Digitalizace knih – šance pro ženy s handicapem! (Občanské sdružení - TRIANON)</t>
  </si>
  <si>
    <t>ID - Projekt Bezbariérové úpravy prostor Denního stacionáře (Charita Jablunkov)</t>
  </si>
  <si>
    <t>Příprava a posuzování žadatelů o náhradní rodinnou péči (Centrum psychologické pomoci, příspěvková organizace, Karviná)</t>
  </si>
  <si>
    <t>Finanční prostředky akce snížené upraveným rozpočtem o 9.950 tis. Kč byly použity na podporu procesu transformace a humanizace pobytových sociálních služeb a na akce reprodukce majetku kraje v odvětví sociálních věcí. Díky úspoře Moravskoslezského kraje v souvislosti s čerpáním finančních prostředků z ESF na podporu vybraných služeb sociální prevence poskytovaných krajskými příspěvkovými organizacemi byly dále finanční prostředky akce také částečně převedeny do Fondu sociálních služeb.</t>
  </si>
  <si>
    <t>Finanční protředky poskytnuté Ministerstvem práce a sociálních věcí na výplatu státního příspěvku pro zřizovatele zařízení pro děti vyžadující okamžitou pomoc nebyly čerpány v plné výši, jelikož Krajský úřad Moravskoslezského kraje vydal v roce 2016 rozhodnutí o poskytnutí státního příspěvku v nižším objemu. Nevyčerpané prostředky z dotace byly v rámci finančního vypořádání v roce 2017 vráceny do státního rozpočtu.</t>
  </si>
  <si>
    <t>Finanční prostředky byly určeny na zabezpečení běžného chodu příspěvkových organizací kraje v odvětví sociálních věcí v případě opožděných transferů ze státního rozpočtu.</t>
  </si>
  <si>
    <t>Zámek Nová Horka, příspěvková organizace, Studénka</t>
  </si>
  <si>
    <t>Jedná se o úsporu z důvodu ceny vysoutěžené příspěvkovou organizací v rámci veřejné zakázky.</t>
  </si>
  <si>
    <t>Revitalizace budovy Domova Příbor (Domov Příbor, příspěvková organizace)</t>
  </si>
  <si>
    <r>
      <t>Akce byla schválena usnesením zastupitelstva kraje č. 12/996 ze dne 11.12.2014 s předpokládanými náklady ve výši 16.500 tis. Kč. Usnesením rady kraje č. 89/7017 z 26.1.2016 byl rozpočet na akci navýšen na 17.487,9 tis. Kč. Po vydání stavebního povolení bude ihned zahájena veřejná zakázka na zhotovitele stavby. Předpoklad vysoutěžení je červenec 2017</t>
    </r>
    <r>
      <rPr>
        <sz val="8"/>
        <color theme="1"/>
        <rFont val="Tahoma"/>
        <family val="2"/>
        <charset val="238"/>
      </rPr>
      <t>. Poté bude následovat vlastní realizace díla, která bude ukončena</t>
    </r>
    <r>
      <rPr>
        <sz val="8"/>
        <rFont val="Tahoma"/>
        <family val="2"/>
        <charset val="238"/>
      </rPr>
      <t xml:space="preserve"> v červnu 2018</t>
    </r>
    <r>
      <rPr>
        <sz val="8"/>
        <color theme="1"/>
        <rFont val="Tahoma"/>
        <family val="2"/>
        <charset val="238"/>
      </rPr>
      <t>. Nevyčerpané finanční prostředky byly převedeny do rozpočtu roku 2017.</t>
    </r>
  </si>
  <si>
    <t>Akce byla schválena usnesením zastupitelstva kraje č. 12/996 ze dne 11.12.2014. V rámci akce mělo být provedeno dokončení venkovních úprav u nově zrekonstruovaného objektu Poradny pro pěstounskou péči, dále provedení zahradních úprav a obnova oplocení. V rámci projektových příprav bylo rozhodnuto, že obnova oplocení s rekonstrukcí prasklé betonové stěny a odstranění vzrostlých porostů nebude realizována z důvodu složitých vlastnických vztahů. Usnesením rady kraje č. 110/8533 ze dne 22.9.2016 byla schválena změna účelu použití finančních prostředků o pořízení klimatizace. Na konci října 2016 byla uzavřena smlouva o dílo se zhotovitelem na provedení venkovních úprav. Nevyčerpané finanční prostředky byly převedeny do rozpočtu roku 2017.</t>
  </si>
  <si>
    <t>Úpravy objektu na ul. Šunychelská včetně vybudování bydlení komunitního typu (Domov Jistoty, příspěvková organizace, Bohumín)</t>
  </si>
  <si>
    <t>Akce byla schválena usnesením zastupitelstva kraje č. 12/996 ze dne 11.12.2014 s předpokládanými náklady ve výši 900 tis. Kč. Usnesením zastupitelstva kraje č. 17/1686 z 17.12.2015 byl rozpočet na akci navýšen o 9.200 tis. Kč. V roce 2016 byla zhotovena projektová dokumentace pro provádění stavby. Akce pokračuje v roce 2017, kdy bude vybrán zhotovitel a následně bude akce zrealizována. Nevyčerpané finanční prostředky byly převedeny do rozpočtu roku 2017.</t>
  </si>
  <si>
    <t>Nedočerpané prostředky investičních příspěvků s účelovým určením na nákup automobilů příspěvkovým organizacím v odvětví sociálních věcí s časovou použitelností do 30.6.2017 schválené usneseními rady kraje č. 113/8737 ze dne 8.11.2016 a č. 3/181 ze dne 6.12.2016 byly na základě usnesení rady kraje č. 6/370 ze dne 24.1.2017 zapojeny do rozpočtu roku 2017.</t>
  </si>
  <si>
    <t>Výměna dřevěného oplocení (Náš svět, příspěvková organizace, Pržno)</t>
  </si>
  <si>
    <t>Akce byla hrazena z fondu investic příspěvkové organizace.</t>
  </si>
  <si>
    <r>
      <rPr>
        <sz val="8"/>
        <rFont val="Tahoma"/>
        <family val="2"/>
        <charset val="238"/>
      </rPr>
      <t>Akce byla schválena usnesením zastupitelstva kraje č. 17/1686 ze dne 17.12.2015 s předpokládanými náklady ve výši 1.200 tis. Kč. Smlouva o dílo na vypracování projektové dokumentace byla uzavřena 18.8.2016. Původně stanovený termín dokončení projektové dokumentace na polovinu prosince 2016 byl ovlivněn délkou probíhajícího stavebního řízení. Dokončení díla, fakturace zhotovitele a úhrada těchto faktur ve vazbě na platební podmínky bude proto probíhat až v roce 2017</t>
    </r>
    <r>
      <rPr>
        <sz val="8"/>
        <color theme="1"/>
        <rFont val="Tahoma"/>
        <family val="2"/>
        <charset val="238"/>
      </rPr>
      <t>. Z tohoto důvodu byly převedeny nevyčerpané finanční prostředky do rozpočtu roku 2017.</t>
    </r>
  </si>
  <si>
    <t>Akce byla schválena usnesením zastupitelstva kraje č. 17/1686 ze dne 17.12.2015 s předpokládanými náklady ve výši 500 tis. Kč. V roce 2016 byla zajištěna architektonická studie stavby. Akce pokračuje v roce 2017, kdy budou zajištěny všechny stupně projektové dokumentace stavby nutné pro povolení této stavby. Výdaje plynoucí ze zmíněného akce budou hrazeny v průběhu roku 2017. Nevyčerpané finanční prostředky byly převedeny do rozpočtu roku 2017.</t>
  </si>
  <si>
    <t>Elektronická požární signalizace včetně čidel (Zámek Dolní Životice, příspěvková organizace)</t>
  </si>
  <si>
    <t>Akce byla schválena usnesením zastupitelstva kraje č. 17/1686 ze dne 17. 12. 2015 s předpokládanými náklady ve výši 850 tis. Kč, z toho 355 tis. Kč z rozpočtu kraje a 495 tis. Kč z vlastních zdrojů příspěvkové organizace. Příspěvková organizace byla povinna přednostně použít vlastní finanční prostředky na tuto akci. Akce byla ukončena 31.12.2016. Fakturace zhotovitele a úhrada faktury proběhla v únoru 2017. Nevyčerpané finanční prostředky byly převedeny do rozpočtu roku 2017.</t>
  </si>
  <si>
    <t>Přestavba stávajícího výtahu na evakuační výtah (Domov Na zámku, příspěvková organizace, Kyjovice)</t>
  </si>
  <si>
    <t>Akce byla schválena usnesením rady kraje č. 101/7775 dne 24.5.2016 s předpokládanými náklady ve výši 1.600 tis.Kč. Usnesením rady kraje č. 110/8533 dne 22.9.2016 byl rozpočet na danou akci upraven na 2.600 tis. Kč. V současné době probíhají projekční práce. Jedná se o zhotovení projektové dokumentace všech stupňů a zajištění pravomocného stavebního povolení. Po předání projektové dokumentace bude zahájena veřejná zakázka na zhotovitele stavby. Z tohoto důvodu byly  převedeny nevyčerpané finanční prostředky do rozpočtu roku 2017.</t>
  </si>
  <si>
    <t>Akce byla schválena usnesením rady kraje č. 110/8533 ze dne 22.9.2016 s předpokládanými náklady ve výši 530 tis.Kč. Příspěvkovou organizací byla zahájena veřejná zakázka na výběr zhotovitele stavby a následně byla zahájena samotná realizace stavby. Stavba byla dokončena v prosinci 2016. S ohledem na termíny přebírání dokončené stavby a následné vystavování závěrečných faktur zhotovitele stavby byly převedeny nevyčerpané finanční prostředky do rozpočtu roku 2017.</t>
  </si>
  <si>
    <t>Bezbariérová úprava areálu domova Fontána (Fontána, příspěvková organizace, Hlučín)</t>
  </si>
  <si>
    <t>Akce byla schválena usnesením rady kraje č. 3/181 dne 6.12.2016  s předpokládanými náklady ve výši 300 tis. Kč. Faktury za zpracovanou projektovou dokumentaci budou hrazeny v roce 2017.  Z tohoto důvodu byly  převedeny nevyčerpané finanční prostředky do rozpočtu roku 2017.</t>
  </si>
  <si>
    <t>Rekonstrukce objektu na domov pro osoby se zdravotním postižením, Sírius Opava</t>
  </si>
  <si>
    <t>Novostavba domova pro osoby se zdravotním postižením v Havířově</t>
  </si>
  <si>
    <t xml:space="preserve">Zastupitelstvo kraje rozhodlo o profinancování a kofinancování projektu usnesením č. 24/2119 ze dne 6.6.2012. Finanční prostředky byly plánovány na očekávanou vratku dotace, která nakonec nebyla poskytovatelem dotace vyměřena. </t>
  </si>
  <si>
    <t>Transformace zámku Dolní Životice A</t>
  </si>
  <si>
    <t xml:space="preserve">Zastupitelstvo kraje rozhodlo o profinancování a kofinancování projektu usnesením č. 3/271 ze dne 21.3.2013. Finanční prostředky byly plánovány na avizované vícepráce, které se nakonec nerealizovaly. </t>
  </si>
  <si>
    <t>Zastupitelstvo kraje rozhodlo o profinancování a kofinancování projektu usnesením č. 25/223 ze dne 5.9.2012. Finanční prostředky byly plánovány na úhradu stavebních prací, montáž vybavení a úhradu autorského dozoru. V rámci stavby byly identifikovány méněpráce a došlo tak k úspoře prostředků. Projekt byl v roce 2016 ukončen.</t>
  </si>
  <si>
    <t>Zastupitelstvo kraje rozhodlo o profinancování a kofinancování projektu dne 19.12.2013 usnesením č. 7/599. Z důvodu vyčerpání maximálně možné výše dotačních prostředků alokovaných v rámci Operačního programu Meziregionální spolupráce ČR - Švýcarsko byly v projektu řídícím orgánem schváleny další aktivity a projekt byl prodloužen do prosince 2016. Úhrada faktur za stavební práce a dodávky byla naplánována až na počátek roku 2017. Z tohoto důvodu byly nevyčerpané prostředky převedeny do rozpočtu roku 2017.</t>
  </si>
  <si>
    <t>Zastupitelstvo kraje rozhodlo o profinancování a kofinancování projektu dne 25.6.2016 usnesením č. 15/1534. Dne 6.4.2016 přijal Moravskoslezský kraj 1. zálohovou platbu z MPSV určenou k financování projektu také v roce 2017. Z toho důvodu byly zbývající finanční prostředky převedeny do rozpočtu roku 2017.</t>
  </si>
  <si>
    <t>Zastupitelstvo kraje rozhodlo o profinancování a kofinancování projektu dne 25.6.2015 usnesením č. 15/1534. Moravskoslezský kraj přijal v roce 2016 zálohové platby z MPSV určené k financování projektu v roce 2016 a také v následujících letech. Z toho důvodu byly zbývající finanční prostředky převedeny do rozpočtu roku 2017.</t>
  </si>
  <si>
    <t>Zastupitelstvo kraje rozhodlo o profinancování a kofinancování projektu dne 22.9.2016 usnesením č. 21/2254.  Projekt bude předložen do výzvy v průběhu roku 2017. Rada kraje usnesením č. 110/8539 ze dne 22.9.2016 schválila závazný ukazatel investiční příspěvek do fondu investic na rok 2016 příspěvkové organizaci Sagapo na zhotovení projektové dokumentace s časovou použitelností do 30.6.2017. Zpracování projektové dokumentace bude dokončeno v druhém čtvrtletí roku 2017 po vydání územního rozhodnutí. Výdaje plynoucí ze zmíněného závazku budou hrazeny v průběhu roku 2017. Nevyčerpané finanční prostředky byly převedeny do rozpočtu roku 2017.</t>
  </si>
  <si>
    <t>Zastupitelstvo kraje rozhodlo o profinancování a kofinancování projektu dne 22.9.2016 usnesením č. 21/2254. Rada kraje usnesením č. 110/8539 ze dne 22.9.2016 schválila závazný ukazatel investiční příspěvek do fondu investic na rok 2016 příspěvkové organizaci Sagapo na zhotovení projektové dokumentace s časovou použitelností do 30.6.2017. Zpracování projektové dokumentace bude dokončeno v druhém čtvrtletí roku 2017.  Výdaje plynoucí ze zmíněného závazku budou hrazeny v průběhu roku 2017. Nevyčerpané finanční prostředky byly převedeny do rozpočtu roku 2017.</t>
  </si>
  <si>
    <t>Zastupitelstvo kraje rozhodlo o profinancování a kofinancování projektu dne 22.9.2016 usnesením č. 21/2254. Projekt bude předložen do výzvy v průběhu května 2017. Z důvodu zdlouhavého průběhu veřejné zakázky na zpracovatele projektové dokumentace došlo k přesunu výdajů na přípravu projektu do roku 2017. Zpracování projektové dokumentace bude dokončeno v druhém čtvrtletí roku 2017. Nevyčerpané finanční prostředky byly převedeny do rozpočtu roku 2017.</t>
  </si>
  <si>
    <t xml:space="preserve">Zastupitelstvo kraje rozhodlo o profinancování a kofinancování projektu dne 25.9.2015 usnesením č. 16/1633. Moravskoslezský kraj přijal v roce 2016 zálohové platby z MPSV určené k financování projektu v roce 2016 a také v následujících letech. Z toho důvodu byly zbývající finanční prostředky převedeny do rozpočtu roku 2017. </t>
  </si>
  <si>
    <t xml:space="preserve">Zastupitelstvo kraje rozhodlo o profinancování a kofinancování projektu dne 25.9.2015 usnesením č. 16/1633.  Moravskoslezský kraj přijal v roce 2016 zálohové platby z MPSV určené k financování projektu v roce 2016 a také v následujících letech. Z toho důvodu byly zbývající finanční prostředky převedeny do rozpočtu roku 2017. </t>
  </si>
  <si>
    <t>Podpora rozvoje rodičovských kompetencí</t>
  </si>
  <si>
    <t>V roce 2017 bude podána žádost o financování projektu z Operačního projektu Zaměstnanost.</t>
  </si>
  <si>
    <t>Podpora služeb sociální prevence 2</t>
  </si>
  <si>
    <t xml:space="preserve">Zastupitelstvo kraje rozhodlo o profinancování a kofinancování projektu dne 21.4.2016 usnesením č. 19/1988. Moravskoslezský kraj přijal v závěru roku 2016 zálohovou platbu z MPSV určenou k financování projektu v roce 2017 a také v následujících letech. Z toho důvodu byly finanční prostředky převedeny do rozpočtu roku 2017. </t>
  </si>
  <si>
    <t>Zastupitelstvo kraje rozhodlo o profinancování a kofinancování projektu usnesením č. 21/2234 ze dne 22.9.2016. Projekt byl předložen do příslušné výzvy v prosinci 2016.  Rada kraje usnesením č. 105/8139 ze dne 19.7.2016 schválila závazný ukazatel investiční příspěvek do fondu investic na rok 2016 příspěvkové organizaci Domov Duha na zhotovení projektové dokumentace s časovou použitelností do 30.6.2017. Projektová dokumentace i zpracování žádosti o poskytnutí dotace byly dokončeny koncem roku 2016. V souladu s platebními podmínkami smlouvy na zhotovení projektové dokumentace a na zpracování žádosti o poskytnutí dotace dojde k úhradě souvisejících závazků v roce 2017. Výdaje plynoucí ze zmíněného závazku budou hrazeny v průběhu roku 2017.  Nevyčerpané finanční prostředky byly převedeny do rozpočtu roku 2017.</t>
  </si>
  <si>
    <t>Transformace organizace Fontána</t>
  </si>
  <si>
    <t>Zastupitelstvo kraje schválilo zahájení přípravy projektu dne 17.12.2015 usnesením č. 17/1753.  Rozpočet byl plánován na přípravnou fázi projektu. Vzhledem k větší časové náročnosti přípravy projektu byly nevyčerpané prostředky převedeny do rozpočtu roku 2017.</t>
  </si>
  <si>
    <t>Zastupitelstvo kraje rozhodlo o profinancování a kofinancování projektu dne 22. 9. 2016 usnesením č. 21/2235. Rozpočet byl plánován na přípravnou fázi projektu, v rámci které byla koupena budova a pozemek pro další realizační část projektu. Nevyčerpané prostředky byly převedeny do rozpočtu roku 2017.</t>
  </si>
  <si>
    <t>Nákup bytů pro chráněné bydlení</t>
  </si>
  <si>
    <t>Akce byla schválena usnesením zastupitelstva kraje č. 2/55 dne 22. 12. 2016. Proces uzavření kupní smlouvy včetně úhrady kupní ceny bude realizován v roce 2017. Z tohoto důvodu byly nevyčerpané finanční prostředky zapojeny do rozpočtu roku 2017.</t>
  </si>
  <si>
    <t>Finanční prostředky od řídícího orgánu (Ministerstvo práce a sociálních věcí ČR) pro příspěvkové organizace kraje realizující individuální projekty v rámci Operačního programu Lidské zdroje a zaměstnanost</t>
  </si>
  <si>
    <t>PŘEHLED VÝDAJŮ V ODVĚTVÍ ŠKOLSTVÍ V ROCE 2016</t>
  </si>
  <si>
    <t xml:space="preserve">Finanční prostředky určené na úhradu zahraničního vzdělávání studentů středních škol Moravskoslezského kraje byly čerpány v menším objemu, než se předpokládalo, a to z důvodu nižšího počtu přihlášených studentů do projektu "Rok v Lotrinsku". </t>
  </si>
  <si>
    <t>Technická údržba, podpora a služby k software v odvětví školství</t>
  </si>
  <si>
    <t>Ocenění nejúspěšnějších žáků a školních týmů středních škol v Moravskoslezském kraji</t>
  </si>
  <si>
    <t xml:space="preserve">Ocenění práce pedagogických pracovníků a ostatní výdaje </t>
  </si>
  <si>
    <t>Kvalita vzdělávání na středních školách</t>
  </si>
  <si>
    <t>Podpora aktivit k rozvoji vzdělanosti</t>
  </si>
  <si>
    <t>Podpora environmentálního vzdělávání, výchovy a osvěty (EVVO) – soutěž ekologická škola</t>
  </si>
  <si>
    <t>Prevence rizikových projevů chování – krajská konference</t>
  </si>
  <si>
    <t>Program Microsoft Campus and School Agreement pro školy a školská zařízení zřizovaná MSK</t>
  </si>
  <si>
    <t>Realizace veřejné zakázky na přelomu roku; prostředky byly účelově převedeny do rozpočtu na rok 2017.</t>
  </si>
  <si>
    <t>Vratky nedočerpaných dotací v průběhu roku.</t>
  </si>
  <si>
    <t>ID - XIV.ročník mezinárodní vědecké konference „Hospodářská politika v zemích EU" (Slezská univerzita v Opavě)</t>
  </si>
  <si>
    <t>ID - Zajištění závodu "Hyundai Perun SkyMarathon" (free.lepus.cz)</t>
  </si>
  <si>
    <t>ID - "Vozatajské závody" (obec Dolní Lomná)</t>
  </si>
  <si>
    <t>ID - Spolufinancování nákladů spojených s realizací projektu „Řešení havarijního stavu střechy školy“ (Obec Smilovice)</t>
  </si>
  <si>
    <t>ID - Spolufinancování nákladů spojených s realizací projektu „Spokojené děti“ (Masarykova základní škola a mateřská škola Melč, okres Opava, příspěvková organizace)</t>
  </si>
  <si>
    <t>ID - Projekt „Nákup sportovního vybavení“ (FbC Frýdek - Místek)</t>
  </si>
  <si>
    <t>ID - Spolufinancování projektu „Podpora pro Futsal club Ostrava“ (Futsal club Ostrava, z.s.)</t>
  </si>
  <si>
    <t>ID - Spolufinancování nákladů spojených s realizací projektu „O pohár Moravskoslezského kraje – 2. ročník“ (Sportovní klub FC Hlučín, z.s.)</t>
  </si>
  <si>
    <t>ID - Spolufinancování projektu „Celoroční činnost Juniorských lig ve futsalu U – 17 a U - 19“ (Sportovní klub Policie ČR Třinec, z.s.)</t>
  </si>
  <si>
    <t>ID - Spolufinancování projektu „Velká cena Opavy“ (Fotbalový klub Kylešovice)</t>
  </si>
  <si>
    <t>ID - Spolufinancování nákladů spojených s realizací projektu „Sportujeme v Návsí s Moravskoslezským krajem“ (Sportovní klub Návsí)</t>
  </si>
  <si>
    <t>ID - Projekt „Instalace osvětlení tenisových kurtů“ (Hrádecký tenisový klub)</t>
  </si>
  <si>
    <t>Vratka nedočerpané dotace v průběhu roku.</t>
  </si>
  <si>
    <t>ID - Spolufinancování nákladů spojených s realizací projektu „Rekonstrukce setkávací místnosti“ (Centrum mladé rodiny - BOBEŠ)</t>
  </si>
  <si>
    <t>ID - Spolufinancování projektu „Rekonstrukce tribuny a ochranných sítí na hřišti SK Studénka, z.s.“ (Sportovní klub Studénka)</t>
  </si>
  <si>
    <t>ID -  Projekt "Revolution Train-Moravskoslezská tour 2016" (Nové Česko, nadační fond)</t>
  </si>
  <si>
    <t>Nevyčerpané výdaje tvoří prostředky na vypořádání projektu EPC za rok 2016 za odvětví školství, které byly účelově převedeny do rozpočtu na rok 2017.</t>
  </si>
  <si>
    <t xml:space="preserve">Návratná finanční výpomoc příspěvkovým organizacím  v odvětví školství  </t>
  </si>
  <si>
    <t>Vratka v průběhu roku na Ministerstvo kultury - postup opravy kulturní památky nebyl odsouhlasen pracovníky památkové péče.</t>
  </si>
  <si>
    <t>Akce  byla schválena usnesením rady kraje č. 98/7590 ze dne 21.4.2016 s předpokládanými náklady ve výši 1.430 tis. Kč. Tyto byly rozhodnutím rady kraje č. 107/8305 ze dne 23.8.2016 navýšeny na 1.660 tis. Kč. Akce zahrnuje celkem pět dílších staveb a částečně je již akce zrealizována a uhrazena. V roce 2016 byla uhrazena také částka za zpracování potřebných projektových dokumentací. Akce pokračuje v roce 2017. Poslední nezrealizovanou části této akce je „Výměna části oplocení“ představující neinvestiční část dotace příspěvkové organizaci. S ohledem na tyto skutečnosti byly převedeny nevyčerpané finanční prostředky ve výši  242,24 tis. Kč do rozpočtu roku 2017.</t>
  </si>
  <si>
    <t>Akce byla schválena usnesením zastupitelstva kraje č. 17/1686 ze dne 17.12.2015 s předpokládanými náklady ve výši 4.000 tis. Kč. V letošním roce byla na náklady příspěvkové organizace dopracována dokumentace pro vydání územního souhlasu a vydání stavebního povolení a dokumentace pro provádění stavby. Vzhledem ke skutečnosti, že stavební povolení bylo vydáno v červenci 2016 a následně mohlo dojít teprve k dopracování projektové dokumenace pro provádění stavby, došlo k uzavření smlouvy se zhotovitelem stavby a předání staveniště v říjnu 2016. S ohledem na termíny přebírání dokončené stavby a následné vystavování závěrečných faktur zhotovitele stavby byly nevyčerpané finanční prostředky ve výši 3.437,61 tis. Kč převedeny do rozpočtu roku 2017.</t>
  </si>
  <si>
    <t xml:space="preserve">Akce byla schválena usnesením zastupitelstva kraje č. 17/1686 ze dne 17.12.2015 s předpokládanými náklady ve výši 4.850 tis. Kč. Na základě výsledku veřejné zakázky byla na realizaci akce uzavřena smlouva o dílo se společností BforB spol. s r.o. Zhotovitel při realizaci akce dle smlouvy o dílo nepostupoval, dílo nedokončil a ke dni 4.9.2016 od smlouvy odstoupil. Byla uskutečněna veřejná zakázka na dokončení rozestavěné stavby a dle usnesení rady kraje č. 111/8564 ze dne 4.10.2016 byl rozpočet na akci navýšen na 6.850 tis. Kč a byla uzavřena smlouva o dílo se společností Beskydská stavební, a.s. Stavba byla dokončena dle smlouvy v prosinci 2016. S ohledem na platební podmínky (splatnost faktur 30 dní) byly převedeny nevyčerpané finanční prostředky ve výši 4.125,7 tis. Kč do rozpočtu roku 2017. </t>
  </si>
  <si>
    <t>Vybudování protihlukové stěny (Střední škola společného stravování, Ostrava-Hrabůvka, příspěvková organizace)</t>
  </si>
  <si>
    <t>Akce byla schválena usnesením zastupitelstva kraje č. 17/1686 ze dne 17.12.2015 s předpokládanými náklady ve výšii 2.500 tis. Kč. V roce 2016 došlo k vypracování projektové dokumentace na předmětnou akci (prozatím vydáno územní rozhodnutí, došlo k podání žádosti o stavební povolení). V roce 2016 došlo k vysoutěžení zhotovitele stavby. S ohledem na výše uvedené byly  převedeny nevyčerpané finanční prostředky  do rozpočtu roku 2017.</t>
  </si>
  <si>
    <r>
      <t>Akce byla schválena usnesením zastupitelstva kraje č. 17/1686 ze dne 17.12.2015 s předpokládanými náklady ve výši 500 tis. Kč na vypracování PD</t>
    </r>
    <r>
      <rPr>
        <sz val="8"/>
        <color theme="1"/>
        <rFont val="Tahoma"/>
        <family val="2"/>
        <charset val="238"/>
      </rPr>
      <t>, z toho 300 tis. Kč z rozpočtu kraje a 200 tis. Kč z vlastních zdrojů příspěvkové organizace. Příspěvková organizace byla povinna přednostně použít vlastní finanční prostředky na tuto akci.</t>
    </r>
    <r>
      <rPr>
        <sz val="8"/>
        <rFont val="Tahoma"/>
        <family val="2"/>
        <charset val="238"/>
      </rPr>
      <t xml:space="preserve"> V rámci zpracování PD je také výkon autorského dozoru (AD). Úhrada za výkon AD se provádí až po ukončení samotné realizace stavby. Z tohoto důvodu byly  převedeny nevyčerpané finanční prostředky na výkon AD ve výši 43 tis.  Kč do rozpočtu roku 2017. </t>
    </r>
    <r>
      <rPr>
        <sz val="8"/>
        <color theme="1"/>
        <rFont val="Tahoma"/>
        <family val="2"/>
        <charset val="238"/>
      </rPr>
      <t xml:space="preserve"> </t>
    </r>
    <r>
      <rPr>
        <sz val="8"/>
        <rFont val="Tahoma"/>
        <family val="2"/>
        <charset val="238"/>
      </rPr>
      <t xml:space="preserve">Úspora </t>
    </r>
    <r>
      <rPr>
        <sz val="8"/>
        <color theme="1"/>
        <rFont val="Tahoma"/>
        <family val="2"/>
        <charset val="238"/>
      </rPr>
      <t xml:space="preserve">- </t>
    </r>
    <r>
      <rPr>
        <sz val="8"/>
        <rFont val="Tahoma"/>
        <family val="2"/>
        <charset val="238"/>
      </rPr>
      <t>rozdíl ve výši 136,35 tis. Kč vznikla na základě nejnižší nabídkové ceny při výběrovém řízení na zhotovení PD.</t>
    </r>
  </si>
  <si>
    <t>Úspora  vznikla na základě nejnižší nabídkové ceny při výběrovém řízení.</t>
  </si>
  <si>
    <r>
      <rPr>
        <sz val="8"/>
        <color theme="1"/>
        <rFont val="Tahoma"/>
        <family val="2"/>
        <charset val="238"/>
      </rPr>
      <t xml:space="preserve">Akce byla schválena usnesením zastupitelstva kraje č. 17/1686 ze dne 17.12.2015 s předpokládanými náklady ve výši 6.800 tis. Kč. Usnesením rady kraje č. 110/8489 z 22.9.2016 byl rozpočet na akci navýšen na 6.898,3 tis. Kč. V roce 2016 byla zhotovena projektová dokumentace pro provádění stavby a výběr zhotovitele a byl vysoutěžen Technický dozor stavebníka. V listopadu 2016 bylo předáno staveniště zhotoviteli. Akce </t>
    </r>
    <r>
      <rPr>
        <sz val="8"/>
        <rFont val="Tahoma"/>
        <family val="2"/>
        <charset val="238"/>
      </rPr>
      <t>pokračuje v roce 2017.</t>
    </r>
    <r>
      <rPr>
        <sz val="8"/>
        <color theme="1"/>
        <rFont val="Tahoma"/>
        <family val="2"/>
        <charset val="238"/>
      </rPr>
      <t xml:space="preserve"> </t>
    </r>
    <r>
      <rPr>
        <sz val="8"/>
        <rFont val="Tahoma"/>
        <family val="2"/>
        <charset val="238"/>
      </rPr>
      <t xml:space="preserve">Proběhne fakturace ze </t>
    </r>
    <r>
      <rPr>
        <sz val="8"/>
        <color theme="1"/>
        <rFont val="Tahoma"/>
        <family val="2"/>
        <charset val="238"/>
      </rPr>
      <t>smlouvy o dílo a smlouvy na výkon TDS. Z tohoto důvodu byly  převedeny nevyčerpané finanční prostředky  do rozpočtu roku 2017.</t>
    </r>
  </si>
  <si>
    <t>Akce byla schválena usnesením zastupitelstva kraje č. 17/1686 ze dne 17.12.2015  s předpokládanými náklady ve výši 8.500 tis. Kč. Realizace stavby byla zahákena 27.6.2016 předáním staveniště zhotoviteli stavby. Termín dokončení realizace stavby byl dle smlouvy o dílo stanoven na konec srpna roku 2016, skutečné dokončení realizace akce bylo až v prosinci roku 2016. S ohledem na smluvní závazky, které má kraj se zhotovitelem stavby, dále s autorským a technickým dozorem stavby, byly převedeny nevyčerpané finanční prostředky ve výši 159,42 tis. Kč do rozpočtu roku 2017.</t>
  </si>
  <si>
    <r>
      <rPr>
        <sz val="8"/>
        <color theme="1"/>
        <rFont val="Tahoma"/>
        <family val="2"/>
        <charset val="238"/>
      </rPr>
      <t>Akce byla schválena usnesením zastupitelstva kraje č. 17/1686 ze dne 17.12.2015  s předpokládanými náklady ve výši 850 tis. Kč neinvestičních prostředků</t>
    </r>
    <r>
      <rPr>
        <sz val="8"/>
        <rFont val="Tahoma"/>
        <family val="2"/>
        <charset val="238"/>
      </rPr>
      <t xml:space="preserve">. Smlouva o dílo byla uzavřena na konci roku 2016 a s ohledem na klimatické podmínky byla provedena jen část stavebních prací. Akce pokračuje v roce 2017. </t>
    </r>
    <r>
      <rPr>
        <sz val="8"/>
        <color theme="1"/>
        <rFont val="Tahoma"/>
        <family val="2"/>
        <charset val="238"/>
      </rPr>
      <t>Z tohoto důvodu byly  převedeny nevyčerpané finanční prostředky do rozpočtu roku 2017.</t>
    </r>
  </si>
  <si>
    <t>Akce byla schválena usnesením zastupitelstva kraje č. 17/1686 ze dne 17.12.2015  s předpokládanými náklady ve výši 3.500 tis. Kč. Po doručení nabídek v rámci výběrového řízení na zhotovitele stavby bylo usnesením rady kraje č. 105/8056 ze dne 19.7.2016 schváleno poskytnutí dalších finančních prostředků ve výši 222,91 tis. Kč potřebných na uzavření smlouvy s vybraným uchazečem. Smlouva o dílo byla uzavřena v srpnu 2016, realizace stavby začala v září 2016 předáním staveniště zhotoviteli.  S ohledem na termíny přebírání dokončené stavby, kolaudaci stavby a následné vystavování závěrečných faktur zhotovitele stavby, projektanta a technického dozoru stavebníka byly převedeny nevyčerpané finanční prostředky ve výši 1.050,58 tis. Kč do rozpočtu roku 2017.</t>
  </si>
  <si>
    <r>
      <rPr>
        <sz val="8"/>
        <color theme="1"/>
        <rFont val="Tahoma"/>
        <family val="2"/>
        <charset val="238"/>
      </rPr>
      <t xml:space="preserve">Akce byla schválena usnesením zastupitelstva kraje č. 17/1686 ze dne 17.12.2015 s předpokládanými náklady pro 1. etapu ve výši 3.300 tis. Kč. V roce 2016 byla zpracována projektová dokumentace a na jejím základě došlo k rozdělení akce na 3 etapy. V roce 2016 byla vysoutěžena a zrealizována I. etapa díla.  V následujících letech budou provedeny další etapy, po jejich realizaci bude možné uhradit částku za autorský dozor. S ohledem na tuto skutečnost byly převedeny nevyčerpané finanční prostředky ve výši </t>
    </r>
    <r>
      <rPr>
        <sz val="8"/>
        <rFont val="Tahoma"/>
        <family val="2"/>
        <charset val="238"/>
      </rPr>
      <t xml:space="preserve">30,25 </t>
    </r>
    <r>
      <rPr>
        <sz val="8"/>
        <color theme="1"/>
        <rFont val="Tahoma"/>
        <family val="2"/>
        <charset val="238"/>
      </rPr>
      <t xml:space="preserve">tis. Kč do rozpočtu roku 2017. </t>
    </r>
    <r>
      <rPr>
        <sz val="8"/>
        <rFont val="Tahoma"/>
        <family val="2"/>
        <charset val="238"/>
      </rPr>
      <t>Rozdíl ve výši 138,06 tis.Kč tvoří  úspora, která vznikla na základě nejnižší nabídkové ceny při výběrovém řízení.</t>
    </r>
  </si>
  <si>
    <r>
      <t>Akce "Nové oplocení" v rámci podpory zvýšení bezpečnosti škol byla schválena usnesením rady kraje č. 102/7935 ze dne 7.6.2016 s předpokládanými náklady ve výši 856 tis. Kč. V roce 2016 došlo k vypracování projektové dokumentace na předmětnou akci a vysoutěžení zhotovitele.  Zahájení samotné realizace proběhlo koncem října 2016. Vzhledem ke skutečnosti, že se jedná o venkovní práce, došlo z důvodu nevhodných klimatických podmínek pro realizaci prací k dokončení akce v roce 2017. S ohledem na výše uvedené byly nevyčerpané finanční prostředky ve výši 133,15 tis. Kč převedeny do rozpočtu roku 2017.
Akce "Zabezpečení areálu dětského domova" v rámci podpory zvýšení bezpečnosti škol byla schválena usnesením rady kraje č. 100/7648 ze dne 3.5.2016 s předpokládanými náklady ve výši 600 tis. Kč. Akce byla ukončena 31.12.2016. Fakturace zhotovitele a úhrada těchto faktur proběhla v únoru 2017. S ohledem na tuto skutečnost byly nevyčerpané finanční prostředky ve výši 572 tis. Kč převedeny do rozpočtu roku 2017. Úspora</t>
    </r>
    <r>
      <rPr>
        <b/>
        <sz val="8"/>
        <rFont val="Tahoma"/>
        <family val="2"/>
        <charset val="238"/>
      </rPr>
      <t xml:space="preserve"> </t>
    </r>
    <r>
      <rPr>
        <sz val="8"/>
        <rFont val="Tahoma"/>
        <family val="2"/>
        <charset val="238"/>
      </rPr>
      <t>(rozdíl  46,3 tis. Kč) vznikla na základě nejnižší nabídkové ceny při výběrovém řízení.</t>
    </r>
  </si>
  <si>
    <t>Rekonstrukce sociálních zařízení školy (Střední škola zemědělství a služeb, Město Albrechtice, příspěvková organizace)</t>
  </si>
  <si>
    <t>Akce byla schválena usnesením rady kraje č. 101/7775 ze dne 24.5.2016 s předpokládanými náklady ve výši 2.200 tis. Kč, z toho 2.000 tis. Kč z rozpočtu kraje a 200 tis. Kč z vlastních zdrojů příspěvkové organizace. Příspěvková organizace je povinna přednostně použít vlastní finanční prostředky na tuto akci. V listopadu 2016 byla vyhlášena veřejná zakázka na zhotovitele stavby a veřejná zakázka na výkon technického dozoru stavebníka. S ohledem na zajištění provozu školy se předpokládá termín realizace stavebních prací o letních prázdninách v roce 2017.  Z tohoto důvodu byly  převedeny nevyčerpané finanční prostředky  do rozpočtu roku 2017.</t>
  </si>
  <si>
    <t>Rekonstrukce hygienických zařízení objektu na ulici Zahradní (Střední odborná škola a Střední odborné učiliště podnikání a služeb, Jablunkov, Školní 416, příspěvková organizace)</t>
  </si>
  <si>
    <t>Rekonstrukce anglických dvorků objektu Příčná (Střední škola služeb a podnikání, Ostrava-Poruba, příspěvková organizace)</t>
  </si>
  <si>
    <t>Akce byla schválena usnesením rady kraje č. 101/7775 ze dne 24.5.2016 s předpokládanými náklady ve výši 1.500 tis. Kč. Organizace v rámci poskytnutých prostředků zajistila v roce 2016 vypracování projektové dokumentace a následně provedla výběr zhotovitele stavby s tím, že smlouva o dílo byla podepsána v říjnu 2016. Při úvodní prohlídce však bylo zjištěno, že není možná z bezpečnostního hlediska realizace dvou akcí v témže prostoru (souběh ve stejném termínu s akcí realizovanou krajem a to "Rekonstrukce střechy budovy B"), proto byl ke smlouvě o dílo uzavřen dodatek, který řeší přesun realizace akce do roku 2017. Z tohoto důvodu byly  převedeny nevyčerpané finanční prostředky  do rozpočtu roku 2017.</t>
  </si>
  <si>
    <t>Akce byla schválena usnesením rady kraje č. 101/7775 ze dne 24.5.2016 s předpokládanými náklady ve výši 500 tis. Kč. Předmětem akce je nejdříve zajistit projekční přípravu stavby a zajistit příslušná rozhodnutí dle stavebního zákona. Po doručení nabídek v rámci výběrového řízení na projektanta stavby byl usnesením rady kraje č. 105/8056 ze dne 19.7.2016 upraven rozpočet akce na částku 277,09 tis. Kč. Smlouva na zpracování projektové dokumentace a výkon inženýrské činnosti byla uzavřena 4.8.2016. Projekční činnosti byly ukončeny  k 31.12.2016, zajištění příslušných souhlasů a rozhodnutí dle stavebního zákona v rámci inženýrské činnosti se očekává v roce 2017. Fakturace zhotovitele a úhrada těchto faktur ve vazbě na platební podmínky bude probíhat až v roce 2017. Z tohoto důvodu byly  převedeny nevyčerpané finanční prostředky  do rozpočtu roku 2017.</t>
  </si>
  <si>
    <t>Oprava pískovcového soklu a fasády budovy (Střední umělecká škola, Ostrava, příspěvková organizace)</t>
  </si>
  <si>
    <t>Akce byla schválena usnesením rady kraje č. 101/7775 ze dne 24.5.2016 s předpokládanými náklady ve výši 1.500 tis. Kč. V roce 2016 byla zhotovena projektová dokumentace pro provádění stavby a výběr zhotovitele. Akce pokračuje v roce 2017, kdy budou provedeny veřejné zakázky na výběr zhotovitele a technický dozor stavebníka s následnou realizací akce v roce 2017. Z tohoto důvodu byly  převedeny nevyčerpané finanční prostředky  do rozpočtu roku 2017.</t>
  </si>
  <si>
    <t>Akce byla schválena usnesením rady kraje č. 101/7775 ze dne 24.5.2016 s předpokládanými náklady ve výši 2.450 tis. Kč. V roce 2016 byla zhotovena projektová dokumentace pro provádění stavby a výběr zhotovitele. V říjnu 2016 byla vyhlášena veřejná zakázka na zhotovitele, která byla zrušena z důvodu malého zájmu zhotovitelů (1 nabídka) a současně překročení předpokládané hodnoty veřejné zakázky. V listopadu 2016 byla vyhlášena nová veřejná zakázka na zhotovitele s následným zahájením rekonstrukce v roce 2017. Z tohoto důvodu byly  převedeny nevyčerpané finanční prostředky  do rozpočtu roku 2017.</t>
  </si>
  <si>
    <t>Zateplení střešního pláště pavilonu B (Střední průmyslová škola chemická akademika Heyrovského a Gymnázium, Ostrava, příspěvková organizace)</t>
  </si>
  <si>
    <t>Akce byla schválena usnesením rady kraje č. 101/7775 ze dne 24.5.2016 s předpokládanými náklady ve výši 2.600 tis. Kč. V roce 2016 byla zhotovena projektová dokumentace pro provádění stavby a pro výběr zhotovitele a byl vysoutěžen zhotovitel a technický dozor stavebníka. Akce byla zahájena v říjnu 2016 a pokračuje v roce 2017, kdy proběhne i konečná fakturace. Z tohoto důvodu byly  převedeny nevyčerpané finanční prostředky  do rozpočtu roku 2017.</t>
  </si>
  <si>
    <t>Rekonstrukce střechy tělocvičny (Gymnázium, Ostrava-Zábřeh, Volgogradská 6a, příspěvková organizace)</t>
  </si>
  <si>
    <t>Akce byla schválena usnesením rady kraje č. 112/8707 ze dne 18.10.2016 s předpokládanými náklady ve výši 200 tis. Kč. Předmětem akce je nejdříve zajistit projekční přípravu stavby a zajistit příslušná rozhodnutí dle stavebního zákona. Termín dokončení projekční činnosti je stanoven na konec března 2017. Termíny zajištění příslušných souhlasů a rozhodnutí dle stavebního zákona v rámci inženýrské činnosti jsou stanoveny na duben 2017. Fakturace zhotovitele a úhrada těchto faktur ve vazbě na platební podmínky bude probíhat až v roce 2017. Z tohoto důvodu byly  převedeny nevyčerpané finanční prostředky  do rozpočtu roku 2017.</t>
  </si>
  <si>
    <r>
      <rPr>
        <sz val="8"/>
        <color theme="1"/>
        <rFont val="Tahoma"/>
        <family val="2"/>
        <charset val="238"/>
      </rPr>
      <t xml:space="preserve">Akce byla schválena usnesením rady kraje č. 101/1775 ze dne 24.5.2016 s předpokládanými náklady ve výši 2.600 tis. Kč, z toho 2.400 tis. Kč z rozpočtu kraje a 200 tis. Kč z vlastních zdrojů příspěvkové organizace. Smlouva o dílo byla uzavřena  říjnu 2016. </t>
    </r>
    <r>
      <rPr>
        <sz val="8"/>
        <rFont val="Tahoma"/>
        <family val="2"/>
        <charset val="238"/>
      </rPr>
      <t>Realizace stavby byla dokončena v lednu 2017.</t>
    </r>
    <r>
      <rPr>
        <sz val="8"/>
        <color rgb="FF00B050"/>
        <rFont val="Tahoma"/>
        <family val="2"/>
        <charset val="238"/>
      </rPr>
      <t xml:space="preserve"> </t>
    </r>
    <r>
      <rPr>
        <sz val="8"/>
        <color theme="1"/>
        <rFont val="Tahoma"/>
        <family val="2"/>
        <charset val="238"/>
      </rPr>
      <t>S ohledem na termíny přebírání dokončené stavby a následné vystavování závěrečných faktur zhotovitele stavby, projektanta a technického dozoru stavebníka byly převedeny nevyčerpané finanční prostředky ve výši 1.668,15 tis. Kč do rozpočtu roku 2017.</t>
    </r>
  </si>
  <si>
    <t>Akce byla schválena usnesením rady kraje č. 101/1775 ze dne 24.5.2016  s předpokládanými náklady ve výši 300 tis. Kč. Smlouva o dílo na aktualizaci projektové dokumentace byla uzavřena v září 2016. Z důvodu negativního stanoviska jednoho z účastníků stavebního řízení byly práce na dokončení projektové dokumentace až do vyřešení pozastaveny. Akce pokračuje v roce 2017. Z tohoto důvodu byly  převedeny nevyčerpané finanční prostředky  do rozpočtu roku 2017.</t>
  </si>
  <si>
    <t>Akce byla schválena usnesením rady kraje č. 101/1775 ze dne 24.5.2016  s předpokládanými náklady ve výši 650 tis. Kč. Smlouva o dílo byla uzavřena 4.10.2016. Stavba byla dokončena v prosinci 2016. S ohledem na termíny přebírání dokončené stavby a následné lhůty splatnosti závěrečných faktur zhotovitele stavby, projektanta a technického dozoru stavebníka byly převedeny nevyčerpané finanční prostředky ve výši 621,50 tis. Kč do rozpočtu roku 2017.</t>
  </si>
  <si>
    <t>Rekonstrukce elektroinstalace  (Jazykové gymnázium Pavla Tigrida, Ostrava-Poruba, příspěvková organizace)</t>
  </si>
  <si>
    <t>Akce byla schválena usnesením rady kraje č. 101/7775 dne 24.5.2016 s předpokládanými náklady ve výši 1.000 tis. Kč. V současné době se dokončuje projektová dokumentace. Na jaře 2017 bude vyhlášena veřejná zakázka na zhotovitele a technický dozor stavebníka. Předpokládaná realizace stavby je v měsících červenec a srpen 2017. Z tohoto důvodu byly  převedeny nevyčerpané finanční prostředky do rozpočtu roku 2017.</t>
  </si>
  <si>
    <t>Rekonstrukce přívodů vody a odpadů (Základní škola, Ostrava-Zábřeh, Kpt. Vajdy 1a, příspěvková organizace)</t>
  </si>
  <si>
    <t>Akce byla schválena usnesením rady kraje č. 101/7775 ze dne 24.5.2016 s předpokládanými náklady ve výši 2.700 tis. Kč, z toho 2.500 tis. Kč z rozpočtu kraje a 200 tis. Kč z vlastních zdrojů příspěvkové organizace. Příspěvková organizace je povinna přednostně použít vlastní finanční prostředky na tuto akci. S ohledem na zajištění provozu školy je nutné provádět stavební práce o letních prázdninách v roce 2017. Z tohoto důvodu byly převedeny nevyčerpané finanční prostředky  do rozpočtu roku 2017.</t>
  </si>
  <si>
    <r>
      <rPr>
        <sz val="8"/>
        <color theme="1"/>
        <rFont val="Tahoma"/>
        <family val="2"/>
        <charset val="238"/>
      </rPr>
      <t>Akce byla schválena usnesením rady kraje č. 101/7775 ze dne 24.5.2016 s předpokládanými náklady ve výši 1.400 tis. Kč. V roce 2016 došlo k vypracování projektové dokumentace na předmětnou akci a vysoutěžení zhotovitele. Zahájení samotné realizace proběhlo koncem října 2016. Vzhledem ke skutečnosti, že se jednalo o venkovní práce, byly práce z důvodů nevhodných klimatických podmínek pro realizaci př</t>
    </r>
    <r>
      <rPr>
        <sz val="8"/>
        <rFont val="Tahoma"/>
        <family val="2"/>
        <charset val="238"/>
      </rPr>
      <t>erušeny, proto došlo k dokončení akce v roce 2017.</t>
    </r>
    <r>
      <rPr>
        <sz val="8"/>
        <color theme="1"/>
        <rFont val="Tahoma"/>
        <family val="2"/>
        <charset val="238"/>
      </rPr>
      <t xml:space="preserve"> Z tohoto důvodu </t>
    </r>
    <r>
      <rPr>
        <sz val="8"/>
        <rFont val="Tahoma"/>
        <family val="2"/>
        <charset val="238"/>
      </rPr>
      <t>byly  převedeny nevyčerpané finanční prostředky do rozpočtu roku 2017.</t>
    </r>
  </si>
  <si>
    <r>
      <rPr>
        <sz val="8"/>
        <color theme="1"/>
        <rFont val="Tahoma"/>
        <family val="2"/>
        <charset val="238"/>
      </rPr>
      <t>Akce byla schválena usnesením rady kraje č. 101/1775 ze dne 24.5.2016 s předpokládanými náklady ve výši 1.700 tis. Kč. Smlouva o dílo byla uzavřena v říjnu 2016. Staveniště bylo předáno zhotoviteli v říjnu 2016.</t>
    </r>
    <r>
      <rPr>
        <sz val="8"/>
        <color rgb="FF00B050"/>
        <rFont val="Tahoma"/>
        <family val="2"/>
        <charset val="238"/>
      </rPr>
      <t xml:space="preserve"> </t>
    </r>
    <r>
      <rPr>
        <sz val="8"/>
        <rFont val="Tahoma"/>
        <family val="2"/>
        <charset val="238"/>
      </rPr>
      <t>Realizace stavby byla dokončena v lednu 2017.</t>
    </r>
    <r>
      <rPr>
        <sz val="8"/>
        <color theme="1"/>
        <rFont val="Tahoma"/>
        <family val="2"/>
        <charset val="238"/>
      </rPr>
      <t xml:space="preserve"> S ohledem na termíny přebírání dokončené stavby a následné vystavování závěrečných faktur zhotovitele stavby, projektanta a technického dozoru byly  převedeny nevyčerpané finanční prostředky  do rozpočtu roku 2017.</t>
    </r>
  </si>
  <si>
    <t>Akce byla schválena usnesením rady kraje č. 10/7775 ze dne 24.5.2016 s předpokládanými náklady ve výšii 1.150 tis. Kč. V rámci akce došlo taktéž ke zpracování projektové dokumentace a následně na jejím základě k výběru zhotovitele stavby. Vzhledem ke skutečnosti, že veřejná zakázka na výběr zhotovitele proběhla opakovaně, došlo k podpisu smlouvy a předání staveniště v měsíci říjnu. Termín realizace byl smluvně stanoven na tří měsíce, dokončení akce a závěrečná fakturace proběhlo v roce 2017. Z tohoto důvodu byly  převedeny nevyčerpané finanční prostředky do rozpočtu roku 2017.</t>
  </si>
  <si>
    <t>Akce byla schválena usnesením rady kraje č. 102/7935 ze dne 7.6.2016 s předpokládanými náklady ve výši 700 tis. Kč. V září 2016 došlo k předání objektu k rekonstrukci a k zahájení stavebních prací. Z důvodu zjištění skutečného rozsahu prací oproti předpokládaným po odkrytí obložení stěny tělocvičny byly usnesením rady kraje č. 113/8743 dne 8.11.2016 finanční prostředky na akci navýšeny o 716 tis. Kč. Předpoklad ukončení stavby je v roce 2017. Z tohoto důvodu byly  převedeny nevyčerpané finanční prostředky do rozpočtu roku 2017.</t>
  </si>
  <si>
    <t>Akce byla schválena usnesením rady kraje č. 102/7933 ze dne 7.6.2016. Úspora vznikla z důvodu nižší kupní ceny plynárenského zařízení. Cena byla stanovena dle znaleckého posudku.</t>
  </si>
  <si>
    <t>Rekonstrukce elektroinstalace budovy A (Střední škola techniky a služeb, Karviná, příspěvková organizace)</t>
  </si>
  <si>
    <t>Akce byla schválena usnesením rady kraje č. 111/8611 ze dne 4.10.2016  s předpokládanými náklady ve výši 1.000 tis. Kč. Akce byla dokončena v prosinci 2016. Fakturace zhotovitele a úhrada konečných faktur ve vazbě na platební podmínky proběhla v roce 2017. Z tohoto důvodu byly  převedeny nevyčerpané finanční prostředky  do rozpočtu roku 2017.</t>
  </si>
  <si>
    <t>Rekonstrukce zpevněné plochy (Gymnázium Hladnov a Jazyková škola s právem státní jazykové zkoušky, Ostrava, příspěvková organizace)</t>
  </si>
  <si>
    <t>Akce byla schválena usnesením rady kraje č. 112/8708 ze dne 18.10.2016 s předpokládanými náklady ve výši 3.000 tis. Kč. Předmětem akce je nejdříve zajistit projekční přípravu stavby a zajistit příslušná rozhodnutí dle stavebního zákona.  Smlouva na zpracování projektové dokumentace a výkon inženýrské činnosti byla uzavřena v průběhu prosince 2016. Termín dokončení projekční činnosti byl stanoven na konec března 2017, termíny zajištění příslušných souhlasů a rozhodnutí dle stavebního zákona v rámci inženýrské činnosti pak na duben 2017. Následně bude probíhat výběrové řízení na zhotovitele stavby a samotná realizace. Fakturace zhotovitele a úhrada těchto faktur ve vazbě na platební podmínky probíhá v roce 2017. Z tohoto důvodu byly  převedeny nevyčerpané finanční prostředky  do rozpočtu roku 2017.</t>
  </si>
  <si>
    <t xml:space="preserve">Rekonstrukce střechy tělocvičny (Gymnázium, Ostrava-Hrabůvka, příspěvková organizace)        </t>
  </si>
  <si>
    <t>Akce byla schválena usnesením rady kraje č. 112/8707 ze dne 18.10.2016 s předpokládanými náklady ve výši 200 tis. Kč. Předmětem akce je zajištění projekční přípravy stavby a příslušných rozhodnutí dle stavebního zákona.   Termín dokončení projekční činnosti zajištění příslušných souhlasů a rozhodnutí dle stavebního zákona v rámci inženýrské činnosti je stanoven na začátek roku 2017.  Následně bude probíhat soutěž na zhotovitele a vlastní realizace stavby. Fakturace zhotovitele a úhrada těchto faktur ve vazbě na platební podmínky bude probíhat v roce 2017. Z tohoto důvodu byly  převedeny nevyčerpané finanční prostředky  do rozpočtu roku 2017.</t>
  </si>
  <si>
    <t>Vybavení oborových center - dřevoobráběcí CNC stroje</t>
  </si>
  <si>
    <t>Moravskoslezský kraj obdržel od Úřadu regionální rady výzvu na vrácení části proplacené dotace v rámci projektu, a to na základě zjištění následné kontroly ze strany PAS. Vzhledem k tomu, že Moravskoslezský kraj s výsledky auditu nesouhlasí, požádal o prodloužení lhůty pro vrácení části dotace  a zároveň podal návrh na sporné řízení z veřejnoprávní smlouvy podle § 141 Správního řádu. Sporné řízení dopadlo v neprospěch kraje. Rada kraje unesením č. 112/8693 ze dne 18.10.2016 rozhodla vratku dotace neuhradit a vyčkat na rozhodnutí o porušení rozpočtové kázně. Následně bude rozhodovat o dalším procesním postupu. Záležitost se s velkou pravděpodobností prodlouží do roku 2017, proto je navrhováno převést nevyčerpané prostředky na vratku dotace.</t>
  </si>
  <si>
    <t>Zastupitelstvo kraje rozhodlo o vyčlenění projektu "Modernizace, rekonstrukce a výstavba sportovišť vzdělávacích zařízení V", jehož příprava byla schválena zastupitelstvem kraje usnesením č. 11/1033 ze dne 21.4.2010. Dne 29.2.2012 rozhodlo zastupitelstvo kraje usnesením č.  23/1996  o profinancování a kofinancování projektu. V roce 2015 obdržel Moravskoslezský kraj od zhotovitele stavby Ridera Stavební a. s. výzvu k úhradě náladů spojených s přerušením díla. Vzhledem k tomu, že kraj nesouhlasil s požadovanou částkou, nechal zpracovat znalecký posudek, na jehož základě rada kraje uznala nárok zhotovitele ve výši 888.582,61 Kč. (usnesení č. 94/7383 ze dne 22.3.2016). Další část je stále v řešení. Z tohoto důvodu byly nevyčerpané prostředky převedeny do roku 2017.</t>
  </si>
  <si>
    <t xml:space="preserve">Zastupitelstvo kraje rozhodlo o profinancování a kofinancování a o zahájení realizace projektu usnesením č. 6/457 ze dne 19.9.2013. Finanční prostředky byly plánovány na zřízení věcného břemene na pozemku, poplatek byl oproti předpokladu stanoven nižší. </t>
  </si>
  <si>
    <t>Mentor-lektor</t>
  </si>
  <si>
    <t xml:space="preserve">Zastupitelstvo kraje rozhodlo o profinancování a kofinancování projektu a o zahájení realizace usnesením č. 7/604 ze dne 19.12.2013. Finanční prostředky byly plánovány na úhradu sankcí za porušení rozpočtové kázně, sankce byla vyměřena v nižší než předpokládané výši. </t>
  </si>
  <si>
    <t xml:space="preserve">Globální grant OP VK - Podpora nabídky dalšího vzdělávání v kraji Moravskoslezském </t>
  </si>
  <si>
    <t>U příjemce dotace RPIC-ViP s.r.o. bylo zjištěno porušení rozpočtové kázně a byl uložen odvod za porušení rozpočtové kázně a penále za prodlení s odvodem. Společnost se proti platebním výměrům odvolala a odvolání bylo postoupeno Ministerstvu financí ČR. Odvolací řízení nebylo v roce 2016 ukončeno a nevyčerpané finanční prostředky ve výši 846,9 tis. Kč byly zapojeny usnesením rady kraje č. 6/370 ze dne 24.1.2017 do rozpočtu kraje na rok 2017.</t>
  </si>
  <si>
    <t>Technická pomoc pro globální grant OP VK - Řízení, kontrola, monitorování a hodnocení globálních grantů v Moravskoslezském kraji II</t>
  </si>
  <si>
    <t>Podpora přírodovědného a technického vzdělávání v Moravskoslezském kraji</t>
  </si>
  <si>
    <t xml:space="preserve">Zastupitelstvo kraje rozhodlo o profinancování a kofinancování projektu dne 21.3.2013 usnesením č. 3/193. Realizace projektu byla ukončena k 30.6.2015. Finanční prostředky byly plánovány na odvody a penále za porušení rozpočtové kázně z důvodu porušení pravidel veřejných zakázek. Finanční úřad při svých kontrolách stanovil sankce v nižší než očekávané výši. </t>
  </si>
  <si>
    <t xml:space="preserve">Zastupitelstvo kraje rozhodlo o profinancování a kofinancování projektu dne 19.9.2013 usnesením 6/467. Finanční prostředky byly plánovány na zhotovení stanoviska energetického auditora, které je povinnou přílohou závěrečného vyhodnocení akce. Vzhledem k tomu, že byl vybrán dodavatel s nejnižší nabídkovou cenou došlo k úspoře. </t>
  </si>
  <si>
    <t>Profinancování a kofinancování projektu a náklady na udržitelnost byly schváleny zastupitelstvem kraje dne 22.9.2016 usnesením č. 21/2254. Při zpracování projektové dokumentace nastaly komplikace při vyřizování územního rozhodnutí, které způsobily přesun části výdajů na přípravu projektu do roku 2017.</t>
  </si>
  <si>
    <t xml:space="preserve">Profinancování a kofinancování projektu a náklady na udržitelnost byly schváleny zastupitelstvem kraje dne 22.9.2016 usnesením č. 21/2254.  Projektová příprava byla ukončena v roce 2016. V souladu s platebními podmínkami stanovenými smlouvou na zpracování projektové dokumentace však k úhradě souvisejících závazků dojde v průběhu roku 2017.  </t>
  </si>
  <si>
    <t>Profinancování a kofinancování projektu a náklady na udržitelnost byly schváleny zastupitelstvem kraje dne 22.9.2016 usnesením č. 21/2254. Z důvodu průtahů, které nastaly v rámci veřejné zakázky na zpracovatele projektové dokumentace, došlo k přesunu výdajů na přípravu projektu do roku 2017.</t>
  </si>
  <si>
    <t xml:space="preserve">Profinancování a kofinancování projektu a náklady na udržitelnost byly schváleny zastupitelstvem kraje dne 22.9.2016 usnesením č. 21/2254. Projekt byl předložen do výzvy v listopadu 2016. Projektová dokumentace stavby byla dokončena v únoru roku 2017. V souladu s platebními podmínkami stanovenými smlouvou na zpracování projektové dokumentace dojde k úhradě souvisejících závazků v průběhu roku 2017.  </t>
  </si>
  <si>
    <t>Zastupitelstvo kraje rozhodlo o profinancování a kofinancování projektu dne 22. 9. 2016 usnesením č. 21/2237. Rozpočet byl plánován na přípravnou fázi projektu. Část aktivit v rámci této projektové fáze se přesunula do roku 2017. Nevyčerpané prostředky byly převedeny do rozpočtu roku 2017.</t>
  </si>
  <si>
    <t>Laboratoře technických měření</t>
  </si>
  <si>
    <t>Zastupitelstvo kraje schválilo zahájení přípravy projektu dne 5.3.2015 usnesením č. 13/1167. Rozpočet byl plánován na přípravnou fázi projektu. Vzhledem k větší časové náročnosti přípravy projektu budou nevyčerpané prostředky převedeny do rozpočtu roku 2017.</t>
  </si>
  <si>
    <t>Využití terapií ve vzdělávání žáků se zdravotním postižením</t>
  </si>
  <si>
    <t>Zastupitelstvo kraje schválilo zahájení přípravy projektu, rozhodlo o profinancování a kofinancování projektu a o předložení žádosti o dotaci dne 5.3.2015 usnesením č. 13/1160.   Projekt se nebude předkládat. Po konzultacích s poskytovatelem dotace nejsou v současné době projektové aktivity, které byly v daném projektu plánovány, podporovány. Z tohoto důvodu byly rozpočtované prostředky na rok 2016 sníženy.</t>
  </si>
  <si>
    <t>Spaces for learning</t>
  </si>
  <si>
    <t>Zastupitelstvo kraje rozhodlo ukončit přípravu projektu usnesením č. 19/1979 ze dne 21.4.2016.</t>
  </si>
  <si>
    <t>Cooperation in vocational education for European labour market</t>
  </si>
  <si>
    <t>Zastupitelstvo kraje schválilo zahájení přípravy projektu, rozhodlo o profinancování a kofinancování projektu a o předložení žádosti o dotaci dne 5.3.2015 usnesením č. 13/1160. Přípravná fáze projektu se prodloužila a předpokládaný termín předložení žádosti o dotaci je ve II. čtvrtletí roku 2017. Z tohoto důvodu byly rozpočtované prostředky na rok 2016 sníženy.</t>
  </si>
  <si>
    <t xml:space="preserve">Zastupitelstvo kraje rozhodlo o profinancování a kofinancování projektu dne 25. 9. 2015 usnesením č. 16/1634.  Moravskoslezský kraj přijal v roce 2016 zálohové platby z MŠMT určené k financování projektu v roce 2016 a také v následujících letech. Z toho důvodu byly zbývající finanční prostředky převedeny do rozpočtu roku 2017. </t>
  </si>
  <si>
    <t>MSKariéra</t>
  </si>
  <si>
    <t>Zastupitelstvo kraje schválilo zahájení přípravy projektu dne 25.6.2015 usnesením č. 15/1527.  V roce 2015 byla avizována výzva na podporu karierového poradenství, která nakonec nebyla vyhlášena.   Z tohoto důvodu byly rozpočtované prostředky na rok 2016 sníženy.</t>
  </si>
  <si>
    <t>Rozvoj dovedností žáků v přírodovědných a technických oborech</t>
  </si>
  <si>
    <t>Zastupitelstvo kraje rozhodlo o profinancování a kofinancování projektu a předložení žádosti dne 23. 6. 2016 usnesením č. 20/2028.  Přípravná fáze projektu se prodloužila a žádost o dotaci byla předložena ke konci roku 2016. Případná realizace projektu bude až v roce 2017. Z tohoto důvodu byly rozpočtované prostředky na rok 2016 sníženy.</t>
  </si>
  <si>
    <t>Napříč Evropou s mládeží</t>
  </si>
  <si>
    <t xml:space="preserve">Zastupitelstvo kraje rozhodlo o profinancování a kofinancování projektu dne 25. 9. 2015 usnesením č. 16/1634.  Následně rozhodlo o změně profinancování a kofinancování dne 17. 12. 2015 usnesením č. 17/1747. Moravskoslezský kraj přijal v roce 2016 zálohové platby z MŠMT určené k financování projektu v roce 2016 a také v následujících letech. Z toho důvodu byly zbývající finanční prostředky převedeny do rozpočtu roku 2017. </t>
  </si>
  <si>
    <t>Modernizace výuky jazyků v SŠ MSK (pro SVL)</t>
  </si>
  <si>
    <t>Zastupitelstvo kraje rozhodlo o ukončení přípravy projektu dne 16.3.2017 usnesením č.  3/166.  Z tohoto důvodu byly rozpočtované prostředky na rok 2016 sníženy.</t>
  </si>
  <si>
    <t xml:space="preserve">Podpora technických oborů </t>
  </si>
  <si>
    <t>Zastupitelstvo kraje rozhodlo o zahájení přípravy projektu dne 22.12.2016 usnesením č. 2/69. Přípravná projektová fáze se značně prodloužila a z tohoto důvodu byly sníženy původně plánované prostředky na rok 2016.</t>
  </si>
  <si>
    <t>Učebny CAD/CAM programování</t>
  </si>
  <si>
    <t xml:space="preserve">Laboratoře virtuální reality </t>
  </si>
  <si>
    <t>Zastupitelstvo kraje schválilo zahájení přípravy projektu dne 25.9.2015 usnesením č. 16/1624.  Rozpočet byl plánován na přípravnou fázi projektu. Vzhledem k větší časové náročnosti přípravy projektu byly nevyčerpané prostředky převedeny do rozpočtu roku 2017.</t>
  </si>
  <si>
    <t>Aditivní technologie a 3D tisk do škol MSK</t>
  </si>
  <si>
    <t>Zastupitelstvo kraje rozhodlo o zahájení přípravy projektu dne 25.9.2015 usnesením č. 16/1624. Vzhledem ke komplikacím v průběhu přípravy projektu došlo ke snížení původně plánovaných prostředků na rok 2016.</t>
  </si>
  <si>
    <t>Podpora digitálního vzdělávání v SŠ MSK</t>
  </si>
  <si>
    <t>Zastupitelstvo kraje rozhodlo o zahájení přípravy projektu dne 25.9.2015 usnesením č. 16/1624 a následně o změně názvu projektu dne 16.3.2017 usnesením č. 3/166. Vzhledem ke komplikacím v průběhu přípravy projektu došlo ke snížení původně plánovaných prostředků na rok 2016.</t>
  </si>
  <si>
    <t>Zastupitelstvo kraje schválilo usnesením č. 13/1165 ze dne 5.3.2015 zahájení přípravy souhrnného projektu „Energetické úspory ve školách a školských zařízeních zřizovaných Moravskoslezským krajem – IV. etapa“ financovatelného z Operačního programu Životní prostředí 2014 - 2020. S ohledem na skutečnost, že výběrová řízení na zpracovatelé projektové dokumentace trvala déle, než bylo předpokládáno, došlo k posunu v úhradě části výdajů na přípravu projektu (projektová dokumentace, žádost o poskytnutí dotace) do roku 2017.</t>
  </si>
  <si>
    <t>OP Věda, výzkum, vzdělávání - "GRAMMY"</t>
  </si>
  <si>
    <t>OP Věda, výzkum, vzdělávání - "Cesta"</t>
  </si>
  <si>
    <t>OP Zaměstnanost - Podpora slaďování pracovního rytmu s péčí o děti v období prázdnin</t>
  </si>
  <si>
    <t>OP Vzdělávání pro konkurenceschopnost - "Restart"</t>
  </si>
  <si>
    <t>Akce EU realizované příspěvkovými organizacemi kraje v odvětví školství</t>
  </si>
  <si>
    <t>PŘEHLED VÝDAJŮ V ODVĚTVÍ ÚZEMNÍHO PLÁNOVÁNÍ A STAVEBNÍHO ŘÁDU V ROCE 2016</t>
  </si>
  <si>
    <t>Konzultační a poradenské služby - územní plánování a stavební řád</t>
  </si>
  <si>
    <t xml:space="preserve">Finanční prostředky byly určeny na zajištění expertních posudků, oponentních studií, právních služeb, znaleckých posudků. Nevyčerpané prostředky představují úsporu.  </t>
  </si>
  <si>
    <t>Nákup ostatních služeb - územní plánování a stavební řád</t>
  </si>
  <si>
    <t>Prostředky určené pro nákup vícetisků, kopií apod. pro potřeby činnosti oddělení územního plánování a stavebního řádu. Nevyčerpané prostředky představují úsporu.</t>
  </si>
  <si>
    <t xml:space="preserve">Studie k aktualizaci a vyplývající ze Zásad územního rozvoje Moravskoslezského kraje </t>
  </si>
  <si>
    <t>Finanční prostředky byly vyhrazeny pro realizaci veřejných zakázek na zhotovení územních studií. Převedeny do rozpočtu na rok 2017 byly prostředky na Územní studii ÚSES ve výši 1.197,9 tis. Kč a na Územní studii Vedení silnice I/56 Opava-Ostrava ve výši 1.950 tis. Kč. Nevyčerpaná část finančních prostředků představuje úsporu.</t>
  </si>
  <si>
    <t xml:space="preserve">Aktualizace Zásad územního rozvoje </t>
  </si>
  <si>
    <t>Finanční prostředky byly převedeny do rozpočtu na rok 2017, úhrada díla proběhne po zpracování jednotlivých etap dle platné smlouvy se zhotovitelem a průběhu projednávání dokumentace.</t>
  </si>
  <si>
    <t>PŘEHLED VÝDAJŮ V ODVĚTVÍ ZDRAVOTNICTVÍ V ROCE 2016</t>
  </si>
  <si>
    <t xml:space="preserve">Finanční prostředky na akci byly schváleny usnesením zastupitelstva kraje č. 17/1686 ze dne 17.12.2015. Usnesením č. 21/2205 ze dne 22.9.2016 zastupitelstvo kraje rozhodlo poskytnout a neposkytnout účelové dotace v rámci vyhlášeného dotačního programu. Finanční prostředky nebyly vyčerpány z důvodu jejich nerozdělení žadatelům o dotaci s ohledem na nesplnění podmínek vyhlášeného dotačního programu.  </t>
  </si>
  <si>
    <t>Nemocnice s poliklinikou v Novém Jičíně</t>
  </si>
  <si>
    <t>Finanční prostředky nebyly v plné výši čerpány na úhrady poskytnutých náhrad a poskytované konzultační, poradenské a právní služby z důvodu nižšího objednaného množství služeb, než se předpokládalo.</t>
  </si>
  <si>
    <t>Zajištění ohledání těl zemřelých</t>
  </si>
  <si>
    <t>Akce byla schválena usnesením zastupitelstva kraje č. 12/996 ze dne 11.12.2014 a č. 17/1686 ze dne 17.12.2015, rada kraje usnesením č. 66/5250 ze dne 21.4.2015 souhlasila s uzavřením smlouvy na zajištění ohledání těl zemřelých č. 01308/2015/ZDR s Městskou nemocnicí Ostrava, příspěvková organizace. Nevyčerpané prostředky rozpočtu byly určeny na úhradu faktury za měsíc prosinec 2016 a na úhradu zadávacího řízení s dodavatelem MT Legal s.r.o., advokátní kancelář. Z uvedeného důvodu byly finanční prostředky převedeny do rozpočtu roku 2017.</t>
  </si>
  <si>
    <t>Zastupitelstvo kraje usnesením č. 18/1860 ze dne 25.2.2016 rozhodlo o uzavření smlouvy č. 00668/2016/ZDR s Dětským centrem Domeček, příspěvková organizace, na spolufinancování nákladů souvisejících s umísťováním dětí s trvalým pobytem mimo území statutárního města Ostravy, které nelze umístit ve zdravotnickém zařízení zřizovaném Moravskoslezským krajem. Finanční prostředky k úhradě uznatelných nákladů za prosinec 2016 ve výši 170,2 tis. Kč byly převedeny do rozpočtu roku 2017. S ohledem na skutečnost, že nelze dopředu stanovit přesný počet dětí, které budou umístěny na žádost kraje, nebyly finanční prostředky dočerpány.</t>
  </si>
  <si>
    <t>Zpracování odborných posudků, činnost nezávislých odborných komisí a znalců</t>
  </si>
  <si>
    <t>Čerpání finančních prostředků probíhalo na základě požadavků na zpracování znaleckých posudků. Četnost znaleckých posudků pro potřeby odvolacího řízení nelze dopředu stanovit či odhadnout. Z toho důvodu došlo k nedočerpání finančních prostředků této akce.</t>
  </si>
  <si>
    <t>Optimalizace a řízení zdravotnických zařízení</t>
  </si>
  <si>
    <t>Rada kraje usnesením č. 107/8252 ze dne 23.8.2016 rozhodla vybrat nejvhodnější nabídku a uzavřít smlouvu č.05269/2016/KŘ se společností F.S.C. BEZPEČNOSTNÍ PORADENSTVÍ, a.s na zabezpečení činností bezpečnostního manažera v nemocnicích zřizovaných Moravskoslezským krajem v letech 2016-2018. V roce 2016 byla smlouva čerpána pouze ve výši 191,2 tis.Kč, zbývající poradenství bude poskytováno v průběhu roku 2017 a 2018. S ohledem na výše uvedené byly nevyčerpané finanční prostředky ve výši 2.103 tis. Kč převedeny do rozpočtu roku 2017.
Finanční prostředky ve výši 241,05 tis. Kč nebyly vyčerpány z důvodu nižších požadavků na čerpání služeb, než se předpokládalo.</t>
  </si>
  <si>
    <t>Odborní garanti v odvětví zdravotnictví</t>
  </si>
  <si>
    <t>Finanční prostředky na akci nebyly čerpány z důvodu nižších požadavků na služby odborných garantů, než se předpokládalo.</t>
  </si>
  <si>
    <t>Zvýšení základního kapitálu obchodní společnosti Sanatorium Jablunkov, a.s.</t>
  </si>
  <si>
    <t>Zvýšení základního kapitálu obchodní společnosti Bílovecká nemocnice, a.s.</t>
  </si>
  <si>
    <t>Finanční prostředky na akci nebyly čerpány z důvodu nižších požadavků na konference a semináře, než se předpokládalo.</t>
  </si>
  <si>
    <t>Moravskoslezská sestra</t>
  </si>
  <si>
    <t>Ostatní výdaje v odvětví zdravotnictví</t>
  </si>
  <si>
    <t>Finanční prostředky na akci nebyly čerpány z důvodu nižších požadavků, než se předpokládalo.</t>
  </si>
  <si>
    <t>Zajištění lékařské pohotovostní služby</t>
  </si>
  <si>
    <t xml:space="preserve">Zastupitelstvo kraje rozhodlo usnesením č. 21/2206 ze dne 22.9.2016 o poskytnutí dotace a uzavření smlouvy č. 05728/2016/ZDR na rekonstrukci kotelny a opravu komunikací v areálu Bílovecké nemocnice, a.s. V roce 2016 proběhlo výběrové řízení a byla s dodavatelem uzavřena smlouva na rekonstrukci kotelny. V souladu s platebními podmínkami uvedenými ve smlouvě byly nevyčerpané finanční prostředky ve výši 8.410 tis. Kč zapojeny do rozpočtu roku 2017.   </t>
  </si>
  <si>
    <t>Technická údržba, podpora a služby k software v odvětví zdravotnictví</t>
  </si>
  <si>
    <t>SR - Účelové dotace krajům - TBC</t>
  </si>
  <si>
    <t>ID - Projekt „Počteníčko s babičkou“ (Ivan Sekanina, Ostrava-Jih)</t>
  </si>
  <si>
    <t>ID -  Zajištění provozu zdravotnického zařízení – pediatrické ambulance (MUDr. Hugo Přibyl, PhD.)</t>
  </si>
  <si>
    <t>ID - Zajištění provozu ambulance zubního lékaře v okrese Bruntál (MUDr. Olga Žitníková)</t>
  </si>
  <si>
    <t>ID - Specializační vzdělávání lékaře – úhradu kurzů a stáží (MUDr. Jana Kopřivíková)</t>
  </si>
  <si>
    <t xml:space="preserve">Finanční prostředky nebyly vyplaceny, protože žadatel odstoupil od smlouvy. </t>
  </si>
  <si>
    <t>ID- Specializační vzdělávání lékaře - úhrada kurzů a stáží (MUDr. Hájková)</t>
  </si>
  <si>
    <t>ID- Specializační vzdělávání lékaře - úhrada kurzů a stáží (Vesalius spol. s r.o.)</t>
  </si>
  <si>
    <t>ID- Specializační vzdělávání lékaře - úhrada kurzů a stáží (MUDr. Jana Jurásková)</t>
  </si>
  <si>
    <t>ID- Specializační vzdělávání lékaře - úhrada kurzů a stáží (MUDr. Martin Švébiš)</t>
  </si>
  <si>
    <t>ID- Specializační vzdělávání lékaře - úhrada kurzů a stáží (MUDr. Jana Zelená s.r.o.)</t>
  </si>
  <si>
    <t>V rámci akce byl radou kraje usnesením č. 90/7094 ze dne 9.2.2016 schválen závazný ukazatel "příspěvek na provoz" ve výši 600 tis. Kč účelově určený na "Generel rozvoje Nemocnice s poliklinikou Havířov, p. o.". Následně byla radou kraje usnesením č. 108/8364 ze dne 6.9.2016 upravena jeho konečná výše na 356,95 tis. Kč. Z důvodu náročnosti zpracování dochází k prodloužení termínu dokončení akce. Fakturace proběhne po dodání a převzetí díla, z toho důvodu byly nevyčerpané finanční prostředky ve výši 357 tis. Kč převedeny do rozpočtu roku 2017. 
V rámci akce byl radou kraje usnesením č. 90/7094 ze dne 9.2.2016 schválen závazný ukazatel "příspěvek na provoz" ve výši 600 tis. Kč účelově určený na "Generel rozvoje Nemocnice s poliklinikou Karviná-Ráj, p.o.". V roce 2016 proběhlo zpracování zadávacích podmínek, z důvodu náročnosti zpracování došlo k prodloužení termínu dokončení akce. Fakturace proběhne po dodání a převzetí díla, z toho důvodu byly nevyčerpané finanční prostředky ve výši 600 tis. Kč převedeny do rozpočtu roku 2017.</t>
  </si>
  <si>
    <t>Dětský stacionář (Odborný léčebný ústav Metylovice - Moravskoslezské sanatorium, příspěvková organizace)</t>
  </si>
  <si>
    <t>Výdaje související s provozem Integrovaného bezpečnostního centra Moravskoslezského kraje (Zdravotnická záchranná služba Moravskoslezského kraje, příspěvková organizace, Ostrava)</t>
  </si>
  <si>
    <t>Preventivní programy v oblasti zdravotnictví - příspěvkové organizace MSK</t>
  </si>
  <si>
    <t>Parkové úpravy v areálu OLÚ Metylovice (Odborný léčebný ústav Metylovice – Moravskoslezské sanatorium, příspěvková organizace)</t>
  </si>
  <si>
    <t>Výjezdové centrum Město Albrechtice (Zdravotnická záchranná služba Moravskoslezského kraje, příspěvková organizace, Ostrava)</t>
  </si>
  <si>
    <t>Provozní výdaje IVC Mošnov (Zdravotnická záchranná služba Moravskoslezského kraje, příspěvková organizace, Ostrava)</t>
  </si>
  <si>
    <t>Provozní výdaje IVC Ostrava-Jih (Zdravotnická záchranná služba Moravskoslezského kraje, příspěvková organizace, Ostrava)</t>
  </si>
  <si>
    <t>SR - Specializační vzdělávání zdravotnických pracovníků - rezidenční místa - neinvestice</t>
  </si>
  <si>
    <t>SR  - Připravenost poskytovatele ZZS na řešení mimořádných událostí a krizových situací</t>
  </si>
  <si>
    <t>SR - Specializační vzdělávání nelékařů</t>
  </si>
  <si>
    <t>Pronájem Nemocnice s poliklinikou v Novém Jičíně byl schválen usnesením rady kraje č. 93/5859 ze dne 21.9.2011 a usnesením zastupitelstva kraje č. 21/1723 ze dne 21.9.2011. V souladu s rozhodnutím orgánů kraje byla dne 26.9.2011 uzavřena s nájemcem Radioterapie a.s. (později Nemocnice Nový Jičín a.s.) smlouva o nájmu podniku. Na základě této smlouvy se pronajímatel zavazuje prostředky ve výši 95% z reinvestiční části nájemného investovat zpět do pronajatého majetku, přičemž nevyčerpaná částka, která je určená v daném roce na reinvestice a opravy se dle smlouvy o nájmu podniku z jednoho kalendářního roku převádí do následujícího kalendářního roku.  Z tohoto důvodu byly usnesením rady kraje č. 6/370 ze dne 24.1.2017 převedeny nevyčerpané finanční prostředky ve výši 11.651,98 tis. Kč do rozpočtu roku 2017.</t>
  </si>
  <si>
    <t>Akce byla schválena usnesením rady kraje č. 40/2964 ze dne 8.4.2014 s předpokládanými náklady ve výši 8.784 tis. Kč. Úspora  vznikla na základě nejnižší nabídkové ceny při výběrovém řízení, nevyčerpané finanční prostředky představují neúčelovou úsporu rozpočtu za rok 2016.</t>
  </si>
  <si>
    <t>Přístroje pro Beskydské oční centrum a interní oddělení (Nemocnice ve Frýdku – Místku, příspěvková organizace)</t>
  </si>
  <si>
    <t>Akce byla schválena usnesením rady kraje č. 71/5827 ze dne 25.6.2015 s předpokládanými náklady ve výši 6.000 tis. Kč, z toho 4.500 tis. Kč z rozpočtu kraje a 1.500 tis. Kč z vlastních zdrojů příspěvkové organizace. Příspěvková organizace byla povinna přednostně použít vlastní finanční prostředky na tuto akci. Na základě zpracované projektové dokumentace došlo k navýšení předpokládaných nákladů o 1 mil. Kč. Z důvodu pokračujících závěrečných stavebních prací byly nevyčerpané finanční prostředky převedeny do rozpočtu roku 2017.</t>
  </si>
  <si>
    <t>Vybudování pavilonu interních oborů-dovybavení (Slezská nemocnice v Opavě, příspěvková organizace)</t>
  </si>
  <si>
    <t>Akce  byla schválena usnesením zastupitelstva kraje č. 17/1686 ze dne 17.12.2015 s předpokládanými náklady ve výši 5.700 tis. Kč. V roce 2016 byla uhrazena částka za zpracování projektové dokumentace. V prosinci proběhlo výběrové řízení na zhotovitele a byla uzavřena smlouva o dílo. Důvodem ke zpoždění realizace díla byla dle sdělení příspěvkové organizace realizace dalších investičních akcí („Výměna rozvodů v křídle A1 a v monobloku Karviná“ a „Rekonstrukce výměníkové stanice“), které nebylo možné z technických a organizačních důvodů provádět současně s výše uvedenou akcí. Z tohoto důvodu byly  převedeny nevyčerpané finanční prostředky do rozpočtu roku 2017.</t>
  </si>
  <si>
    <t>Akce byla schválena usnesením zastupitelstva kraje č. 17/1686 ze dne 17.12.2015 s předpokládanými náklady ve výši 25.000 tis. Kč. Příspěvkovou organizací byla dosud zajištěna studie stavby. Zajištění projekční přípravy a zahájení samotné realizace stavby pokračuje v roce 2017. Z tohoto důvodu byly  převedeny nevyčerpané finanční prostředky ve výši 24.906,5 tis. Kč do rozpočtu roku 2017.</t>
  </si>
  <si>
    <t>Akce byla schválena usnesením zastupitelstva kraje č. 17/1686 ze dne 17.12.2015 s předpokládanými náklady na 1. etapu díla ve výši 3.500 tis. Kč. Následně usnesením rady kraje č. 101/7775 ze dne 24.5.2016 a 111/8609 ze dne 4.10.2016 byly navýšeny finanční prostředky na realizaci dalších etap v celkové výši 14.000 tis. Kč. V roce 2016 byla zpracována a uhrazena studie. Dále byla zpracována projektová dokumentace a v současné době se připravuje výběrové řízení na zhotovitele. Z tohoto důvodu byly  převedeny nevyčerpané finanční prostředky  do rozpočtu roku 2017.</t>
  </si>
  <si>
    <t>Akce byla schválena usnesením zastupitelstva kraje č. 17/1686 dne 17.12.2015 s předpokládanými náklady ve výši 1.500 tis. Kč. V současné době probíhají projekční práce. Jedná se o zhotovení projektové dokumentace všech stupňů  a zajištění pravomocného územního souhlasu a stavebního povolení. Po předání projektové dokumentace bude zahájena veřejná zakázka na zhotovitele stavby a veřejná zakázka na výkon technického dozoru stavebníka.  Předpoklad těchto vysoutěžení je srpen 2017. Poté bude následovat vlastní realizace díla. Z tohoto důvodu byly  převedeny nevyčerpané finanční prostředky Kč do rozpočtu roku 2017.</t>
  </si>
  <si>
    <t xml:space="preserve">Akce byla schválena zastupitelstvem kraje usnesením č.17/1686 ze dne 17.12.2015. V únoru byla zahájena veřejná zakázka prostřednictvím MT Legal s.r.o., která byla v červnu po doporučení hodnotící komise zrušena. Opakované výběrové řízení se uskuteční formou jednotlivých veřejných zakázek, realizovaných přímo jednotlivými nemocnicemi. Finanční prostředky jednotlivým nemocnicím schválila rada kraje usnesením č. 112/8667 ze dne 18.10.2016, s použitelností nejpozději do 31.3.2017. Platby na základě smluv z realizovaných zakázek proběhly začátkem roku 2017. Z uvedeného důvodu byly finanční prostředky zapojeny do rozpočtu roku 2017. </t>
  </si>
  <si>
    <t>Rekonstrukce budovy V - oddělení dlouhodobé následné péče (Nemocnice ve Frýdku-Místku, příspěvková organizace)</t>
  </si>
  <si>
    <t>Rekonstrukce geriatrického oddělení  v Nemocnici s poliklinikou Havířov, p.o.. (Nemocnice s poliklinikou Havířov, příspěvková organizace)</t>
  </si>
  <si>
    <t>Nemocnice ve Frýdku-Místku, p.o.. - přístrojové dovybavení endoskopie (Nemocnice ve Frýdku-Místku, příspěvková organizace)</t>
  </si>
  <si>
    <t>Nemocnice Havířov, p.o.. - pořízení zdravotnické techniky (Nemocnice s poliklinikou Havířov, příspěvková organizace)</t>
  </si>
  <si>
    <t>Nemocnice ve Frýdku-Místku, p.o.. - obnova přístrojové zdravotnické techniky (Nemocnice ve Frýdku-Místku, příspěvková organizace)</t>
  </si>
  <si>
    <t>Rozšíření počtu SOS tlačítek (Nemocnice s poliklinikou Karviná-Ráj, příspěvková organizace)</t>
  </si>
  <si>
    <t>Akce byla schválena radou kraje usnesením č. 92/7236 ze dne 25.2.2016. K nedočerpání došlo z důvodu vysoutěžení nižší ceny, než se předpokládalo.</t>
  </si>
  <si>
    <t>Rekonstrukce části komunikací  (Nemocnice Třinec, příspěvková organizace)</t>
  </si>
  <si>
    <t>Akce byla schválena usnesením rady kraje č. 101/7773 ze dne 24.5.2016 s předpokládanými náklady ve výši 12.000 tis. Kč, z toho 4.000 tis. Kč z rozpočtu kraje a 8.000 tis. Kč z vlastních zdrojů příspěvkové organizace. Příspěvková organizace byla povinna přednostně použít vlastní finanční prostředky na tuto akci. Dokončení akce bylo plánováno na prosinec 2016, ale z důvodu klimatických podmínek nebylo možné dílo dokončit. Došlo k uzavření dodatku ke smlouvě o dílo. Nevyčerpané finanční prostředky byly převedeny do rozpočtu roku 2017.</t>
  </si>
  <si>
    <t>Vybudování kardiocentra (Nemocnice ve Frýdku-Místku, příspěvková organizace)</t>
  </si>
  <si>
    <t>Akce byla schválena usnesením rady kraje č. 101/7775 ze dne 24.5.2016 s celkovými předpokládanými náklady ve výši 1.500 tis. Kč, z toho činí vlastní zdroje, které je organizace povinna přednostně použít 1.000 tis. Kč a účelový investiční příspěvek činí 500 tis. Kč.  V roce 2016 proběhlo v rámci generelu několik stavebních akcí, technicky i organizačně náročných (např. Vybudování novorozenecké jednotky a serverovny, Vybudování sálku a ambulance ORL, Stavební úpravy části objektu A – oční oddělení, Přepojení kanalizace od objektu V a D). Dle sdělení příspěvkové organizace byly v říjnu 2016 veškeré plánované investiční akce pozastaveny z důvodu nedostatku financí. V současné době je akce ve fázi přípravy. Samotné zahájení realizace je plánováno koncem prvního pololetí 2017 a z tohoto důvodu byly  převedeny nevyčerpané finanční prostředky do rozpočtu roku 2017.</t>
  </si>
  <si>
    <t>Akce byla schválena usnesením rady kraje č. 101/1775 ze dne 24.5.2016 s předpokládanými náklady ve výši 3.200 tis. Kč. Projektová dokumentace byla dokončena v listopadu 2016. Samotná realizace je plánována po topném období v roce 2017 a z tohoto důvodu byly  převedeny nevyčerpané finanční prostředky  do rozpočtu roku 2017.</t>
  </si>
  <si>
    <t>Akce byla schválena usnesením rady kraje č. 101/7775 ze dne 24.5.2016 s předpokládanými náklady ve výši 624 tis. Kč. V současné době probíhá výběrové řízení na zhotovitele díla, ukončení je plánováno v srpu 2017. Z tohoto důvodu byly  převedeny nevyčerpané finanční prostředky  do rozpočtu roku 2017.</t>
  </si>
  <si>
    <t>Akce byla schválena usnesením rady kraje č. 101/7775 ze dne 24.5.2016 s předpokládanými náklady ve výši 1.500 tis. Kč. V současné době je zpracována projektová dokumentace, ale z důvodu topného období nebylo možné zahájit realizaci akce. Realizace akce je plánovaná v červnu 2017. Z tohoto důvodu byly  převedeny nevyčerpané finanční prostředky  do rozpočtu roku 2017.</t>
  </si>
  <si>
    <t>Akce byla schválena usnesením rady kraje č. 101/7775 ze dne 24.5.2016 s předpokládanými náklady ve výši 3.000 tis. Kč. Příspěvkovou organizací byla dosud zajištěna studie stavby. Zajištění projekční přípravy a samotná realizace stavby se uskuteční v roce 2017. Z tohoto důvodu byly  převedeny nevyčerpané finanční prostředky ve výši 2.934,5 tis. Kč do rozpočtu roku 2017.</t>
  </si>
  <si>
    <t>Modernizace urologické ambulance (Nemocnice s poliklinikou Havířov, příspěvková organizace)</t>
  </si>
  <si>
    <t>Akce byla schválena radou kraje usnesením č. 101/7726 ze dne 24.5.2016. V roce 2016 proběhly stavební práce. Proběhlo dodání přístrojů a faktury byly předloženy k proplacení v lednu 2017; z tohoto důvodu byly finanční prostředky převedeny do rozpočtu roku 2017.</t>
  </si>
  <si>
    <t>Pořízení nemocničních lůžek (Nemocnice s poliklinikou Havířov, příspěvková organizace)</t>
  </si>
  <si>
    <t xml:space="preserve">Akce byla schválena radou kraje usnesením č. 101/7726 ze dne 24.5.2016.  Z důvodu opakování veřejné zakázky došlo k posunutí termínu dodání lůžek a čerpání finančních prostředků na rok 2017; z tohoto důvodu byly finanční prostředky převedeny do rozpočtu roku 2017. </t>
  </si>
  <si>
    <t>Lineární dávkovače 90 ks (Nemocnice s poliklinikou Karviná-Ráj, příspěvková organizace)</t>
  </si>
  <si>
    <t>Akce byla schválena radou kraje usnesením č. 101/7726 ze dne 24.5.2016. Na dodávku přístrojů proběhlo výběrové řízení a hodnocení nabídek. Dodání přístrojů a fakturace proběhne v roce 2017; z tohoto důvodu byly finanční prostředky převedeny do rozpočtu roku 2017.</t>
  </si>
  <si>
    <t>Akce byla schválena radou kraje usnesením č. 101/7726 ze dne 24.5.2016. K nedočerpání došlo z důvodu vysoutěžení nižší kupní ceny, než se předpokládalo.</t>
  </si>
  <si>
    <t>Dodávka 3 ks klimatizací pro OKB Karviná (Nemocnice s poliklinikou Karviná-Ráj, příspěvková organizace)</t>
  </si>
  <si>
    <t>Akce byla schválena radou kraje usnesením č. 101/7726 ze dne 24.5.2016.  K nedočerpání došlo z důvodu vysoutěžení nižší kupní ceny, než se předpokládalo.</t>
  </si>
  <si>
    <t>Pavilon H - stavební úpravy a přístavba -projektová dokumentace (Slezská nemocnice v Opavě, příspěvková organizace)</t>
  </si>
  <si>
    <t>Akce byla schválena usnesením rady kraje č. 102/7935 dne 7.6.2016 s předpokládanými náklady ve výši 1.600 tis. Kč. Usnesením rady kraje č. 106/8231 dne 9.8.2016 byl rozpočet na danou akci snížen na 1.200 tis. Kč. Jedná se o zhotovení projektové dokumentace všech stupňů  a zajištění pravomocného územního souhlasu a stavebního povolení. S ohledem na termín předání 1. části projektové dokumentace a délku splatnosti faktur byly nevyčerpané finanční prostředky ve výši 1.200 tis. Kč převedeny do rozpočtu roku 2017.</t>
  </si>
  <si>
    <t>Pavilon H – výměna oken a zateplení střechy (Slezská nemocnice v Opavě, příspěvková organizace)</t>
  </si>
  <si>
    <t>Akce byla schválena usnesením rady kraje č. 102/7935 dne 7.6.2016 s předpokládanými náklady ve výši 8.400 tis. Kč. Usnesením rady kraje č. 106/8231 dne 9.8.2016 byl rozpočet na danou akci navýšen na 8.800 tis. Kč. V listopadu 2016 došlo k předání objektu  k rekonstrukci a k zahájení stavebních prací. Předpoklad ukončení stavby dle harmonogramu zhotovitele je duben 2017. Z tohoto důvodu byly  převedeny nevyčerpané finanční prostředky  do rozpočtu roku 2017.</t>
  </si>
  <si>
    <t>Rozšíření parkovacích ploch (Sdružené zdravotnické zařízení Krnov, příspěvková organizace)</t>
  </si>
  <si>
    <t>Akce byla schválena usnesením rady kraje č. 102/7935 ze dne 7.6.2016 s předpokládanými náklady ve výši 5.100 tis. Kč, z toho 5.000 tis. Kč z rozpočtu kraje a 100 tis. Kč z vlastních zdrojů příspěvkové organizace. Příspěvková organizace byla povinna přednostně použít vlastní finanční prostředky na tuto akci. Stavební povolení a územní rozhodnutí je vydáno. Samotné stavební práce byly zahájeny v lednu 2017. Z tohoto důvodu byly  převedeny nevyčerpané finanční prostředky  do rozpočtu roku 2017.</t>
  </si>
  <si>
    <t>ZZS Moravskoslezského kraje-vozidla pro převoz pracovníků a materiálu při krizových a mimořádných událostech (Zdravotnická záchranná služba Moravskoslezského kraje, příspěvková organizace)</t>
  </si>
  <si>
    <t>Projekční studie výstavby rehabilitačního oddělení (Nemocnice s poliklinikou Havířov, příspěvková organizace)</t>
  </si>
  <si>
    <t>Akce byla schválena radou kraje usnesením č. 105/8201 ze dne 19.7.2016. Dodání studie a fakturace bude v roce 2017. Z uvedeného důvodu byly finanční prostředky převedeny do rozpočtu roku 2017.</t>
  </si>
  <si>
    <t>Pořízení dětských elektrických, polohovatelných lůžek (Nemocnice s poliklinikou Karviná-Ráj, příspěvková organizace)</t>
  </si>
  <si>
    <t>Akce byla schválena radou kraje usnesením č. 105/8102 ze dne 19.7.2016. Na konci roku 2016 proběhlo dodání lůžek a faktury byly předloženy k proplacení v lednu 2017. Z uvedeného důvodu byly finanční prostředky převedeny do rozpočtu roku 2017.</t>
  </si>
  <si>
    <t>Studie rekonstrukce dětského oddělení (Nemocnice s poliklinikou Karviná-Ráj, příspěvková organizace)</t>
  </si>
  <si>
    <t>Akce byla schválena radou kraje usnesením č. 105/8102 ze dne 19.7.2016. V roce 2016 proběhlo zpracování zadávacích podmínek, dodání studie a fakturace proběhnou v roce 2017. Z uvedeného důvodu byly finanční prostředky převedeny do rozpočtu roku 2017.</t>
  </si>
  <si>
    <t>ZZS Moravskoslezského kraje – vozidlo ZZS pro transport pacientů s vysoce nebezpečnými nákazami (Zdravotnická záchranná služba Moravskoslezského kraje, příspěvková organizace)</t>
  </si>
  <si>
    <t>Výměna svislých rozvodů vody v traktu C (Nemocnice s poliklinikou Havířov, příspěvková organizace)</t>
  </si>
  <si>
    <t>Akce byla schválena radou kraje usnesením č. 108/8364 ze dne 6.9.2016. K nedočerpání došlo z důvodu vysoutěžení nižší ceny, než se předpokládalo.</t>
  </si>
  <si>
    <t>Nákup gastrofibroskopu (Nemocnice s poliklinikou Havířov, příspěvková organizace)</t>
  </si>
  <si>
    <t>Akce byla schválena radou kraje usnesením č. 101/7726 ze dne 24.5.2016. Dodání přístroje a fakturace proběhne v roce 2017. Z uvedeného důvodu byly finanční prostředky převedeny do rozpočtu roku 2017.</t>
  </si>
  <si>
    <t>Nákup záložních kompresorů (Nemocnice s poliklinikou Havířov, příspěvková organizace)</t>
  </si>
  <si>
    <t>Akce byla schválena radou kraje usnesením č. 101/7726 ze dne 24.5.2016. Na konci roku 2016 proběhlo dodání přístrojů a faktury byly předloženy k proplacení v lednu 2017. Z uvedeného důvodu byly finanční prostředky převedeny do rozpočtu roku 2017.</t>
  </si>
  <si>
    <t>Výměna podlahové krytiny v čekárně ambulance ORL (Nemocnice s poliklinikou Havířov, příspěvková organizace)</t>
  </si>
  <si>
    <t>Akce byla schválena radou kraje usnesením č. 108/8364 ze dne 6.9.2016. V roce 2016 proběhlo výběrové řízení na dodavatele. Realizace akce je časově náročná v koordinaci s provozem ambulance. Z uvedeného důvodu byly finanční prostředky převedeny do rozpočtu roku 2017.</t>
  </si>
  <si>
    <t>Nákup 2 ks dětských lůžek (Nemocnice ve Frýdku-Místku, příspěvková organizace)</t>
  </si>
  <si>
    <t>Pořízení vybavení pro zubní pohotovost (Nemocnice s poliklinikou Karviná-Ráj, příspěvková organizace)</t>
  </si>
  <si>
    <t>Akce byla schválena radou kraje usnesením č. 112/8667 ze dne 18.10.2016.  K nedočerpání došlo z důvodu vysoutěžení nižší kupní ceny, než se předpokládalo.</t>
  </si>
  <si>
    <t>Nemocnice ve Frýdku-Místku, p.o.. – obnova zdravotnické techniky  (Nemocnice ve Frýdku-Místku, příspěvková organizace)</t>
  </si>
  <si>
    <t>Sdružené zdravotnické zařízení Krnov, p.o.. – multifunkční komplet s C-ramenem (Sdružené zdravotnické zařízení Krnov, příspěvková organizace)</t>
  </si>
  <si>
    <t>Nemocnice Třinec, p.o. – doplnění a obnova zdravotnické techniky (Nemocnice Třinec, příspěvková organizace)</t>
  </si>
  <si>
    <t>Oprava havarijních rozvodů vody v objektu D (Nemocnice ve Frýdku - Místku, příspěvková organizace)</t>
  </si>
  <si>
    <t>Akce byla schválena usnesením rady kraje č. 3/111 dne 6.12.2016 s předpokládanými náklady ve výši 4.500 tis. Kč. V prosinci 2016 byly zahájeny práce na výměně rozvodů vody v objektu D, dokončení prací se předpokládá v 1. pololetí 2017. Z tohoto důvodu byly převedeny nevyčerpané finanční prostředky do rozpočtu roku 2017.</t>
  </si>
  <si>
    <t>Úspory systému vytápění areálu Slezské nemocnice v Opavě (Slezská nemocnice v Opavě, příspěvková organizace)</t>
  </si>
  <si>
    <t xml:space="preserve">Akce byla schválena usnesení RK č. 4/251 ze dne 22.12.2016. Finanční prostředky jsou určeny na dofinancování částky daně z přidané hodnoty probíhající akce. Skutečná výše DPH bude vyčíslena po ukončení akce. Z uvedeného důvodu byly finanční prostředky převedeny do rozpočtu roku 2017. </t>
  </si>
  <si>
    <t>Zastupitelstvo kraje rozhodlo o profinancování a kofinancování projektu dne 19.9.2013 usnesením 6/453. Realizace projektu byla ukončena. V listopadu 2016 byl doručen kontrolní protokol auditu MF, kde byla vyměřena 5% korekce veřejné zakázky na stavební práce. Na základě tohoto protokolu řídící orgán zaslal výzvu k navrácení části dotace. Rada kraje usnesením č. 4/265 ze dne 22.12.2016 rozhodla vratku neuhradit a následně uplatnit opravné prostředky proti rozhodnutí o porušení rozpočtové kázně. Z tohoto důvodu byly nevyčerpané prostředky převedeny do rozpočtu roku 2017.</t>
  </si>
  <si>
    <t>Rekonstrukce geriatrického oddělení  v Nemocnici s poliklinikou Havířov, příspěvková organizace</t>
  </si>
  <si>
    <t>Pořízení náhradních zdrojů na všechna VS ZZS MSK</t>
  </si>
  <si>
    <t>Zastupitelstvo kraje rozhodlo ukončit přípravu projektu dne 21.4.2016 usnesením č. 19/1976.</t>
  </si>
  <si>
    <t>Digitalizace krajské radiosítě</t>
  </si>
  <si>
    <t>Zastupitelstvo kraje rozhodlo o zahájení přípravy projektu dne 5.3.2015 usnesením č. 13/1166. Projekt v současnosti nesplňuje podmínky aktuálních výzev.</t>
  </si>
  <si>
    <t>Vybavení psychiatrické ambulance Krnov</t>
  </si>
  <si>
    <t>Zastupitelstvo kraje rozhodlo o profinancování a kofinancování projektu dne 23. 6. 2016 usnesením č. 20/2086. Rozpočet byl plánován na přípravnou fázi projektu. Část aktivit v rámci této projektové fáze se přesunula do roku 2017. Nevyčerpané prostředky byly převedeny do rozpočtu roku 2017.</t>
  </si>
  <si>
    <t>Modernizace a pořízení ITC systémů zajišťující ochranu a zabezpečení dat, síťového provozu pro nemocnice MSK</t>
  </si>
  <si>
    <t>Vyžádaná a koordinovaná péče mezi poskytovateli v MSK</t>
  </si>
  <si>
    <t xml:space="preserve">Zastupitelstvo kraje rozhodlo o zahájení přípravy projektu dne 5.3.2015 usnesením č. 13/1166. Příprava projektu je komplikovaná a stále konkretizuje téma v závislosti na zveřejněných podporovaných aktivitách výzvy. </t>
  </si>
  <si>
    <t>Pořízení přístrojové techniky a vybavení pro účely mikrobiologie</t>
  </si>
  <si>
    <t>Modernizace vybavení pro základní obory návazné péče v nemocnicích zřízených MSK</t>
  </si>
  <si>
    <t>Modernizace vybavení pro další obory návazné péče v nemocnicích zřízených MSK</t>
  </si>
  <si>
    <t>Zastupitelstvo rozhodlo profinancovat a kofinancovat projekt usnesením č. 21/2234 ze dne 22.9.2016. Projekt byl předložen do příslušné výzvy v prosinci 2016. Projektová dokumentace byla dokončena v roce 2016. V souladu s platebními podmínkami smlouvy na zhotovení projektové dokumentace byly prostředky převedeny do rozpočtu roku 2017 k úhradě souvisejících závazků.</t>
  </si>
  <si>
    <t>Zateplení vybraných objektů Slezské nemocnice v Opavě - II etapa</t>
  </si>
  <si>
    <t>Zastupitelstvo rozhodlo profinancovat a kofinancovat projekt usnesením č. 21/2234 ze dne 22.9.2016. Předpokládá se, že projekt bude předložen do příslušné výzvy v květnu 2017. S ohledem na skutečnost, že výběrové řízení na zpracovatele projektové dokumentace trvalo déle, než bylo předpokládáno, byly nevyčerpané prostředky převedeny do rozpočtu roku 2017 k v úhradě části výdajů na přípravu projektu.</t>
  </si>
  <si>
    <t xml:space="preserve">Zastupitelstvo kraje usnesením č. 21/2234 ze dne 22.9.2016 rozhodlo profinancovat a kofinancovat projekt ve výši 15.000 tis. Kč. Projekt byl předložen do příslušné výzvy v prosinci 2016 a v témže měsíci byla dokončena projektová dokumentace. Poté bylo zahájeno zpracování žádosti o poskytnutí dotace. V souladu s platebními podmínkami smlouvy na zhotovení projektové dokumentace a na zpracování žádosti byly nevyčerpané prostředky převedeny do rozpočtu roku 2017 k úhradě souvisejících závazků. </t>
  </si>
  <si>
    <t>Zastupitelstvo kraje usnesením č. 21/2234 ze dne 22.9.2016 rozhodlo profinancovat a kofinancovat projekt ve výši 58.500 tis. Kč. S ohledem na skutečnost, že výběrové řízení na zpracovatele projektové dokumentace trvalo déle, než bylo předpokládáno, došlo k převodu nevyčerpaných finančních prostředků na přípravnou fázi do rozpočtu roku 2017.</t>
  </si>
  <si>
    <t>Výstavba výjezdového stanoviště Nový Jičín</t>
  </si>
  <si>
    <t>Zastupitelstvo kraje usnesením č. 21/2254 ze dne 22.9.2016 rozhodlo o zahájení realizace projektu a jeho profinancování a kofinancování ve výši 75.000 tis. Kč.  Zpracování projektové dokumentace se oproti původnímu plánu zpozdilo, zejména kvůli komplikacím, které nastaly při řešení vlastnických vztahů k souvisejícím pozemkům. Finanční prostředky na zpracování projektové dokumentace a následné administrativní výdaje na zajištění veřejných zakázek byly převedeny do roku 2017.</t>
  </si>
  <si>
    <t>Technika pro výjezdová stanoviště Zdravotnické záchranné služby Moravskoslezského kraje, p.o..</t>
  </si>
  <si>
    <t>Zastupitelstvo kraje rozhodlo o profinancování a kofinancování projektu dne 23.6.2016 usnesením č. 20/2086. Rozpočet byl plánován na přípravnou fázi projektu. Část aktivit v rámci této projektové fáze se přesunula do roku 2017. Nevyčerpané prostředky byly převedeny do rozpočtu roku 2017.</t>
  </si>
  <si>
    <t xml:space="preserve">Zastupitelstvo kraje usnesením č. 21/2234 ze dne 22.9.2016 rozhodlo profinancovat a kofinancovat projekt ve výši 10.000 tis. Kč.  Projekt byl předložen do příslušné výzvy v prosinci 2016 a v témže měsíci byla dokončena projektová dokumentace. Poté bylo zahájeno zpracování žádosti o poskytnutí dotace. V souladu s platebními podmínkami smlouvy na zhotovení projektové dokumentace a na zpracování žádosti byly nevyčerpané prostředky převedeny do rozpočtu roku 2017 k úhradě souvisejících závazků. </t>
  </si>
  <si>
    <t>Zastupitelstvo kraje usnesením č. 21/2234 ze dne 22.9.2016 rozhodlo profinancovat a kofinancovat projekt ve výši 20.000 tis. Kč. Ke zpoždění s úhradou výdajů na přípravu projektu došlo z důvodu zdlouhavého procesu výběrového řízení na zpracovatele projektové dokumentace a nevyčerpané finanční prostředky byly převedeny do rozpočtu roku 2017.</t>
  </si>
  <si>
    <t>Vybudování centra komplexní paliativní a geriatrické péče v LDN a OOP v Městě Albrechtice (Sdružené zdravotnické zařízení Krnov, příspěvková organizace)</t>
  </si>
  <si>
    <t>Propojovací trakt pavilonu „T“ s novou přístavbou pavilonu chirurgických oborů (Nemocnice ve Frýdku-Místku, příspěvková organizace)</t>
  </si>
  <si>
    <t>Modernizace operačních sálů (Nemocnice Třinec, příspěvková organizace)</t>
  </si>
  <si>
    <t xml:space="preserve">Zastupitelstvo kraje v březnu 2015 schválilo návrh na zahájení přípravy projektů v oblasti zdravotnictví v rámci Integrovaného regionálního operačního programu, mezi nimiž je i projekt Modernizace a rekonstrukce pavilonu psychiatrie Nemocnice s poliklinikou Havířov, p. o. Rada kraje usnesením č. 101/7725 ze dne 24.5.2016 schválila pro uvedený projekt finanční prostředky ve výši 2.000 tis. Kč na zpracování projektové dokumentace s časovou použitelností do 31.12.2017. Usnesením č. 108/8364 ze dne 6.9.2016 rada kraje schválila snížení finančních prostředků dle skutečné vysoutěžené ceny. Faktura byla proplacena v lednu 2017. Z uvedeného důvodu byly finanční prostředky převedeny do roku 2017. </t>
  </si>
  <si>
    <t>PŘEHLED VÝDAJŮ V ODVĚTVÍ ŽIVOTNÍHO PROSTŘEDÍ V ROCE 2016</t>
  </si>
  <si>
    <t>Dotační program byl vyhlášen jako dvouletý a nevyplacené finanční prostředky jsou smluvně vázány. Příjemci dotací v rámci dotačního programu Drobné vodohospodářské akce pro rok 2016 byli schváleni usnesením č. 18/1830 ze dne 25.2.2016. Vyplácení dotací probíhá na základě výzev spolu s průběžným vyúčtováním, a proto čerpání finančních prostředků probíhá i v průběhu roku 2017. Nevyčerpané finanční prostředky byly usnesením rady kraje č. 6/370 ze dne 24.1.2017 zapojeny do rozpočtu kraje na rok 2017.</t>
  </si>
  <si>
    <t xml:space="preserve">Nevyčerpané finanční prostředky ve výši 10.793,40 tis. Kč jsou smluvně vázány v rámci dotačního programu "Podpora hospodaření v lesích v Moravskoslezském kraji" a byly za tímto účelem usnesením rady kraje č. 6/370 ze dne 24.1.2017 zapojeny do rozpočtu kraje na rok 2017. Zbývající nevyčerpané finanční prostředky ve výši 556,13 tis. Kč byly po závěrečném vyúčtování dotací vyhodnoceny jako volné a představují úsporu. </t>
  </si>
  <si>
    <t xml:space="preserve"> pokračující</t>
  </si>
  <si>
    <t>Povodňový plán Moravskoslezského kraje</t>
  </si>
  <si>
    <t xml:space="preserve">Povinnost každoroční aktualizace povodňového plánu vyplývá z ustanovení § 71 odst. 6 zákona č. 254/2001 Sb., o vodách. V uplynulém období nedošlo ke změnám v území ani v údajích a datech, které by vyvolaly změnu v Povodňovém plánu Moravskoslezského kraje, proto tyto prostředky byly převedeny do rezervy kraje. </t>
  </si>
  <si>
    <t>Plán odpadového hospodářství</t>
  </si>
  <si>
    <t>Odběr podzemní vody</t>
  </si>
  <si>
    <t>Nevyčerpané finanční prostředky byly připsány v minulých letech na zvláštní účet, který byl zřízen za účelem příjmu části (50%) poplatků za odběr podzemní vody ve smyslu ustanovení §88 odst. 15 zákona č. 254/2001 Sb., o vodách, které jsou podle vodního zákona účelově určeny jako příjem rozpočtu a které mohou být použity jen na podporu výstavby a obnovy vodohospodářské infrastruktury a na zřízení a doplňování zvláštního tzv. havarijního účtu. Z důvodu zachování účelovosti těchto finančních prostředků byly tyto zapojeny usnesením rady kraje č. 6/370 ze dne 24.1.2017 do rozpočtu kraje na rok 2017 na akci Odběr podzemní vody.</t>
  </si>
  <si>
    <t>Zpracování posudků EIA</t>
  </si>
  <si>
    <t xml:space="preserve">Finanční prostředky této akce byly vydávány za účelem zpracování posudků EIA. Čerpání těchto prostředků probíhá podle potřeb, neboť v oblasti posuzování vlivů na životní prostředí se nedá odhadnout, jak množství  podaných žádostí na zpracování posudku EIA, tak jejich cena. Nevyčerpané finanční prostředky ve výši 29,65 tis. Kč jsou smluvně vázány ve smlouvě o dílo na zpracování posudku ke konkrétnímu záměru a byly za tímto účelem usnesením rady kraje č. 6/370 ze dne 24.1.2017 zapojeny do rozpočtu kraje na rok 2017. Zbývající nevyčerpané finanční prostředky ve výši 528,21 tis. Kč představují úsporu. </t>
  </si>
  <si>
    <t xml:space="preserve">Situační zpráva o kvalitě ovzduší </t>
  </si>
  <si>
    <t>Prevence závažných havárií</t>
  </si>
  <si>
    <t>Finanční prostředky na této akci rozpočtu jsou smluvně vázány v objednávkách ke konkrétnímu zpracování posudku k aktualizaci bezpečnostního programu či bezpečnostní zprávy dle zákona č. 224/2015 Sb., o prevenci závažných havárií. Vzhledem k tomu, že se vyplácí průběžně i v roce 2017 v návaznosti na smluvně stanovených termínech, byly zasmluvněné prostředky ve výši 430 tis. Kč usnesením rady kraje č. 6/370 ze dne 24.1.2017 zapojeny do rozpočtu 2017 na danou akci. Zbývající finanční prostředky představují úsporu.</t>
  </si>
  <si>
    <t xml:space="preserve">V rámci akce je mj. hrazeno zajištění péče, zpracování péče o přírodní rezervace a přírodní památky a rovněž zajištění péče o značení ZCHÚ, které blíže specifikuje dané území. 
V rámci této akce rozpočtu byla rovněž koncem roku 2016 vysoutěžena veřejná zakázka na zpracování plánů péče a inventarizačních průzkumů ve výši 567,72 tis. Kč. Vzhledem k tomu, že ukončení těchto prací je plánováno v roce 2017, byly tyto prostředky zapojeny usnesením rady kraje č. 6/370 ze dne 24.1.2017 do rozpočtu 2017. Zbývající nevyčerpané finanční prostředky představují úsporu. </t>
  </si>
  <si>
    <t>Finanční prostředky jsou každoročně určeny k úhradě nákladů spojených s odstraněním následků závadného stavu podle § 42 odst. 4 (havárie) a odst. 5 (ekologické újmy) zákona č. 254/2001 Sb., o vodách. Tyto finanční prostředky jsou uvolňovány z havarijního účetu, který je ročně doplňován do výše 10 mil. Kč v souladu se Zásadami pro poskytování finančních prostředků z rozpočtu kraje a na základě rozhodnutí zastupitelstva kraje. Nevyčerpané finanční prostředky byly usnesením rady kraje č. 6/370 ze dne 24.1.2017 zapojeny do rozpočtu kraje na rok 2017.</t>
  </si>
  <si>
    <t>Smart region</t>
  </si>
  <si>
    <t xml:space="preserve">V rámci této akce rozpočtu byly prostředky použity zejména na zajištění činnosti projektové kanceláře SMART regionu Moravskoslezského kraje a rovněž na zpracování Strategického plánu rozvoje SMART regionu Moravskoslezského kraje. Vzhledem ke skutečnosti, že v obou případech jsou finanční prostředky smluvně vázány a byly za tímto účelem usnesením rady kraje č. 5/312 ze dne 10.1.2017 zapojeny do rozpočtu 2017. Zbývající nevyčerpané finanční prostředky ve výši 118,22 tis. Kč představují úsporu. </t>
  </si>
  <si>
    <t>Expertní studie, průzkumy</t>
  </si>
  <si>
    <t xml:space="preserve">Finanční prostředky byly využívány k získávání informací nezbytných pro přípravu podkladů pro rozhodování orgánů kraje a pro rozhodování odboru životního prostředí a zemědělství ve všech oblastech životního prostředí. Nevyčerpané finanční prostředky představují úsporu. </t>
  </si>
  <si>
    <t>Výsadba a obnova alejí v okolí silničních komunikací ve vlastnictví Moravskoslezského kraje</t>
  </si>
  <si>
    <t xml:space="preserve">Výše čerpání finančních prostředků v rámci této akce rozpočtu byla závislá na počtu krajem podpořených žádostí a poskytnutí individuálních dotací. Zbývající nevyčerpané finanční prostředky ve výši 100,80 tis. Kč, které obsahují také krajem podpořené pořádání Krajské včelařské výstavy v rámci výstavy Život na zahradě, na jejichž konání nakonec příjemce dotaci odmítl, představují úsporu.  </t>
  </si>
  <si>
    <t xml:space="preserve">Osvětová činnost </t>
  </si>
  <si>
    <t>Udržitelný Moravskoslezský kraj</t>
  </si>
  <si>
    <t>Akce rozpočtu představuje projekt Udržitelný Moravskoslezský kraj, který je realizován Moravskoslezským krajem za přispění Státního fondu životního prostředí České republiky a Ministerstva životního prostředí ČR. Nevyčerpané finanční prostředky jsou smluvně vázány v objednávkách a byly za tímto účelem usnesením rady kraje č. 6/370 ze dne 24.1.2017 zapojeny do rozpočtu kraje na rok 2017.</t>
  </si>
  <si>
    <t>Nevyčerpané finanční prostředky v rámci této akce rozpočtu jsou smluvně vázány v objednávkách na pořízení propagačních předmětů edukativního charakteru a v rámci projektu Intenzifikace odděleného sběru a využívání  vytříděných složek komunálního odpadu včetně obalové složky v Moravskoslezském kraji, a byly za tímto účelem ve výši 609,98 tis. Kč usnesením rady kraje č. 6/370 ze dne 24.1.2017 zapojeny do rozpočtu kraje na rok 2017.</t>
  </si>
  <si>
    <t>Finanční prostředky v rámci této akce rozpočtu byly určeny na podporu včelařství v Moravskoslezském kraje, konkrétně na pořízení nových moderních úlů. Volné prostředky ve výši 133,48 tis. Kč tvoří vratky těchto dotací, představují tedy rovněž úsporu.</t>
  </si>
  <si>
    <t xml:space="preserve">Územní energetická koncepce </t>
  </si>
  <si>
    <t xml:space="preserve">Nevyčerpané finanční prostředky v rámci této akce rozpočtu jsou smluvně vázány ve výši 562,50 tis. Kč a byly za tímto účelem usnesením rady kraje č. 6/370 ze dne 24.1.2017 zapojeny do rozpočtu kraje na rok 2017. Zbývající nevyčerpané finanční prostředky ve výši 12,48 tis. Kč byly vyhodnoceny po závěrečném vyúčtování jako volné a představují úsporu. </t>
  </si>
  <si>
    <t>Implementace MA 21 a principů udržitelného rozvoje v Moravskoslezském kraji</t>
  </si>
  <si>
    <t xml:space="preserve">Nevyčerpané finanční prostředky představují úsporu. </t>
  </si>
  <si>
    <t>Finanční prostředky byly určeny na poskytování individuálních dotací za účelem podpory správné zemědělské praxe v MSK, propagace zemědělských produktů, ale také na podporu soutěže Regionální potraviny MSK. Vzhledem k tomu, že dotace byla poskytována ex post a skutečné uznatelné náklady související konkrétně s prezentací regionálních potravin v rámci výstavy Život na zahradě byly výrazně nižší než původně schválená výše dotace, představují tyto finanční prostředky úsporu.</t>
  </si>
  <si>
    <t>EMAS</t>
  </si>
  <si>
    <t>Rozptylová studie</t>
  </si>
  <si>
    <t xml:space="preserve">Zpracování rozptylové studie souviselo s výsledkem správních řízení u vyjmenovaných zdrojů znečišťování ovzduší dle opatření obecné povahy, kterým byl vydán Program zlepšení kvality ovzduší aglomerace nebo zóny na území Moravskoslezského kraje. Vzhledem k tomu, že výsledky těchto správních řízení neurčily nutnost zpracovat rozptylovou studii v roce 2016, byly tyto prostředky převedeny do rezervy kraje. </t>
  </si>
  <si>
    <t>Kotlíkové dotace v Moravskoslezském kraji - individuální dotace</t>
  </si>
  <si>
    <t>O poskytnutí individuálních dotací rozhodla rada kraje usnesením č. 110/8476 ze dne 22.9.2016, č. 111/8601 ze dne 4.10.2016 a č. 112/8690 ze dne 18.10.2016. Realizace dílčích projektů včetně předložení vyúčtování kotlíkové dotace je nastavena do 31.12.2017. Kontrola těchto předložených vyúčtování a proplácení dotací bude probíhat v roce 2017. Z tohoto důvodu byly nevyčerpané prostředky převedeny do rozpočtu roku 2017.</t>
  </si>
  <si>
    <t>Technická údržba, podpora a služby k software v odvětví životního prostředí</t>
  </si>
  <si>
    <t>V rámci veřejné zakázky došlo k vysoutěžení nížší ceny u poskytovatele přístupu do právního informačního systému CODEXIS ONLINE, a tím vznikla úspora finančních prostředků na této akci.</t>
  </si>
  <si>
    <t>SR - Meliorace a hrazení bystřin v lesích podle § 35 odst. 1 a 3 lesního zákona (investice)</t>
  </si>
  <si>
    <t>SR - Náhrady škod způsobených vybranými zvláště chráněnými živočichy</t>
  </si>
  <si>
    <t>SR - Účelové dotace krajům na likvidaci léčiv</t>
  </si>
  <si>
    <t>Příspěvek na provoz v odvětví životního prostředí - příspěvkové organizace kraje (Moravskoslezské energetické centrum, příspěvková organizace, Ostrava)</t>
  </si>
  <si>
    <t>Územní energetické koncepce Moravskoslezského kraje (Moravskoslezské energetické centrum, příspěvková organizace, Ostrava)</t>
  </si>
  <si>
    <t>S ohledem na podmínky programu EFEKT 2016, podle kterých nemohla být příjemcem dotace příspěvková organizace kraje, ale pouze samotný kraj, byly finanční prostředky přesunuty na akci "Územní energetická koncepce".</t>
  </si>
  <si>
    <t xml:space="preserve">SR - Účelové dotace krajům na likvidaci léčiv - příspěvkové organizace kraje  </t>
  </si>
  <si>
    <t>Zastupitelstvo kraje rozhodlo o profinancování a kofinancování projektu dne 25.9.2015 usnesením č. 16/1629.  Rozpočet byl plánován na přípravnou fázi projektu. Část aktivit v rámci této projektové fáze se přesunula do roku 2017. Nevyčerpané finanční prostředky byly převedeny do rozpočtu roku 2017.</t>
  </si>
  <si>
    <t xml:space="preserve">pokračující </t>
  </si>
  <si>
    <t>Tvorba tůní ve vybraných evropsky významných lokalitách</t>
  </si>
  <si>
    <t xml:space="preserve">Zastupitelstvo kraje rozhodlo zrušit přípravu projektu usnesením č. 21/2247 ze dne 22.9.2016. Z tohoto důvodu došlo ke snížení rozpočtu na rok 2016.  </t>
  </si>
  <si>
    <t>Revitalizace EVL Osoblažský výběžek</t>
  </si>
  <si>
    <t xml:space="preserve">Usnesením č. 21/2247 ze dne 22.9.2016 rozhodlo zastupitelstvo kraje o změně názvu, rozsahu a o předpokládané době realizace projektu na období 2018 - 2019. Z tohoto důvodu došlo ke snížení rozpočtu na rok 2016.  </t>
  </si>
  <si>
    <t>i-AIR REGION</t>
  </si>
  <si>
    <t>Zastupitelstvo kraje rozhodlo o profinancování a kofinancování projektu dne 25.2.2016 usnesením č. 18/1880. V roce 2016 byla předložena žádost, která však byla vyhodnocena záporně. Po přepracování bude předložena v roce 2017 znovu, proto byly finanční prostředky převedeny do rozpočtu roku 2017.</t>
  </si>
  <si>
    <t>EVL Hukvaldy, tvorba biotopu páchníka hnědého</t>
  </si>
  <si>
    <t>Zastupitelstvo kraje rozhodlo o profinancování a kofinancování projektu dne 22.9.2016 usnesením č. 21/2247. Vzhledem k větší časové náročnosti přípravy projektu byly nevyčerpané prostředky převedeny do rozpočtu roku 2017.</t>
  </si>
  <si>
    <t>EVL Karviná-rybníky, tvorba biotopu páchníka hnědého</t>
  </si>
  <si>
    <t>EVL Niva Olše-Věřňovice, tvorba biotopu páchníka hnědého</t>
  </si>
  <si>
    <t xml:space="preserve">Dotační program Kotlíkové dotace v Moravskoslezském kraji byl schválen usnesení rady kraje č. 86/6932 ze dne 17.12.2015. Jedná se o víceletý dotační program. Realizace dílčích projektů včetně předložení vyúčtování kotlíkové dotace je nastavena do 31.12.2016. Kontrola těchto předložených vyúčtování a proplácení dotací bude probíhat také v roce 2017, nevyčerpané finanční prostředky byly převedeny do rozpočtu do roku 2017. </t>
  </si>
  <si>
    <t>PŘEHLED VÝDAJŮ V ODVĚTVÍ FINANCÍ A SPRÁVY MAJETKU V ROCE 2016</t>
  </si>
  <si>
    <t>Zpracování ratingu Moravskoslezského kraje</t>
  </si>
  <si>
    <t>Poplatky z bankovních účtů</t>
  </si>
  <si>
    <t>Důvodem nedočerpání bylo především snížení bankovních poplatků na jednotlivých bankovních účtech. Zároveň byla domluvena výjimka, která nás osvobozuje od placení části bankovních poplatků.</t>
  </si>
  <si>
    <t xml:space="preserve">Hrazené úroky z úvěrů </t>
  </si>
  <si>
    <t>Platby daní</t>
  </si>
  <si>
    <t>Ostatní výdaje související s nakládáním s majetkem</t>
  </si>
  <si>
    <t xml:space="preserve">Finanční prostředky byly učelově určené na úhradu výdajů za vyhotovení znaleckých posudků o ceně nemovitých věcí a práv odpovídajících věcnému břemeni, za zpracování geometrických plánů, zřízení věcných břemen ve prospěch Moravskoslezského kraje na nemovité věci ve vlastnictví jiné osoby, odměnu dražebníkovi za provedení dobrovolné dražby. Úspora vznikla nižšími náklady za tyto služby oproti původnímu předpokladu, především u výdajů spojených s prodejem nemovitých věcí formou dobrovolné veřejné dražby. </t>
  </si>
  <si>
    <t>Pojištění majetku a odpovědnosti kraje</t>
  </si>
  <si>
    <t xml:space="preserve">Nákup pozemků </t>
  </si>
  <si>
    <t>Finanční prostředky byly určeny na nákup pozemků v Karviné pod budovou ve vlastnictví kraje a v hospodaření organizace Střední škola techniky a služeb, Karviná. K úspoře došlo z důvodu neschváleného převodu pozemků zastupitelstvem kraje v září 2016.</t>
  </si>
  <si>
    <t>Pokutové bloky</t>
  </si>
  <si>
    <t>Vzhledem ke skutečnosti, že v roce 2016 byly doobjednávány pokutové bloky, jejichž platnost je jen do 30.6.2017, bylo ze strany obcí, které si u krajského úřadu tyto bloky objednávají, poptáváno malé množství bloků, a krajský úřad nemusel u společnosti SEVT, a. s. učinit tak velkou objednávku, aby došlo k plnému vyčerpání finančních prostředků určených v roce 2016 na nákup pokutových bloků.</t>
  </si>
  <si>
    <t>Výdaje související s užíváním nebytových prostor krajského úřadu cizími subjekty</t>
  </si>
  <si>
    <t>Úspornými opatřeními a mírnými klimatickými podmínkami v zimním období došlo ke snížení spotřeby energií a tím i nižšímu čerpání finančních prostředků. Nevyčerpané prostředky ve výši 389 tis. Kč představují úsporu na této akci.</t>
  </si>
  <si>
    <t>Výdaje související se sdílenými službami - neinvestiční</t>
  </si>
  <si>
    <t>Zdroje pro tvorbu rozpočtu MSK následujících let</t>
  </si>
  <si>
    <t>Finanční prostředky vytvořené v závěru roku převodem z avizovaných úspor jednotlivých odvětví byly použity jako zdroj pro tvorbu rozpočtu následujícího roku a byly v plné výši zapojeny do schváleného rozpočtu kraje na rok 2017.</t>
  </si>
  <si>
    <t>Rezerva na mimořádné akce a akce s nedořešeným financováním v roce 2016</t>
  </si>
  <si>
    <t>Finanční prostředky byly v průběhu roku převáděny k použití v rámci jiných akcí a průběžně navyšovány o úspory ve výdajích a o přijaté neúčelové příjmy v souladu s usnesením RK č. 9/565 ze dne 26.2.2013. Nevyčerpané finanční prostředky jsou součástí zůstatku hospodaření roku 2016.</t>
  </si>
  <si>
    <t>Rezerva na akce EU</t>
  </si>
  <si>
    <t>Rezerva byla tvořena v průběhu roku akumulací úspor vzniklých u jednotlivých projektů spolufinancovaných z evropských finančních zdrojů, zároveň byla používána jako zdroj pro dofinancování realizace projektů. Nevyčerpané finanční prostředky jsou součástí zůstatku hospodaření roku 2016.</t>
  </si>
  <si>
    <t>Rezerva pro řešení dopadů v restrukturalizací postižených regionech, včetně řešení dopadů vyplývajících ze zvýšených ekonomických nákladů při poskytování zdravotních, školských a sociálních služeb v těchto regionech</t>
  </si>
  <si>
    <t>Finanční prostředky byly v průběhu roku převáděny do rozpočtu jiných akcí k použití v souladu s vymezeným účelem. Nevyčerpané finanční prostředky jsou součástí zůstatku hospodaření roku 2016.</t>
  </si>
  <si>
    <t>Rezerva ze zůstatku hospodaření roku 2015</t>
  </si>
  <si>
    <t>Zůstatek prostředků v rezervě tvoří nevyčerpané prostředky z akcí financovaných ze zůstatku hospodaření roku 2015.</t>
  </si>
  <si>
    <t>Finanční vypořádání 2015 - akce spolufinancované z evropských finančních zdrojů</t>
  </si>
  <si>
    <t>Finanční vypořádání 2015 - ostatní akce</t>
  </si>
  <si>
    <t>Na základě usnesení zastupitelstva kraje č. 23/1964 ze dne 29.2.2012 uzavřel Moravskoslezský kraj smlouvu o poskytování energetických služeb se zaručeným výsledkem. Dle smlouvy bude v případě dosažení úspory nad garantovanou hodnotu dělena finanční nadúspora mezi kraj a společnost následovně: u zateplených objektů v poměru 70:30, u nezateplených objektů 50:50. Společnosti EVČ s.r.o. bude tato částka vyplacena formou zálohové faktury a následně ze strany společnosti EVČ zpětně reinvestována do majetku kraje formou dalších úsporných opatření, která budou krajem schválena. V prosinci 2015 byly upraveny smluvní podmínky ve spolupráci s externí firmou MT-Legal, ale úhrada za administraci veřejné zakázky proběhne na počátku letošního roku. Z tohoto důvodu byly usnesením rady kraje č. 6/370 ze dne 24.1.2017 převedeny nevyčerpané finanční prostředky ve výši 5.832,69 tis. Kč na vypořádání roku 2016 a na úhradu služeb spojených s uzavřením dodatku č. 4 ke smlouvě do rozpočtu roku 2016.</t>
  </si>
  <si>
    <t>SR - Rozvojový program MŠMT pro děti-cizince ze 3. zemí</t>
  </si>
  <si>
    <t>SR - Vybavení škol pomůckami kompenzačního a rehabilitačního charakteru</t>
  </si>
  <si>
    <t>SR - Hodnocení žáků a škol podle výsledků v soutěžích v roce 2013 - Excelence středních škol 2013</t>
  </si>
  <si>
    <t>SR - Podpora dalšího vzdělávání učitelů odborných předmětů v prostředí reálné praxe</t>
  </si>
  <si>
    <t>SR - Podpora implementace Etické výchovy</t>
  </si>
  <si>
    <t>SR - Rozvojový program Podpora logopedické prevence v předškolním vzdělávání</t>
  </si>
  <si>
    <t>SR - Podpora odborného vzdělávání</t>
  </si>
  <si>
    <t>SR - Podpora školních psychologů, školních speciálních pedagogů a metodiků</t>
  </si>
  <si>
    <t>SR - Zvýšení platů pracovníků regionálního školství</t>
  </si>
  <si>
    <t>SR - Rozvojový program Hodnocení žáků a škol podle výsledků v soutěžích ve šk. roce 2015/2016 - Excelence základních škol 2016</t>
  </si>
  <si>
    <t>SR - Rozvojový program na podporu navýšení kapacit ve školských poradenských zařízeních</t>
  </si>
  <si>
    <t>SR - Dotace pro soukromé školy</t>
  </si>
  <si>
    <t>SR - Soutěže a přehlídky</t>
  </si>
  <si>
    <t>SR - Asistenti pedagogů v soukromých a církevních speciálních školách</t>
  </si>
  <si>
    <t>SR - Přímé náklady na vzdělávání</t>
  </si>
  <si>
    <t>SR - Bezplatná příprava dětí azylantů, účastníků řízení o azyl a dětí osob se státní příslušností jiného členského státu EU k začlenění do základního vzdělávání</t>
  </si>
  <si>
    <t>SR - Asistenti pedagogů pro děti, žáky a studenty se sociálním znevýhodněním</t>
  </si>
  <si>
    <t>SR - Kulturní aktivity</t>
  </si>
  <si>
    <t>SR - Podpora organizace a ukončování středního vzdělávání maturitní zkouškou na vybraných školách v podzimním zkušebním období</t>
  </si>
  <si>
    <t>SR - Vybavení školských poradenských zařízení diagnostickými nástroji</t>
  </si>
  <si>
    <t>SR - Program sociální prevence a prevence kriminality</t>
  </si>
  <si>
    <t>SR - Podpora sociálně znevýhodněných romských žáků středních škol a studentů vyšších odborných škol</t>
  </si>
  <si>
    <t xml:space="preserve">SR - Program protidrogové politiky </t>
  </si>
  <si>
    <t>SR - Spolupráce s francouzskými, vlámskými a španělskými školami</t>
  </si>
  <si>
    <t>SR - Dotační program na podporu vzdělávání v jazycích národnostních menšin a multikulturní výchovy</t>
  </si>
  <si>
    <t>SR - Přímé náklady na vzdělávání - sportovní gymnázia</t>
  </si>
  <si>
    <t>PŘEHLED VÝDAJŮ V ODVĚTVÍ VLASTNÍ SPRÁVNÍ ČINNOST KRAJE A ČINNOST ZASTUPITELSTVA KRAJE V ROCE 2016</t>
  </si>
  <si>
    <t>Ostatní běžné výdaje - činnost krajského úřadu</t>
  </si>
  <si>
    <t>Část zasmluvněných prostředků ve výši 4.845 tis. Kč byla účelově převedena do rozpočtu roku 2017, zbývající prostředky představují úsporu v rámci provozních výdajů krajského úřadu.</t>
  </si>
  <si>
    <t>Platy zaměstnanců kraje zařazených do krajského úřadu včetně povinných odvodů</t>
  </si>
  <si>
    <t>Prostředky určené na platy zaměstnanců krajského úřadu vč. povinných pojistnych odvodů slouží i k předfinancování činností jednotlivých projektových týmů v průběhu roku. Na konci roku došlo k přeúčtování těchto prostředků v návaznosti na financování z evropských finančních zdrojů, čímž vznikla úspora na této akci.</t>
  </si>
  <si>
    <t>Ostatní běžné výdaje - činnost zastupitelstva kraje</t>
  </si>
  <si>
    <t>Jedná se o úsporu provozních výdajů souvisejících s činností uvolněných členů zastupitelstva kraje.</t>
  </si>
  <si>
    <t>Odměny zastupitelů kraje včetně povinných odvodů</t>
  </si>
  <si>
    <t>Čerpání prostředků ze sociálního fondu</t>
  </si>
  <si>
    <t>Čerpání prostředků probíhá v souladu se statutem fondu, nevyčerpané prostředky jsou převedeny k použití v roce 2017.</t>
  </si>
  <si>
    <t>SR - Účelové dotace na výdaje spojené s volbami do zastupitelstev v obcích</t>
  </si>
  <si>
    <t>Výdaje na zajištění voleb byly nižší než dotace poskytnutá ze státního rozpočtu.</t>
  </si>
  <si>
    <t>SR - Účelové dotace na výdaje spojené se společnými volbami do Senátu a zastupitelstev krajů</t>
  </si>
  <si>
    <t>Akce "Rekonstrukce budovy krajského úřadu - klimatizace" byla schválena usnesením zastupitelstva kraje č. 17/1686 ze dne 17.12.2015 s předpokládanými náklady ve výši 20.500 tis. Kč. V roce 2015 byla zpracována projektová dokumentace. V únoru 2016 bylo zahájeno výběrové řízení na zhotovitele a v říjnu 2016 byla uzavřena smlouva o dílo na realizaci. Vzhledem k tomu, že původně plánovaný harmonogram prací je nutné průběžně aktualizovat dle provozních potřeb úřadu, byl plánovaný termín dokončení akce nejdříve v průběhu ledna 2017. Z tohoto důvodu byly zapojeny nevyčerpané finanční prostředky do rozpočtu 2017.</t>
  </si>
  <si>
    <t>Část zasmluvněných prostředků ve výši 1.176 tis. Kč byla účelově převedena do rozpočtu roku 2017, zbývající prostředky představují úsporu v rámci kapitálových výdajů souvisejících s pořízením a obnovou výpočetní techniky v rámci krajského úřadu.</t>
  </si>
  <si>
    <t>Část zasmluvněných prostředků ve výši 3.791 tis. Kč byla účelově převedena do rozpočtu roku 2017, zbývající prostředky představují úsporu v rámci kapitálových výdajů souvisejících s pořízením a obnovou majetku v rámci krajského úřadu.</t>
  </si>
  <si>
    <t>Akce byla schválena usnesením rady kraje č. 73/6049 ze dne 4. 8. 2015 s předpokládanými náklady ve výši 5.500 tis. Kč. Usnesením rady kraje č. 89/7017 ze dne 26. 1. 2016 byly finanční prostředky navýšeny na 6.138,42 tis. Kč. V roce 2016 byla rekonstrukce části budovy provedena. Akce bude pokračovat v roce 2017, kdy bude zrekonstruována plocha anglického dvorku a tato bude využita jako terasa. Z výše uvedených skutečností byly nevyčerpané finanční prostředky zapojeny do rozpočtu roku 2017.</t>
  </si>
  <si>
    <t>Část zasmluvněných prostředků ve výši 240 tis. Kč byla účelově převedena do rozpočtu roku 2017, zbývající prostředky představují úsporu v rámci kapitálových výdajů souvisejících s činností uvolněných zastupitelů kraje.</t>
  </si>
  <si>
    <t xml:space="preserve">Zastupitelstvo kraje rozhodlo o profinancování a kofinancování projektu dne 22.9.2016 usnesením č. 21/2246. Rozpočet byl plánován na přípravnou fázi projektu. Vzhledem k větší časové náročnosti přípravy projektu byly nevyčerpané prostředky převedeny do rozpočtu roku 2017. </t>
  </si>
  <si>
    <t>Jednotný personální a mzdový systém pro Moravskoslezský kraj</t>
  </si>
  <si>
    <t>Zastupitelstvo kraje schválilo zahájení přípravy projektu dne 25.9.2015 usnesením č. 16/1626. Rozpočet byl plánován na přípravnou fázi projektu. Vzhledem k větší časové náročnosti přípravy projektu byly nevyčerpané prostředky převedeny do rozpočtu roku 2017, z těchto prostředků bude uhrazena objednávka na zpracování studie proveditelnosti.</t>
  </si>
  <si>
    <t>Efektivní veřejná správa</t>
  </si>
  <si>
    <t>odložená</t>
  </si>
  <si>
    <t>Projektový námět reaguje na dostupnou alokaci v rámci Operačního programu Zaměstnanost a otevřenou průběžnou výzvu zaměřenou na podporu efektivní veřejné správy. Realizace projektu se však předpokládá až v roce 2019.</t>
  </si>
  <si>
    <t>Zastupitelstvo kraje rozhodlo o profinancování a kofinancování projektu dne 25.9.2015 usnesením č. 16/1636. V roce 2016 obdržel kraj 1. zálohou platbu, která byla z části využita. Zbývající prostředky byly převedeny do rozpočtu roku 2017 na realizaci dalších aktivit projektu.</t>
  </si>
  <si>
    <t>Vzděláváním v samosprávě ke zlepšení kvality činnosti územních samosprávných celků</t>
  </si>
  <si>
    <t>Zastupitelstvo kraje rozhodlo o profinancování a kofinancování projektu dne 22.9.2016 usnesením č. 21/2246. Rozpočet byl plánován na přípravnou fázi projektu.Vzhledem k větší časové náročnosti přípravy projektu byly nevyčerpané prostředky převedeny do rozpočtu roku 2017.</t>
  </si>
  <si>
    <t>Vzdělávání a rozvoj kompetencí zaměstnanců KÚ MSK</t>
  </si>
  <si>
    <t>Zastupitelstvo kraje rozhodlo o profinancování a kofinancování projektu dne 21.4.2016 usnesením č. 19/1989. Na konci rok 2016 přijal kraj 1. zálohovou platbu, a to ve výši 2.849.639,10 Kč, která byla převedena do rozpočtu roku 2017, protože je určena k financování aktivit projektu v příštím roce.</t>
  </si>
  <si>
    <t>Zavedení a rozvoj metod řízení bezpečnosti a kvality</t>
  </si>
  <si>
    <t>Zastupitelstvo kraje rozhodlo o profinancování a kofinancování projektu dne 21.4.2016 usnesením č. 19/1989. Rozpočet byl plánován na přípravnou fázi projektu. Vzhledem k větší časové náročnosti přípravy projektu byly nevyčerpané prostředky převedeny do rozpočtu roku 2017.</t>
  </si>
  <si>
    <t>Návrh architektury ICT kraje a pokročilé využívání nástrojů eGovernmentu</t>
  </si>
  <si>
    <t>Zastupitelstvo kraje rozhodlo o profinancování a kofinancování projektu dne 21.4.2016 usnesením č. 19/1989. 21. 12. 2016 obdržel kraj 1. zálohovou platbu ve výši  1.387.834,43 Kč, která byla použita na výdaje projektu. Zbývající nevyčerpané prostředky byly převedeny do rozpočtu roku 2017 na realizaci dalších aktivit projektu.</t>
  </si>
  <si>
    <t>Jednotný ekonomický informační systém Moravskoslezského kraje</t>
  </si>
  <si>
    <t>Zastupitelstvo kraje usnesením č. 2/65 ze dne 22. 12. 2016 rozhodlo zahájit přípravu projektu. Rozpočet byl plánován na přípravnou fázi projektu. Vzhledem k větší časové náročnosti přípravy projektu byly nevyčerpané prostředky převedeny do rozpočtu roku 2017, z těchto prostředků bude hrazena objednávka na zpracování studie.</t>
  </si>
  <si>
    <t>Úspora v rámci výdajů na platby daní vznikla u výdajů na plaby DPH v důsledku nadměrných odpočtů v průběhu v rámci podaných daňových přiznání, a to zejména vlivem revers charge, kdy kraji vznikla jednak daňová povinnost (finanční prostředky na plabu daně převedeny na speciální depozitní účet pro platbu DPH v souladu s rozpočtovou skladbou položkami 6121, 5137) a jednak kraji vznikl nárok na odpočet. Dle metodiky Ministerstva financí, je možné nashromážděné prostředky na speciálním účtu převést zpět do rozpočtu, pokud tyto nebudou použity na úhradu daňové povinnosti. Nashromážděné prostředky byly zpět převedeny do rozpočtu kraje v souladu s metodikou MF a v souladu s platnou rozpočtovou skladbou přes pol. 5362, čímž došlo k nevyčerpání prostředků na platbu daně.</t>
  </si>
  <si>
    <t>Zastupitelstvo kraje usneseními č. 8/650 ze dne 27.2.2014, č. 13/1110 ze dne 5.3.2015, č. 18/1841 ze dne 25.2.2016, č. 21/2147 ze dne  22.9.2016 rozhodlo poskytnout investiční dotace Hasičskému záchrannému sboru Moravskoslezského kraje na stavební úpravy hasičských stanic v Orlové (21 mil. Kč), Bruntále (10 mil. Kč) a v Opavě (6 mil. Kč). Finanční prostředky jsou poskytovány na základě písemných výzev příjemce. Z důvodu zpoždění realizace veřejných zakázek byly nevyčerpané finanční prostředky ve výši 35.419,44 tis. Kč zapojeny usnesením rady kraje č. 6/370 ze dne 24.1.2017 do rozpočtu kraje na rok 2017.</t>
  </si>
  <si>
    <t>Zastupitelstvo kraje usnesením č. 18/1841 ze dne 25.2.2016 a č. 21/2149 ze dne 22.9.2016 schválilo realizaci projektu "Výstavba vrtulníkového hangáru v areálu Hasičského záchranného sboru Moravskoslezského kraje". Prostředky nebyly čerpány s ohledem na prodloužení doby realizace projektu do 31.12.2017. Z tohoto důvodu byly nevyčerpané finanční prostředky ve výši 8.692,5 tis. Kč zapojeny usnesením rady kraje č. 6/370 ze dne 24.1.2017 do rozpočtu kraje na rok 2017.</t>
  </si>
  <si>
    <t>Nevyčerpané prostředky představují úsporu na akci z důvodu nerealizace odborných analýz a právního poradenství, dále neúčastí zástupců vedení kraje na některých společných akcích partnerských regonů.</t>
  </si>
  <si>
    <t>Z důvodu posunu termínů realizace některých elektronických výběrových řízení a služeb souvisejících s Nákupním portálem Moravskoslezského kraje a  posunutí realizace plánovaného výběrového řízení na propojení softwaru Nákupní portál Moravskoslezského kraje a logistického informačního systému ISYS byly nevyčerpané finanční prostředky ve výši 1.400 tis. Kč  zapojeny usnesením rady kraje č. 6/370 ze dne 24.1.2017 do rozpočtu kraje na rok 2017. Zbývající prostředky ve výši 896 tis. Kč představují úsporu na akci.</t>
  </si>
  <si>
    <t>Došlo k úspoře prostředků určených zejména na peněžité plnění za účast členů výborů zastupitelstva kraje a komisí rady kraje, kteří nejsou členy zastupitelstva kraje, na jednáních těchto orgánů, dále na refundace platů neuvolněných členů zastupitelstva kraje a na ostatní platby za provedenou práci jinde nezařazené.</t>
  </si>
  <si>
    <t xml:space="preserve">Finanční prostředky v rámci této akce rozpočtu byly poskytnuty na projekty zaměřené na sledování kvality ovzduší v MSK a rovněž na aktualizaci a rozšíření stávající aplikace pro vyhodnocení výměny starých kotlů, která byla vysoutěžena ke konci roku 2016. S ohledem na smluvní podmínky aktualizace aplikace proběhla úhrada ceny tohoto díla ve výši 57,48 tis. Kč až začátkem roku 2017, byly tyto prostředky zapojeny do rozpočtu na rok 2017 usnesením rady kraje č. 5/312 ze dne 10.1.2017. Zbývající nevyčerpané prostředky pak představují úsporu. </t>
  </si>
  <si>
    <t>V rámci akce rozpočtu se realizovala opatření na ochranu obojživelníků a ohrožených zvláště chráněných druhů. V průběhu roku 2016 vznikla rovněž potřeba financovat opatření zaměřené na ochranu zvláště chráněných druhů živočichů, konkrétně opravu čapího hnízda. Zbývající nevyčerpané prostředky představují úsporu.</t>
  </si>
  <si>
    <t>Akce byla schválena usnesením zastupitelstva kraje č. 16/1350 dne 22.12.2010. Akce je spolufinancována ze státního rozpočtu v maximální výši 24.074 tis. Kč. V říjnu 2015 došlo k předání objektu  k rekonstrukci a k zahájení stavebních prací. Stavební práce budou ukončeny v průběhu roku 2017. Z uvedeného důvodu nebyly finanční prostředky dočerpány.</t>
  </si>
  <si>
    <t>Akce byla schválena usnesením zastupitelstva kraje č. 12/996 ze dne 11.12.2014. V roce 2016 byly zajištěny všechny stupně projektové dokumentace stavby. Vzhledem k prodlouženým lhůtám, zejména u územního řízení, bylo vydáno pravomocné stavební povolení až v říjnu 2016. V návaznosti na to byla zahájena veřejná zakázka na výběr zhotovitele stavby. Předpokládaný termín zahájení realizace stavby je květen 2017. Výdaje plynoucí z realizace akce budou hrazeny v průběhu roku 2017.</t>
  </si>
  <si>
    <t>Program Naplňování Koncepce podpory mládeže na krajské úrovni v Moravskoslezském kraji</t>
  </si>
  <si>
    <t>Podpora aktivit v oblasti prevence rizikového chování dětí a mládeže</t>
  </si>
  <si>
    <t>Zdůvodnění případného nečerpání poskytnutých dotací je uvedeno v přehledech výdajů za jednotlivá odvětví (tabulky č. 8 - 20 této přílohy).</t>
  </si>
  <si>
    <t>Projektový námět, jehož příprava nebyla zahájena. Z tohoto důvodu byly rozpočtované prostředky na rok 2016 sníženy.</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</si>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</sst>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0.0"/>
    <numFmt numFmtId="165" formatCode="#,##0.000"/>
    <numFmt numFmtId="166" formatCode="0.000"/>
    <numFmt numFmtId="167" formatCode="#,##0.00000"/>
    <numFmt numFmtId="168" formatCode="#,##0.00_ ;\-#,##0.00\ "/>
    <numFmt numFmtId="169" formatCode="#,##0.000000_ ;\-#,##0.000000\ "/>
    <numFmt numFmtId="170" formatCode="0.0"/>
    <numFmt numFmtId="171" formatCode="00000000"/>
    <numFmt numFmtId="172" formatCode="#,##0.00;\-#,##0.00;#,##0.00;@"/>
    <numFmt numFmtId="173" formatCode="#,##0.00;\-#,##0.00;&quot;&quot;;@"/>
    <numFmt numFmtId="174" formatCode="00000"/>
    <numFmt numFmtId="175" formatCode="#,##0_ ;\-#,##0\ "/>
  </numFmts>
  <fonts count="97"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Arial"/>
      <family val="2"/>
      <charset val="238"/>
    </font>
    <font>
      <sz val="10"/>
      <color theme="1"/>
      <name val="Arial"/>
      <family val="2"/>
      <charset val="238"/>
    </font>
    <font>
      <sz val="10"/>
      <name val="Arial"/>
      <family val="2"/>
      <charset val="238"/>
    </font>
    <font>
      <b/>
      <sz val="10"/>
      <name val="Tahoma"/>
      <family val="2"/>
      <charset val="238"/>
    </font>
    <font>
      <sz val="10"/>
      <name val="Tahoma"/>
      <family val="2"/>
      <charset val="238"/>
    </font>
    <font>
      <b/>
      <sz val="12"/>
      <name val="Tahoma"/>
      <family val="2"/>
      <charset val="238"/>
    </font>
    <font>
      <sz val="10"/>
      <name val="Arial CE"/>
      <charset val="238"/>
    </font>
    <font>
      <sz val="10"/>
      <name val="Arial"/>
      <family val="2"/>
      <charset val="238"/>
    </font>
    <font>
      <sz val="9"/>
      <name val="Tahoma"/>
      <family val="2"/>
      <charset val="238"/>
    </font>
    <font>
      <sz val="11"/>
      <color rgb="FF000000"/>
      <name val="Calibri"/>
      <family val="2"/>
      <scheme val="minor"/>
    </font>
    <font>
      <sz val="8"/>
      <name val="Tahoma"/>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4"/>
      <name val="Times New Roman CE"/>
      <family val="1"/>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1"/>
      <name val="Tahoma"/>
      <family val="2"/>
      <charset val="238"/>
    </font>
    <font>
      <sz val="8"/>
      <name val="Arial"/>
      <family val="2"/>
      <charset val="238"/>
    </font>
    <font>
      <sz val="10"/>
      <name val="Arial"/>
      <family val="2"/>
      <charset val="238"/>
    </font>
    <font>
      <sz val="12"/>
      <name val="Times New Roman CE"/>
      <family val="1"/>
      <charset val="238"/>
    </font>
    <font>
      <sz val="10"/>
      <color indexed="9"/>
      <name val="Tahoma"/>
      <family val="2"/>
      <charset val="238"/>
    </font>
    <font>
      <sz val="8"/>
      <color indexed="9"/>
      <name val="Tahoma"/>
      <family val="2"/>
      <charset val="238"/>
    </font>
    <font>
      <sz val="10"/>
      <color theme="0"/>
      <name val="Tahoma"/>
      <family val="2"/>
      <charset val="238"/>
    </font>
    <font>
      <sz val="12"/>
      <name val="Arial"/>
      <family val="2"/>
      <charset val="238"/>
    </font>
    <font>
      <sz val="12"/>
      <color indexed="9"/>
      <name val="Arial"/>
      <family val="2"/>
      <charset val="238"/>
    </font>
    <font>
      <i/>
      <sz val="10"/>
      <name val="Times New Roman"/>
      <family val="1"/>
      <charset val="238"/>
    </font>
    <font>
      <sz val="10"/>
      <name val="Times New Roman"/>
      <family val="1"/>
      <charset val="238"/>
    </font>
    <font>
      <sz val="10"/>
      <color indexed="9"/>
      <name val="Times New Roman"/>
      <family val="1"/>
      <charset val="238"/>
    </font>
    <font>
      <sz val="10"/>
      <color indexed="9"/>
      <name val="Arial"/>
      <family val="2"/>
      <charset val="238"/>
    </font>
    <font>
      <sz val="8"/>
      <color indexed="9"/>
      <name val="Arial"/>
      <family val="2"/>
      <charset val="238"/>
    </font>
    <font>
      <i/>
      <sz val="8"/>
      <name val="Arial"/>
      <family val="2"/>
      <charset val="238"/>
    </font>
    <font>
      <b/>
      <sz val="10"/>
      <name val="Times New Roman"/>
      <family val="1"/>
      <charset val="238"/>
    </font>
    <font>
      <b/>
      <sz val="8"/>
      <name val="Arial"/>
      <family val="2"/>
      <charset val="238"/>
    </font>
    <font>
      <sz val="8"/>
      <name val="Times New Roman"/>
      <family val="1"/>
      <charset val="238"/>
    </font>
    <font>
      <u/>
      <sz val="10"/>
      <name val="Tahoma"/>
      <family val="2"/>
      <charset val="238"/>
    </font>
    <font>
      <sz val="12"/>
      <name val="Tahoma"/>
      <family val="2"/>
      <charset val="238"/>
    </font>
    <font>
      <b/>
      <sz val="10"/>
      <color theme="1"/>
      <name val="Tahoma"/>
      <family val="2"/>
      <charset val="238"/>
    </font>
    <font>
      <sz val="10"/>
      <color theme="1"/>
      <name val="Tahoma"/>
      <family val="2"/>
      <charset val="238"/>
    </font>
    <font>
      <b/>
      <sz val="9"/>
      <name val="Tahoma"/>
      <family val="2"/>
      <charset val="238"/>
    </font>
    <font>
      <i/>
      <sz val="10"/>
      <name val="Tahoma"/>
      <family val="2"/>
      <charset val="238"/>
    </font>
    <font>
      <b/>
      <sz val="8"/>
      <name val="Tahoma"/>
      <family val="2"/>
      <charset val="238"/>
    </font>
    <font>
      <sz val="8"/>
      <color rgb="FFFF0000"/>
      <name val="Tahoma"/>
      <family val="2"/>
      <charset val="238"/>
    </font>
    <font>
      <sz val="7"/>
      <name val="Tahoma"/>
      <family val="2"/>
      <charset val="238"/>
    </font>
    <font>
      <sz val="8"/>
      <color rgb="FF000000"/>
      <name val="Tahoma"/>
      <family val="2"/>
      <charset val="238"/>
    </font>
    <font>
      <b/>
      <sz val="14"/>
      <name val="Tahoma"/>
      <family val="2"/>
      <charset val="238"/>
    </font>
    <font>
      <sz val="10"/>
      <name val="Tahoma"/>
      <family val="2"/>
    </font>
    <font>
      <vertAlign val="superscript"/>
      <sz val="8"/>
      <name val="Tahoma"/>
      <family val="2"/>
      <charset val="238"/>
    </font>
    <font>
      <i/>
      <sz val="8"/>
      <name val="Tahoma"/>
      <family val="2"/>
      <charset val="238"/>
    </font>
    <font>
      <b/>
      <vertAlign val="superscript"/>
      <sz val="8"/>
      <name val="Tahoma"/>
      <family val="2"/>
      <charset val="238"/>
    </font>
    <font>
      <sz val="9"/>
      <color theme="1"/>
      <name val="Calibri"/>
      <family val="2"/>
      <charset val="238"/>
      <scheme val="minor"/>
    </font>
    <font>
      <sz val="8"/>
      <color indexed="8"/>
      <name val="Tahoma"/>
      <family val="2"/>
      <charset val="238"/>
    </font>
    <font>
      <b/>
      <sz val="8"/>
      <color indexed="8"/>
      <name val="Tahoma"/>
      <family val="2"/>
      <charset val="238"/>
    </font>
    <font>
      <b/>
      <sz val="7"/>
      <name val="Tahoma"/>
      <family val="2"/>
      <charset val="238"/>
    </font>
    <font>
      <b/>
      <sz val="7"/>
      <color theme="4"/>
      <name val="Tahoma"/>
      <family val="2"/>
      <charset val="238"/>
    </font>
    <font>
      <b/>
      <sz val="8"/>
      <color theme="4"/>
      <name val="Tahoma"/>
      <family val="2"/>
      <charset val="238"/>
    </font>
    <font>
      <sz val="10"/>
      <color theme="4"/>
      <name val="Tahoma"/>
      <family val="2"/>
      <charset val="238"/>
    </font>
    <font>
      <b/>
      <sz val="10"/>
      <color indexed="48"/>
      <name val="Tahoma"/>
      <family val="2"/>
      <charset val="238"/>
    </font>
    <font>
      <sz val="8"/>
      <color indexed="8"/>
      <name val="Arial"/>
      <family val="2"/>
      <charset val="238"/>
    </font>
    <font>
      <b/>
      <sz val="7"/>
      <color indexed="8"/>
      <name val="Tahoma"/>
      <family val="2"/>
      <charset val="238"/>
    </font>
    <font>
      <sz val="10"/>
      <name val="Arial"/>
      <family val="2"/>
      <charset val="238"/>
    </font>
    <font>
      <b/>
      <sz val="8"/>
      <color rgb="FFFF0000"/>
      <name val="Tahoma"/>
      <family val="2"/>
      <charset val="238"/>
    </font>
    <font>
      <sz val="11"/>
      <name val="Calibri"/>
      <family val="2"/>
      <charset val="238"/>
      <scheme val="minor"/>
    </font>
    <font>
      <b/>
      <sz val="11"/>
      <name val="Calibri"/>
      <family val="2"/>
      <charset val="238"/>
      <scheme val="minor"/>
    </font>
    <font>
      <sz val="8"/>
      <name val="Calibri"/>
      <family val="2"/>
      <charset val="238"/>
    </font>
    <font>
      <sz val="9"/>
      <color theme="1"/>
      <name val="Calibri"/>
      <family val="2"/>
      <scheme val="minor"/>
    </font>
    <font>
      <b/>
      <i/>
      <sz val="8"/>
      <name val="Tahoma"/>
      <family val="2"/>
      <charset val="238"/>
    </font>
    <font>
      <b/>
      <sz val="8"/>
      <color indexed="10"/>
      <name val="Tahoma"/>
      <family val="2"/>
      <charset val="238"/>
    </font>
    <font>
      <b/>
      <i/>
      <sz val="8"/>
      <color indexed="10"/>
      <name val="Tahoma"/>
      <family val="2"/>
      <charset val="238"/>
    </font>
    <font>
      <sz val="8"/>
      <color indexed="10"/>
      <name val="Tahoma"/>
      <family val="2"/>
      <charset val="238"/>
    </font>
    <font>
      <sz val="8"/>
      <color theme="1"/>
      <name val="Tahoma"/>
      <family val="2"/>
      <charset val="238"/>
    </font>
    <font>
      <i/>
      <sz val="8"/>
      <color indexed="10"/>
      <name val="Tahoma"/>
      <family val="2"/>
      <charset val="238"/>
    </font>
    <font>
      <sz val="11"/>
      <color rgb="FF231F20"/>
      <name val="Arial"/>
      <family val="2"/>
      <charset val="238"/>
    </font>
    <font>
      <sz val="10"/>
      <color rgb="FF231F20"/>
      <name val="Arial Unicode MS"/>
      <family val="2"/>
      <charset val="238"/>
    </font>
    <font>
      <i/>
      <sz val="8"/>
      <color theme="1"/>
      <name val="Tahoma"/>
      <family val="2"/>
      <charset val="238"/>
    </font>
    <font>
      <sz val="8"/>
      <color rgb="FF00B050"/>
      <name val="Tahoma"/>
      <family val="2"/>
      <charset val="23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6"/>
        <bgColor indexed="64"/>
      </patternFill>
    </fill>
    <fill>
      <patternFill patternType="solid">
        <fgColor rgb="FFFFCC99"/>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theme="9" tint="0.59999389629810485"/>
        <bgColor indexed="64"/>
      </patternFill>
    </fill>
  </fills>
  <borders count="126">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medium">
        <color indexed="64"/>
      </left>
      <right style="thin">
        <color indexed="8"/>
      </right>
      <top/>
      <bottom/>
      <diagonal/>
    </border>
    <border>
      <left style="thin">
        <color indexed="8"/>
      </left>
      <right style="thin">
        <color indexed="8"/>
      </right>
      <top/>
      <bottom style="thin">
        <color indexed="8"/>
      </bottom>
      <diagonal/>
    </border>
    <border>
      <left/>
      <right style="medium">
        <color indexed="64"/>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medium">
        <color indexed="64"/>
      </right>
      <top style="thin">
        <color indexed="8"/>
      </top>
      <bottom/>
      <diagonal/>
    </border>
    <border>
      <left style="thin">
        <color indexed="8"/>
      </left>
      <right style="medium">
        <color indexed="64"/>
      </right>
      <top style="medium">
        <color indexed="64"/>
      </top>
      <bottom style="medium">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medium">
        <color indexed="64"/>
      </top>
      <bottom style="medium">
        <color indexed="64"/>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64"/>
      </bottom>
      <diagonal/>
    </border>
    <border>
      <left/>
      <right/>
      <top style="thin">
        <color theme="4" tint="0.39997558519241921"/>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medium">
        <color indexed="64"/>
      </right>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medium">
        <color indexed="64"/>
      </left>
      <right/>
      <top style="thin">
        <color indexed="8"/>
      </top>
      <bottom/>
      <diagonal/>
    </border>
    <border>
      <left style="medium">
        <color indexed="64"/>
      </left>
      <right/>
      <top/>
      <bottom style="thin">
        <color indexed="8"/>
      </bottom>
      <diagonal/>
    </border>
    <border>
      <left style="thin">
        <color indexed="8"/>
      </left>
      <right style="medium">
        <color indexed="64"/>
      </right>
      <top style="thin">
        <color indexed="8"/>
      </top>
      <bottom/>
      <diagonal/>
    </border>
    <border>
      <left style="medium">
        <color indexed="64"/>
      </left>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style="thin">
        <color indexed="64"/>
      </left>
      <right style="medium">
        <color indexed="64"/>
      </right>
      <top style="thin">
        <color indexed="64"/>
      </top>
      <bottom/>
      <diagonal/>
    </border>
    <border>
      <left/>
      <right/>
      <top style="thin">
        <color indexed="8"/>
      </top>
      <bottom style="thin">
        <color indexed="8"/>
      </bottom>
      <diagonal/>
    </border>
    <border>
      <left style="thin">
        <color indexed="8"/>
      </left>
      <right style="thin">
        <color indexed="64"/>
      </right>
      <top style="medium">
        <color indexed="64"/>
      </top>
      <bottom style="medium">
        <color indexed="64"/>
      </bottom>
      <diagonal/>
    </border>
    <border>
      <left style="thin">
        <color indexed="8"/>
      </left>
      <right style="thin">
        <color indexed="64"/>
      </right>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bottom/>
      <diagonal/>
    </border>
    <border>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right style="thin">
        <color indexed="64"/>
      </right>
      <top style="thin">
        <color indexed="8"/>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78">
    <xf numFmtId="0" fontId="0" fillId="0" borderId="0"/>
    <xf numFmtId="0" fontId="10" fillId="0" borderId="0"/>
    <xf numFmtId="0" fontId="14" fillId="0" borderId="0"/>
    <xf numFmtId="0" fontId="15" fillId="0" borderId="0"/>
    <xf numFmtId="0" fontId="17" fillId="0" borderId="0"/>
    <xf numFmtId="0" fontId="17"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21" fillId="3" borderId="0" applyNumberFormat="0" applyBorder="0" applyAlignment="0" applyProtection="0"/>
    <xf numFmtId="0" fontId="22" fillId="20" borderId="14" applyNumberFormat="0" applyAlignment="0" applyProtection="0"/>
    <xf numFmtId="1" fontId="23" fillId="0" borderId="0" applyFont="0" applyFill="0" applyBorder="0" applyAlignment="0" applyProtection="0">
      <alignment vertical="center"/>
    </xf>
    <xf numFmtId="0" fontId="24" fillId="0" borderId="0" applyNumberFormat="0" applyFill="0" applyBorder="0" applyAlignment="0" applyProtection="0"/>
    <xf numFmtId="0" fontId="25" fillId="4" borderId="0" applyNumberFormat="0" applyBorder="0" applyAlignment="0" applyProtection="0"/>
    <xf numFmtId="0" fontId="26" fillId="0" borderId="15" applyNumberFormat="0" applyFill="0" applyAlignment="0" applyProtection="0"/>
    <xf numFmtId="0" fontId="27" fillId="0" borderId="16" applyNumberFormat="0" applyFill="0" applyAlignment="0" applyProtection="0"/>
    <xf numFmtId="0" fontId="28" fillId="0" borderId="17" applyNumberFormat="0" applyFill="0" applyAlignment="0" applyProtection="0"/>
    <xf numFmtId="0" fontId="28" fillId="0" borderId="0" applyNumberFormat="0" applyFill="0" applyBorder="0" applyAlignment="0" applyProtection="0"/>
    <xf numFmtId="0" fontId="29" fillId="21" borderId="18" applyNumberFormat="0" applyAlignment="0" applyProtection="0"/>
    <xf numFmtId="0" fontId="30" fillId="7" borderId="14" applyNumberFormat="0" applyAlignment="0" applyProtection="0"/>
    <xf numFmtId="0" fontId="31" fillId="0" borderId="19" applyNumberFormat="0" applyFill="0" applyAlignment="0" applyProtection="0"/>
    <xf numFmtId="0" fontId="32" fillId="22" borderId="0" applyNumberFormat="0" applyBorder="0" applyAlignment="0" applyProtection="0"/>
    <xf numFmtId="0" fontId="10" fillId="23" borderId="20" applyNumberFormat="0" applyFont="0" applyAlignment="0" applyProtection="0"/>
    <xf numFmtId="0" fontId="33" fillId="20" borderId="21" applyNumberFormat="0" applyAlignment="0" applyProtection="0"/>
    <xf numFmtId="0" fontId="34" fillId="0" borderId="0" applyNumberFormat="0" applyFill="0" applyBorder="0" applyAlignment="0" applyProtection="0"/>
    <xf numFmtId="0" fontId="35" fillId="0" borderId="22" applyNumberFormat="0" applyFill="0" applyAlignment="0" applyProtection="0"/>
    <xf numFmtId="0" fontId="36" fillId="0" borderId="0" applyNumberFormat="0" applyFill="0" applyBorder="0" applyAlignment="0" applyProtection="0"/>
    <xf numFmtId="0" fontId="37" fillId="0" borderId="0"/>
    <xf numFmtId="0" fontId="9" fillId="0" borderId="0"/>
    <xf numFmtId="0" fontId="10" fillId="0" borderId="0"/>
    <xf numFmtId="0" fontId="14" fillId="0" borderId="0"/>
    <xf numFmtId="0" fontId="8" fillId="0" borderId="0"/>
    <xf numFmtId="0" fontId="40" fillId="0" borderId="0"/>
    <xf numFmtId="0" fontId="10" fillId="23" borderId="20" applyNumberFormat="0" applyFont="0" applyAlignment="0" applyProtection="0"/>
    <xf numFmtId="0" fontId="10" fillId="0" borderId="0"/>
    <xf numFmtId="0" fontId="12" fillId="0" borderId="0"/>
    <xf numFmtId="0" fontId="10" fillId="0" borderId="0"/>
    <xf numFmtId="0" fontId="14" fillId="0" borderId="0"/>
    <xf numFmtId="0" fontId="7" fillId="0" borderId="0"/>
    <xf numFmtId="0" fontId="10" fillId="0" borderId="0"/>
    <xf numFmtId="0" fontId="10" fillId="0" borderId="0"/>
    <xf numFmtId="0" fontId="6" fillId="0" borderId="0"/>
    <xf numFmtId="0" fontId="8" fillId="0" borderId="0"/>
    <xf numFmtId="0" fontId="10" fillId="0" borderId="0"/>
    <xf numFmtId="0" fontId="10" fillId="0" borderId="0"/>
    <xf numFmtId="0" fontId="10" fillId="23" borderId="20" applyNumberFormat="0" applyFont="0" applyAlignment="0" applyProtection="0"/>
    <xf numFmtId="0" fontId="5" fillId="0" borderId="0"/>
    <xf numFmtId="0" fontId="14" fillId="0" borderId="0"/>
    <xf numFmtId="0" fontId="81" fillId="0" borderId="0"/>
    <xf numFmtId="0" fontId="14" fillId="0" borderId="0"/>
    <xf numFmtId="0" fontId="4" fillId="0" borderId="0"/>
    <xf numFmtId="0" fontId="3" fillId="0" borderId="0"/>
    <xf numFmtId="0" fontId="10" fillId="0" borderId="0"/>
    <xf numFmtId="0" fontId="2" fillId="0" borderId="0"/>
    <xf numFmtId="0" fontId="2" fillId="0" borderId="0"/>
    <xf numFmtId="0" fontId="8" fillId="0" borderId="0"/>
    <xf numFmtId="0" fontId="1" fillId="0" borderId="0"/>
  </cellStyleXfs>
  <cellXfs count="1240">
    <xf numFmtId="0" fontId="0" fillId="0" borderId="0" xfId="0"/>
    <xf numFmtId="0" fontId="18" fillId="0" borderId="0" xfId="53" applyFont="1" applyFill="1"/>
    <xf numFmtId="0" fontId="41" fillId="0" borderId="0" xfId="53" applyFont="1" applyBorder="1"/>
    <xf numFmtId="0" fontId="41" fillId="0" borderId="0" xfId="53" applyFont="1"/>
    <xf numFmtId="0" fontId="12" fillId="0" borderId="0" xfId="53" applyFont="1" applyBorder="1"/>
    <xf numFmtId="0" fontId="41" fillId="0" borderId="0" xfId="53" applyFont="1" applyBorder="1" applyAlignment="1">
      <alignment horizontal="right"/>
    </xf>
    <xf numFmtId="0" fontId="16" fillId="0" borderId="0" xfId="53" applyFont="1" applyBorder="1" applyAlignment="1">
      <alignment horizontal="right"/>
    </xf>
    <xf numFmtId="0" fontId="11" fillId="25" borderId="10" xfId="53" applyFont="1" applyFill="1" applyBorder="1"/>
    <xf numFmtId="0" fontId="11" fillId="25" borderId="11" xfId="53" applyFont="1" applyFill="1" applyBorder="1" applyAlignment="1">
      <alignment horizontal="center"/>
    </xf>
    <xf numFmtId="0" fontId="11" fillId="25" borderId="12" xfId="53" applyFont="1" applyFill="1" applyBorder="1" applyAlignment="1">
      <alignment horizontal="center"/>
    </xf>
    <xf numFmtId="0" fontId="12" fillId="25" borderId="5" xfId="53" applyFont="1" applyFill="1" applyBorder="1"/>
    <xf numFmtId="164" fontId="12" fillId="0" borderId="4" xfId="53" applyNumberFormat="1" applyFont="1" applyBorder="1"/>
    <xf numFmtId="164" fontId="12" fillId="0" borderId="13" xfId="53" applyNumberFormat="1" applyFont="1" applyBorder="1"/>
    <xf numFmtId="164" fontId="12" fillId="0" borderId="6" xfId="53" applyNumberFormat="1" applyFont="1" applyBorder="1"/>
    <xf numFmtId="0" fontId="11" fillId="25" borderId="7" xfId="53" applyFont="1" applyFill="1" applyBorder="1"/>
    <xf numFmtId="164" fontId="11" fillId="0" borderId="24" xfId="53" applyNumberFormat="1" applyFont="1" applyBorder="1"/>
    <xf numFmtId="164" fontId="11" fillId="0" borderId="8" xfId="53" applyNumberFormat="1" applyFont="1" applyBorder="1"/>
    <xf numFmtId="0" fontId="12" fillId="0" borderId="0" xfId="53" applyFont="1"/>
    <xf numFmtId="0" fontId="12" fillId="0" borderId="0" xfId="53" applyFont="1" applyBorder="1" applyAlignment="1">
      <alignment horizontal="right"/>
    </xf>
    <xf numFmtId="0" fontId="42" fillId="0" borderId="0" xfId="55" applyFont="1" applyFill="1"/>
    <xf numFmtId="0" fontId="42" fillId="0" borderId="0" xfId="53" applyFont="1"/>
    <xf numFmtId="0" fontId="42" fillId="0" borderId="0" xfId="53" applyFont="1" applyFill="1"/>
    <xf numFmtId="0" fontId="43" fillId="0" borderId="0" xfId="53" applyFont="1"/>
    <xf numFmtId="0" fontId="44" fillId="0" borderId="0" xfId="53" applyFont="1" applyFill="1"/>
    <xf numFmtId="0" fontId="44" fillId="0" borderId="0" xfId="53" applyFont="1"/>
    <xf numFmtId="0" fontId="12" fillId="0" borderId="0" xfId="53" applyFont="1" applyFill="1"/>
    <xf numFmtId="0" fontId="45" fillId="24" borderId="0" xfId="53" applyFont="1" applyFill="1" applyAlignment="1">
      <alignment vertical="center"/>
    </xf>
    <xf numFmtId="0" fontId="46" fillId="24" borderId="0" xfId="53" applyFont="1" applyFill="1" applyAlignment="1">
      <alignment vertical="center"/>
    </xf>
    <xf numFmtId="0" fontId="10" fillId="24" borderId="0" xfId="53" applyFont="1" applyFill="1" applyBorder="1" applyAlignment="1">
      <alignment vertical="center"/>
    </xf>
    <xf numFmtId="165" fontId="47" fillId="24" borderId="0" xfId="53" applyNumberFormat="1" applyFont="1" applyFill="1" applyBorder="1" applyAlignment="1">
      <alignment vertical="center"/>
    </xf>
    <xf numFmtId="165" fontId="48" fillId="24" borderId="0" xfId="53" applyNumberFormat="1" applyFont="1" applyFill="1" applyBorder="1" applyAlignment="1">
      <alignment vertical="center"/>
    </xf>
    <xf numFmtId="4" fontId="46" fillId="24" borderId="0" xfId="53" applyNumberFormat="1" applyFont="1" applyFill="1" applyAlignment="1">
      <alignment vertical="center"/>
    </xf>
    <xf numFmtId="166" fontId="39" fillId="24" borderId="0" xfId="53" applyNumberFormat="1" applyFont="1" applyFill="1" applyAlignment="1">
      <alignment vertical="center"/>
    </xf>
    <xf numFmtId="165" fontId="45" fillId="24" borderId="0" xfId="53" applyNumberFormat="1" applyFont="1" applyFill="1" applyAlignment="1">
      <alignment vertical="center"/>
    </xf>
    <xf numFmtId="0" fontId="49" fillId="24" borderId="0" xfId="53" applyFont="1" applyFill="1" applyBorder="1" applyAlignment="1">
      <alignment vertical="center" wrapText="1"/>
    </xf>
    <xf numFmtId="0" fontId="49" fillId="24" borderId="0" xfId="53" applyFont="1" applyFill="1" applyBorder="1" applyAlignment="1">
      <alignment vertical="center"/>
    </xf>
    <xf numFmtId="0" fontId="50" fillId="24" borderId="0" xfId="53" applyFont="1" applyFill="1" applyBorder="1" applyAlignment="1">
      <alignment vertical="center"/>
    </xf>
    <xf numFmtId="4" fontId="50" fillId="24" borderId="0" xfId="53" applyNumberFormat="1" applyFont="1" applyFill="1" applyBorder="1" applyAlignment="1">
      <alignment vertical="center"/>
    </xf>
    <xf numFmtId="166" fontId="51" fillId="24" borderId="0" xfId="53" applyNumberFormat="1" applyFont="1" applyFill="1" applyBorder="1" applyAlignment="1">
      <alignment vertical="center"/>
    </xf>
    <xf numFmtId="164" fontId="49" fillId="24" borderId="0" xfId="53" applyNumberFormat="1" applyFont="1" applyFill="1" applyBorder="1" applyAlignment="1">
      <alignment vertical="center"/>
    </xf>
    <xf numFmtId="0" fontId="46" fillId="24" borderId="0" xfId="53" applyFont="1" applyFill="1" applyBorder="1" applyAlignment="1">
      <alignment vertical="center"/>
    </xf>
    <xf numFmtId="166" fontId="51" fillId="24" borderId="0" xfId="53" applyNumberFormat="1" applyFont="1" applyFill="1" applyAlignment="1">
      <alignment vertical="center"/>
    </xf>
    <xf numFmtId="4" fontId="45" fillId="24" borderId="0" xfId="53" applyNumberFormat="1" applyFont="1" applyFill="1" applyAlignment="1">
      <alignment vertical="center"/>
    </xf>
    <xf numFmtId="0" fontId="38" fillId="0" borderId="0" xfId="53" applyFont="1" applyAlignment="1">
      <alignment vertical="center"/>
    </xf>
    <xf numFmtId="0" fontId="38" fillId="0" borderId="0" xfId="53" applyFont="1" applyBorder="1" applyAlignment="1">
      <alignment vertical="center"/>
    </xf>
    <xf numFmtId="0" fontId="40" fillId="0" borderId="0" xfId="53"/>
    <xf numFmtId="0" fontId="12" fillId="0" borderId="4" xfId="53" applyFont="1" applyBorder="1"/>
    <xf numFmtId="0" fontId="11" fillId="0" borderId="3" xfId="53" applyFont="1" applyFill="1" applyBorder="1" applyAlignment="1">
      <alignment horizontal="center"/>
    </xf>
    <xf numFmtId="165" fontId="12" fillId="0" borderId="3" xfId="53" applyNumberFormat="1" applyFont="1" applyBorder="1" applyAlignment="1">
      <alignment horizontal="left"/>
    </xf>
    <xf numFmtId="0" fontId="18" fillId="0" borderId="0" xfId="55" applyFont="1" applyFill="1" applyAlignment="1"/>
    <xf numFmtId="0" fontId="18" fillId="0" borderId="0" xfId="55" applyFont="1" applyFill="1"/>
    <xf numFmtId="4" fontId="18" fillId="0" borderId="0" xfId="55" applyNumberFormat="1" applyFont="1" applyFill="1" applyAlignment="1">
      <alignment horizontal="right"/>
    </xf>
    <xf numFmtId="0" fontId="12" fillId="0" borderId="0" xfId="55" applyFont="1" applyFill="1" applyAlignment="1"/>
    <xf numFmtId="4" fontId="18" fillId="0" borderId="0" xfId="53" applyNumberFormat="1" applyFont="1" applyFill="1"/>
    <xf numFmtId="0" fontId="48" fillId="24" borderId="0" xfId="53" applyFont="1" applyFill="1" applyBorder="1" applyAlignment="1">
      <alignment horizontal="right" vertical="center" wrapText="1"/>
    </xf>
    <xf numFmtId="0" fontId="47" fillId="24" borderId="0" xfId="53" applyFont="1" applyFill="1" applyBorder="1" applyAlignment="1">
      <alignment vertical="center" wrapText="1"/>
    </xf>
    <xf numFmtId="4" fontId="52" fillId="24" borderId="3" xfId="53" applyNumberFormat="1" applyFont="1" applyFill="1" applyBorder="1" applyAlignment="1">
      <alignment vertical="center"/>
    </xf>
    <xf numFmtId="165" fontId="47" fillId="24" borderId="25" xfId="53" applyNumberFormat="1" applyFont="1" applyFill="1" applyBorder="1" applyAlignment="1">
      <alignment vertical="center"/>
    </xf>
    <xf numFmtId="4" fontId="52" fillId="24" borderId="0" xfId="53" applyNumberFormat="1" applyFont="1" applyFill="1" applyBorder="1" applyAlignment="1">
      <alignment vertical="center"/>
    </xf>
    <xf numFmtId="166" fontId="52" fillId="24" borderId="0" xfId="53" applyNumberFormat="1" applyFont="1" applyFill="1" applyAlignment="1">
      <alignment vertical="center"/>
    </xf>
    <xf numFmtId="0" fontId="48" fillId="24" borderId="0" xfId="53" applyFont="1" applyFill="1" applyBorder="1" applyAlignment="1">
      <alignment vertical="center" wrapText="1"/>
    </xf>
    <xf numFmtId="4" fontId="39" fillId="24" borderId="3" xfId="53" applyNumberFormat="1" applyFont="1" applyFill="1" applyBorder="1" applyAlignment="1">
      <alignment vertical="center"/>
    </xf>
    <xf numFmtId="165" fontId="48" fillId="24" borderId="25" xfId="53" applyNumberFormat="1" applyFont="1" applyFill="1" applyBorder="1" applyAlignment="1">
      <alignment vertical="center"/>
    </xf>
    <xf numFmtId="4" fontId="39" fillId="24" borderId="0" xfId="53" applyNumberFormat="1" applyFont="1" applyFill="1" applyBorder="1" applyAlignment="1">
      <alignment vertical="center"/>
    </xf>
    <xf numFmtId="0" fontId="53" fillId="24" borderId="0" xfId="53" applyFont="1" applyFill="1" applyBorder="1" applyAlignment="1">
      <alignment vertical="center" wrapText="1"/>
    </xf>
    <xf numFmtId="4" fontId="54" fillId="24" borderId="1" xfId="53" applyNumberFormat="1" applyFont="1" applyFill="1" applyBorder="1" applyAlignment="1">
      <alignment vertical="center"/>
    </xf>
    <xf numFmtId="165" fontId="48" fillId="24" borderId="26" xfId="53" applyNumberFormat="1" applyFont="1" applyFill="1" applyBorder="1" applyAlignment="1">
      <alignment vertical="center"/>
    </xf>
    <xf numFmtId="4" fontId="54" fillId="24" borderId="0" xfId="53" applyNumberFormat="1" applyFont="1" applyFill="1" applyBorder="1" applyAlignment="1">
      <alignment vertical="center"/>
    </xf>
    <xf numFmtId="166" fontId="55" fillId="24" borderId="0" xfId="53" applyNumberFormat="1" applyFont="1" applyFill="1" applyBorder="1" applyAlignment="1">
      <alignment vertical="center"/>
    </xf>
    <xf numFmtId="4" fontId="10" fillId="24" borderId="0" xfId="53" applyNumberFormat="1" applyFont="1" applyFill="1" applyBorder="1" applyAlignment="1">
      <alignment vertical="center"/>
    </xf>
    <xf numFmtId="166" fontId="39" fillId="24" borderId="0" xfId="53" applyNumberFormat="1" applyFont="1" applyFill="1" applyBorder="1" applyAlignment="1">
      <alignment vertical="center"/>
    </xf>
    <xf numFmtId="164" fontId="48" fillId="24" borderId="0" xfId="53" applyNumberFormat="1" applyFont="1" applyFill="1" applyBorder="1" applyAlignment="1">
      <alignment vertical="center"/>
    </xf>
    <xf numFmtId="0" fontId="45" fillId="24" borderId="0" xfId="53" applyFont="1" applyFill="1" applyBorder="1" applyAlignment="1">
      <alignment vertical="center"/>
    </xf>
    <xf numFmtId="0" fontId="18" fillId="0" borderId="0" xfId="53" applyFont="1" applyBorder="1" applyAlignment="1">
      <alignment vertical="center" wrapText="1"/>
    </xf>
    <xf numFmtId="0" fontId="12" fillId="0" borderId="0" xfId="53" applyFont="1" applyBorder="1" applyAlignment="1">
      <alignment horizontal="center" vertical="center"/>
    </xf>
    <xf numFmtId="0" fontId="11" fillId="0" borderId="0" xfId="53" applyFont="1" applyBorder="1" applyAlignment="1">
      <alignment horizontal="center" vertical="center" wrapText="1"/>
    </xf>
    <xf numFmtId="0" fontId="12" fillId="0" borderId="0" xfId="53" applyFont="1" applyBorder="1" applyAlignment="1">
      <alignment vertical="center"/>
    </xf>
    <xf numFmtId="0" fontId="12" fillId="0" borderId="0" xfId="53" applyFont="1" applyBorder="1" applyAlignment="1">
      <alignment vertical="center" wrapText="1"/>
    </xf>
    <xf numFmtId="4" fontId="12" fillId="0" borderId="0" xfId="53" applyNumberFormat="1" applyFont="1" applyBorder="1" applyAlignment="1">
      <alignment vertical="center"/>
    </xf>
    <xf numFmtId="0" fontId="11" fillId="0" borderId="0" xfId="53" applyFont="1" applyBorder="1" applyAlignment="1">
      <alignment vertical="center" wrapText="1"/>
    </xf>
    <xf numFmtId="4" fontId="11" fillId="0" borderId="2" xfId="53" applyNumberFormat="1" applyFont="1" applyBorder="1" applyAlignment="1">
      <alignment vertical="center"/>
    </xf>
    <xf numFmtId="4" fontId="11" fillId="0" borderId="0" xfId="53" applyNumberFormat="1" applyFont="1" applyBorder="1" applyAlignment="1">
      <alignment vertical="center"/>
    </xf>
    <xf numFmtId="0" fontId="13" fillId="0" borderId="0" xfId="53" applyFont="1"/>
    <xf numFmtId="0" fontId="56" fillId="0" borderId="0" xfId="53" applyFont="1"/>
    <xf numFmtId="0" fontId="41" fillId="0" borderId="0" xfId="53" applyFont="1" applyFill="1" applyBorder="1"/>
    <xf numFmtId="4" fontId="12" fillId="0" borderId="13" xfId="0" applyNumberFormat="1" applyFont="1" applyFill="1" applyBorder="1" applyAlignment="1">
      <alignment vertical="center"/>
    </xf>
    <xf numFmtId="0" fontId="40" fillId="0" borderId="0" xfId="53" applyBorder="1"/>
    <xf numFmtId="0" fontId="12" fillId="0" borderId="0" xfId="0" applyFont="1" applyBorder="1" applyAlignment="1">
      <alignment vertical="center" wrapText="1"/>
    </xf>
    <xf numFmtId="3" fontId="12" fillId="0" borderId="0" xfId="0" applyNumberFormat="1" applyFont="1" applyFill="1" applyBorder="1" applyAlignment="1">
      <alignment horizontal="right" vertical="center"/>
    </xf>
    <xf numFmtId="3" fontId="12" fillId="0" borderId="0" xfId="0" applyNumberFormat="1" applyFont="1" applyBorder="1" applyAlignment="1">
      <alignment horizontal="right" vertical="center"/>
    </xf>
    <xf numFmtId="167" fontId="12" fillId="0" borderId="0" xfId="0" applyNumberFormat="1" applyFont="1" applyBorder="1" applyAlignment="1">
      <alignment horizontal="right" vertical="center"/>
    </xf>
    <xf numFmtId="0" fontId="12" fillId="0" borderId="0" xfId="0" applyFont="1" applyFill="1" applyBorder="1" applyAlignment="1">
      <alignment vertical="center" wrapText="1"/>
    </xf>
    <xf numFmtId="167" fontId="12" fillId="0" borderId="0" xfId="0" applyNumberFormat="1" applyFont="1" applyFill="1" applyBorder="1" applyAlignment="1">
      <alignment horizontal="right" vertical="center"/>
    </xf>
    <xf numFmtId="2" fontId="39" fillId="24" borderId="0" xfId="53" applyNumberFormat="1" applyFont="1" applyFill="1" applyAlignment="1">
      <alignment vertical="center"/>
    </xf>
    <xf numFmtId="165" fontId="12" fillId="0" borderId="0" xfId="53" applyNumberFormat="1" applyFont="1" applyBorder="1" applyAlignment="1">
      <alignment vertical="center"/>
    </xf>
    <xf numFmtId="168" fontId="0" fillId="0" borderId="0" xfId="0" applyNumberFormat="1"/>
    <xf numFmtId="3" fontId="0" fillId="0" borderId="0" xfId="0" applyNumberFormat="1"/>
    <xf numFmtId="164" fontId="11" fillId="0" borderId="27" xfId="0" applyNumberFormat="1" applyFont="1" applyBorder="1" applyAlignment="1">
      <alignment horizontal="right"/>
    </xf>
    <xf numFmtId="3" fontId="11" fillId="0" borderId="28" xfId="0" applyNumberFormat="1" applyFont="1" applyBorder="1" applyAlignment="1">
      <alignment horizontal="right"/>
    </xf>
    <xf numFmtId="0" fontId="11" fillId="0" borderId="28" xfId="0" applyFont="1" applyBorder="1" applyAlignment="1">
      <alignment horizontal="left"/>
    </xf>
    <xf numFmtId="0" fontId="11" fillId="0" borderId="29" xfId="0" applyFont="1" applyBorder="1" applyAlignment="1">
      <alignment horizontal="center"/>
    </xf>
    <xf numFmtId="164" fontId="11" fillId="0" borderId="30" xfId="0" applyNumberFormat="1" applyFont="1" applyBorder="1" applyAlignment="1">
      <alignment horizontal="right"/>
    </xf>
    <xf numFmtId="3" fontId="11" fillId="0" borderId="31" xfId="0" applyNumberFormat="1" applyFont="1" applyBorder="1" applyAlignment="1">
      <alignment horizontal="right"/>
    </xf>
    <xf numFmtId="0" fontId="11" fillId="0" borderId="31" xfId="0" applyFont="1" applyBorder="1" applyAlignment="1">
      <alignment horizontal="left"/>
    </xf>
    <xf numFmtId="0" fontId="11" fillId="0" borderId="32" xfId="0" applyFont="1" applyBorder="1" applyAlignment="1">
      <alignment horizontal="center"/>
    </xf>
    <xf numFmtId="164" fontId="11" fillId="0" borderId="30" xfId="0" applyNumberFormat="1" applyFont="1" applyFill="1" applyBorder="1" applyAlignment="1">
      <alignment horizontal="right"/>
    </xf>
    <xf numFmtId="3" fontId="11" fillId="0" borderId="31" xfId="0" applyNumberFormat="1" applyFont="1" applyFill="1" applyBorder="1" applyAlignment="1">
      <alignment horizontal="right"/>
    </xf>
    <xf numFmtId="0" fontId="11" fillId="0" borderId="31" xfId="1" applyFont="1" applyFill="1" applyBorder="1" applyAlignment="1">
      <alignment horizontal="left"/>
    </xf>
    <xf numFmtId="164" fontId="11" fillId="0" borderId="33" xfId="0" applyNumberFormat="1" applyFont="1" applyFill="1" applyBorder="1" applyAlignment="1">
      <alignment horizontal="right"/>
    </xf>
    <xf numFmtId="3" fontId="11" fillId="0" borderId="34" xfId="0" applyNumberFormat="1" applyFont="1" applyFill="1" applyBorder="1" applyAlignment="1">
      <alignment horizontal="right"/>
    </xf>
    <xf numFmtId="0" fontId="11" fillId="0" borderId="34" xfId="1" applyFont="1" applyFill="1" applyBorder="1" applyAlignment="1">
      <alignment horizontal="left"/>
    </xf>
    <xf numFmtId="164" fontId="11" fillId="0" borderId="35" xfId="0" applyNumberFormat="1" applyFont="1" applyFill="1" applyBorder="1" applyAlignment="1">
      <alignment horizontal="right"/>
    </xf>
    <xf numFmtId="3" fontId="11" fillId="0" borderId="36" xfId="0" applyNumberFormat="1" applyFont="1" applyFill="1" applyBorder="1" applyAlignment="1">
      <alignment horizontal="right"/>
    </xf>
    <xf numFmtId="0" fontId="11" fillId="0" borderId="36" xfId="1" applyFont="1" applyFill="1" applyBorder="1" applyAlignment="1">
      <alignment horizontal="left"/>
    </xf>
    <xf numFmtId="0" fontId="11" fillId="0" borderId="37" xfId="0" applyFont="1" applyBorder="1" applyAlignment="1">
      <alignment horizontal="center"/>
    </xf>
    <xf numFmtId="164" fontId="11" fillId="0" borderId="0" xfId="0" applyNumberFormat="1" applyFont="1" applyBorder="1" applyAlignment="1">
      <alignment horizontal="right"/>
    </xf>
    <xf numFmtId="3" fontId="11" fillId="0" borderId="0" xfId="0" applyNumberFormat="1" applyFont="1" applyBorder="1" applyAlignment="1">
      <alignment horizontal="right"/>
    </xf>
    <xf numFmtId="0" fontId="12" fillId="0" borderId="0" xfId="0" applyFont="1" applyBorder="1" applyAlignment="1">
      <alignment horizontal="left"/>
    </xf>
    <xf numFmtId="0" fontId="12" fillId="0" borderId="0" xfId="0" applyFont="1" applyBorder="1" applyAlignment="1">
      <alignment horizontal="center"/>
    </xf>
    <xf numFmtId="164" fontId="12" fillId="0" borderId="38" xfId="0" applyNumberFormat="1" applyFont="1" applyBorder="1" applyAlignment="1">
      <alignment horizontal="right"/>
    </xf>
    <xf numFmtId="3" fontId="12" fillId="0" borderId="39" xfId="0" applyNumberFormat="1" applyFont="1" applyBorder="1" applyAlignment="1">
      <alignment horizontal="right"/>
    </xf>
    <xf numFmtId="0" fontId="12" fillId="0" borderId="39" xfId="0" applyFont="1" applyBorder="1" applyAlignment="1">
      <alignment horizontal="left"/>
    </xf>
    <xf numFmtId="0" fontId="12" fillId="0" borderId="39" xfId="0" applyFont="1" applyBorder="1" applyAlignment="1">
      <alignment horizontal="center"/>
    </xf>
    <xf numFmtId="0" fontId="12" fillId="0" borderId="29" xfId="0" applyFont="1" applyBorder="1" applyAlignment="1">
      <alignment horizontal="center"/>
    </xf>
    <xf numFmtId="164" fontId="12" fillId="0" borderId="40" xfId="0" applyNumberFormat="1" applyFont="1" applyBorder="1" applyAlignment="1">
      <alignment horizontal="right"/>
    </xf>
    <xf numFmtId="3" fontId="12" fillId="0" borderId="3" xfId="0" applyNumberFormat="1" applyFont="1" applyBorder="1" applyAlignment="1">
      <alignment horizontal="right"/>
    </xf>
    <xf numFmtId="0" fontId="12" fillId="0" borderId="3" xfId="0" applyFont="1" applyBorder="1" applyAlignment="1">
      <alignment horizontal="left"/>
    </xf>
    <xf numFmtId="0" fontId="12" fillId="0" borderId="3" xfId="0" applyFont="1" applyBorder="1" applyAlignment="1">
      <alignment horizontal="center"/>
    </xf>
    <xf numFmtId="0" fontId="12" fillId="0" borderId="32" xfId="0" applyFont="1" applyBorder="1" applyAlignment="1">
      <alignment horizontal="center"/>
    </xf>
    <xf numFmtId="164" fontId="0" fillId="0" borderId="41" xfId="0" applyNumberFormat="1" applyBorder="1"/>
    <xf numFmtId="3" fontId="0" fillId="0" borderId="42" xfId="0" applyNumberFormat="1" applyBorder="1"/>
    <xf numFmtId="0" fontId="0" fillId="0" borderId="42" xfId="0" applyBorder="1"/>
    <xf numFmtId="0" fontId="0" fillId="0" borderId="31" xfId="0" applyBorder="1"/>
    <xf numFmtId="164" fontId="11" fillId="0" borderId="43" xfId="0" applyNumberFormat="1" applyFont="1" applyBorder="1" applyAlignment="1">
      <alignment horizontal="right"/>
    </xf>
    <xf numFmtId="3" fontId="11" fillId="0" borderId="1" xfId="0" applyNumberFormat="1" applyFont="1" applyBorder="1" applyAlignment="1">
      <alignment horizontal="right"/>
    </xf>
    <xf numFmtId="0" fontId="12" fillId="0" borderId="1" xfId="0" applyFont="1" applyBorder="1" applyAlignment="1">
      <alignment horizontal="left"/>
    </xf>
    <xf numFmtId="0" fontId="12" fillId="0" borderId="1" xfId="0" applyFont="1" applyBorder="1" applyAlignment="1">
      <alignment horizontal="center"/>
    </xf>
    <xf numFmtId="0" fontId="12" fillId="0" borderId="34" xfId="0" applyFont="1" applyBorder="1" applyAlignment="1">
      <alignment horizontal="center"/>
    </xf>
    <xf numFmtId="164" fontId="11" fillId="0" borderId="44" xfId="1" applyNumberFormat="1" applyFont="1" applyBorder="1" applyAlignment="1">
      <alignment horizontal="center" vertical="center" wrapText="1"/>
    </xf>
    <xf numFmtId="3" fontId="11" fillId="0" borderId="45" xfId="1" applyNumberFormat="1" applyFont="1" applyBorder="1" applyAlignment="1">
      <alignment horizontal="center" vertical="center" wrapText="1"/>
    </xf>
    <xf numFmtId="0" fontId="11" fillId="0" borderId="45" xfId="1" applyFont="1" applyBorder="1" applyAlignment="1">
      <alignment horizontal="center" vertical="center" wrapText="1"/>
    </xf>
    <xf numFmtId="0" fontId="11" fillId="0" borderId="28" xfId="1" applyFont="1" applyBorder="1" applyAlignment="1">
      <alignment horizontal="center" vertical="center" wrapText="1"/>
    </xf>
    <xf numFmtId="164" fontId="12" fillId="0" borderId="0" xfId="1" applyNumberFormat="1" applyFont="1" applyFill="1" applyAlignment="1">
      <alignment horizontal="right"/>
    </xf>
    <xf numFmtId="3" fontId="13" fillId="0" borderId="0" xfId="1" applyNumberFormat="1" applyFont="1" applyFill="1"/>
    <xf numFmtId="0" fontId="13" fillId="0" borderId="0" xfId="1" applyFont="1" applyFill="1"/>
    <xf numFmtId="0" fontId="13" fillId="0" borderId="0" xfId="1" applyFont="1" applyFill="1" applyAlignment="1">
      <alignment horizontal="left"/>
    </xf>
    <xf numFmtId="0" fontId="10" fillId="0" borderId="0" xfId="1"/>
    <xf numFmtId="168" fontId="10" fillId="0" borderId="0" xfId="1" applyNumberFormat="1"/>
    <xf numFmtId="0" fontId="10" fillId="0" borderId="0" xfId="1" applyBorder="1"/>
    <xf numFmtId="164" fontId="57" fillId="0" borderId="0" xfId="1" applyNumberFormat="1" applyFont="1" applyFill="1" applyAlignment="1">
      <alignment horizontal="right"/>
    </xf>
    <xf numFmtId="164" fontId="12" fillId="0" borderId="0" xfId="1" applyNumberFormat="1" applyFont="1" applyFill="1" applyBorder="1" applyAlignment="1">
      <alignment horizontal="right"/>
    </xf>
    <xf numFmtId="3" fontId="12" fillId="0" borderId="0" xfId="1" applyNumberFormat="1" applyFont="1" applyFill="1" applyBorder="1" applyAlignment="1">
      <alignment horizontal="right"/>
    </xf>
    <xf numFmtId="0" fontId="12" fillId="0" borderId="0" xfId="1" applyFont="1" applyFill="1" applyBorder="1" applyAlignment="1">
      <alignment horizontal="left"/>
    </xf>
    <xf numFmtId="0" fontId="12" fillId="0" borderId="0" xfId="1" applyFont="1" applyFill="1" applyBorder="1" applyAlignment="1">
      <alignment horizontal="center"/>
    </xf>
    <xf numFmtId="164" fontId="11" fillId="0" borderId="38" xfId="0" applyNumberFormat="1" applyFont="1" applyBorder="1" applyAlignment="1">
      <alignment horizontal="right"/>
    </xf>
    <xf numFmtId="3" fontId="11" fillId="0" borderId="39" xfId="0" applyNumberFormat="1" applyFont="1" applyBorder="1" applyAlignment="1">
      <alignment horizontal="right"/>
    </xf>
    <xf numFmtId="0" fontId="12" fillId="0" borderId="39" xfId="0" applyFont="1" applyFill="1" applyBorder="1" applyAlignment="1">
      <alignment horizontal="center"/>
    </xf>
    <xf numFmtId="0" fontId="12" fillId="0" borderId="1" xfId="0" applyFont="1" applyFill="1" applyBorder="1" applyAlignment="1">
      <alignment horizontal="center"/>
    </xf>
    <xf numFmtId="0" fontId="12" fillId="0" borderId="3" xfId="0" applyFont="1" applyFill="1" applyBorder="1" applyAlignment="1">
      <alignment horizontal="center"/>
    </xf>
    <xf numFmtId="164" fontId="0" fillId="0" borderId="0" xfId="0" applyNumberFormat="1" applyBorder="1"/>
    <xf numFmtId="3" fontId="0" fillId="0" borderId="0" xfId="0" applyNumberFormat="1" applyBorder="1"/>
    <xf numFmtId="0" fontId="0" fillId="0" borderId="0" xfId="0" applyBorder="1"/>
    <xf numFmtId="0" fontId="12" fillId="0" borderId="3" xfId="0" applyFont="1" applyBorder="1" applyAlignment="1">
      <alignment horizontal="left" wrapText="1"/>
    </xf>
    <xf numFmtId="168" fontId="0" fillId="0" borderId="0" xfId="0" applyNumberFormat="1" applyBorder="1"/>
    <xf numFmtId="164" fontId="11" fillId="0" borderId="44" xfId="0" applyNumberFormat="1" applyFont="1" applyBorder="1" applyAlignment="1">
      <alignment horizontal="center" vertical="center" wrapText="1"/>
    </xf>
    <xf numFmtId="3" fontId="11" fillId="0" borderId="45" xfId="0" applyNumberFormat="1" applyFont="1" applyBorder="1" applyAlignment="1">
      <alignment horizontal="center" vertical="center" wrapText="1"/>
    </xf>
    <xf numFmtId="0" fontId="11" fillId="0" borderId="45" xfId="0" applyFont="1" applyBorder="1" applyAlignment="1">
      <alignment horizontal="center" vertical="center" wrapText="1"/>
    </xf>
    <xf numFmtId="0" fontId="11" fillId="0" borderId="28" xfId="0" applyFont="1" applyBorder="1" applyAlignment="1">
      <alignment horizontal="center" vertical="center" wrapText="1"/>
    </xf>
    <xf numFmtId="3" fontId="13" fillId="0" borderId="0" xfId="0" applyNumberFormat="1" applyFont="1"/>
    <xf numFmtId="0" fontId="13" fillId="0" borderId="0" xfId="0" applyFont="1"/>
    <xf numFmtId="0" fontId="13" fillId="0" borderId="0" xfId="0" applyFont="1" applyAlignment="1">
      <alignment horizontal="left"/>
    </xf>
    <xf numFmtId="164" fontId="57" fillId="0" borderId="0" xfId="1" applyNumberFormat="1" applyFont="1" applyBorder="1" applyAlignment="1">
      <alignment horizontal="right"/>
    </xf>
    <xf numFmtId="3" fontId="13" fillId="0" borderId="0" xfId="1" applyNumberFormat="1" applyFont="1"/>
    <xf numFmtId="0" fontId="13" fillId="0" borderId="0" xfId="1" applyFont="1"/>
    <xf numFmtId="0" fontId="13" fillId="0" borderId="0" xfId="1" applyFont="1" applyAlignment="1">
      <alignment horizontal="left"/>
    </xf>
    <xf numFmtId="164" fontId="39" fillId="0" borderId="0" xfId="0" applyNumberFormat="1" applyFont="1" applyAlignment="1">
      <alignment horizontal="right"/>
    </xf>
    <xf numFmtId="0" fontId="0" fillId="0" borderId="0" xfId="0" applyAlignment="1">
      <alignment horizontal="center"/>
    </xf>
    <xf numFmtId="164" fontId="12" fillId="0" borderId="0" xfId="0" applyNumberFormat="1" applyFont="1" applyAlignment="1">
      <alignment horizontal="right"/>
    </xf>
    <xf numFmtId="3" fontId="12" fillId="0" borderId="0" xfId="0" applyNumberFormat="1" applyFont="1"/>
    <xf numFmtId="3" fontId="11" fillId="0" borderId="0" xfId="0" applyNumberFormat="1" applyFont="1"/>
    <xf numFmtId="0" fontId="11" fillId="0" borderId="0" xfId="0" applyFont="1"/>
    <xf numFmtId="0" fontId="11" fillId="0" borderId="0" xfId="0" applyFont="1" applyAlignment="1">
      <alignment horizontal="left"/>
    </xf>
    <xf numFmtId="0" fontId="11" fillId="0" borderId="0" xfId="0" applyFont="1" applyAlignment="1">
      <alignment horizontal="right"/>
    </xf>
    <xf numFmtId="0" fontId="12" fillId="0" borderId="0" xfId="0" applyFont="1"/>
    <xf numFmtId="0" fontId="12" fillId="0" borderId="0" xfId="0" applyFont="1" applyAlignment="1">
      <alignment wrapText="1"/>
    </xf>
    <xf numFmtId="0" fontId="12" fillId="0" borderId="0" xfId="1" applyFont="1"/>
    <xf numFmtId="168" fontId="12" fillId="0" borderId="0" xfId="1" applyNumberFormat="1" applyFont="1"/>
    <xf numFmtId="164" fontId="11" fillId="0" borderId="27" xfId="0" applyNumberFormat="1" applyFont="1" applyFill="1" applyBorder="1" applyAlignment="1">
      <alignment horizontal="right"/>
    </xf>
    <xf numFmtId="3" fontId="11" fillId="0" borderId="28" xfId="0" applyNumberFormat="1" applyFont="1" applyFill="1" applyBorder="1" applyAlignment="1">
      <alignment horizontal="right"/>
    </xf>
    <xf numFmtId="0" fontId="11" fillId="0" borderId="28" xfId="1" applyFont="1" applyBorder="1" applyAlignment="1">
      <alignment horizontal="left"/>
    </xf>
    <xf numFmtId="0" fontId="11" fillId="0" borderId="29" xfId="1" applyFont="1" applyBorder="1" applyAlignment="1">
      <alignment horizontal="center"/>
    </xf>
    <xf numFmtId="0" fontId="11" fillId="0" borderId="31" xfId="1" applyFont="1" applyBorder="1" applyAlignment="1">
      <alignment horizontal="left"/>
    </xf>
    <xf numFmtId="0" fontId="11" fillId="0" borderId="32" xfId="1" applyFont="1" applyBorder="1" applyAlignment="1">
      <alignment horizontal="center"/>
    </xf>
    <xf numFmtId="169" fontId="12" fillId="0" borderId="0" xfId="1" applyNumberFormat="1" applyFont="1"/>
    <xf numFmtId="0" fontId="11" fillId="0" borderId="36" xfId="1" applyFont="1" applyBorder="1" applyAlignment="1">
      <alignment horizontal="left"/>
    </xf>
    <xf numFmtId="0" fontId="11" fillId="0" borderId="37" xfId="1" applyFont="1" applyBorder="1" applyAlignment="1">
      <alignment horizontal="center"/>
    </xf>
    <xf numFmtId="0" fontId="12" fillId="0" borderId="0" xfId="0" applyFont="1" applyFill="1"/>
    <xf numFmtId="3" fontId="11" fillId="0" borderId="48" xfId="0" applyNumberFormat="1" applyFont="1" applyFill="1" applyBorder="1" applyAlignment="1">
      <alignment horizontal="right"/>
    </xf>
    <xf numFmtId="0" fontId="12" fillId="0" borderId="47" xfId="0" applyFont="1" applyBorder="1"/>
    <xf numFmtId="0" fontId="12" fillId="0" borderId="0" xfId="0" applyFont="1" applyBorder="1"/>
    <xf numFmtId="0" fontId="12" fillId="0" borderId="0" xfId="0" applyFont="1" applyBorder="1" applyAlignment="1">
      <alignment wrapText="1"/>
    </xf>
    <xf numFmtId="0" fontId="12" fillId="0" borderId="2" xfId="0" applyFont="1" applyBorder="1"/>
    <xf numFmtId="164" fontId="0" fillId="0" borderId="52" xfId="0" applyNumberFormat="1" applyBorder="1"/>
    <xf numFmtId="3" fontId="0" fillId="0" borderId="54" xfId="0" applyNumberFormat="1" applyBorder="1"/>
    <xf numFmtId="0" fontId="0" fillId="0" borderId="54" xfId="0" applyBorder="1" applyAlignment="1">
      <alignment wrapText="1"/>
    </xf>
    <xf numFmtId="0" fontId="0" fillId="0" borderId="54" xfId="0" applyBorder="1"/>
    <xf numFmtId="0" fontId="0" fillId="0" borderId="46" xfId="0" applyBorder="1"/>
    <xf numFmtId="3" fontId="11" fillId="0" borderId="4" xfId="0" applyNumberFormat="1" applyFont="1" applyFill="1" applyBorder="1" applyAlignment="1">
      <alignment horizontal="right"/>
    </xf>
    <xf numFmtId="0" fontId="12" fillId="0" borderId="2" xfId="0" applyFont="1" applyFill="1" applyBorder="1"/>
    <xf numFmtId="164" fontId="0" fillId="0" borderId="47" xfId="0" applyNumberFormat="1" applyBorder="1"/>
    <xf numFmtId="0" fontId="0" fillId="0" borderId="0" xfId="0" applyBorder="1" applyAlignment="1">
      <alignment wrapText="1"/>
    </xf>
    <xf numFmtId="0" fontId="0" fillId="0" borderId="32" xfId="0" applyBorder="1"/>
    <xf numFmtId="164" fontId="12" fillId="0" borderId="0" xfId="1" applyNumberFormat="1" applyFont="1" applyAlignment="1">
      <alignment horizontal="right"/>
    </xf>
    <xf numFmtId="0" fontId="13" fillId="0" borderId="0" xfId="1" applyFont="1" applyAlignment="1">
      <alignment wrapText="1"/>
    </xf>
    <xf numFmtId="3" fontId="11" fillId="0" borderId="39" xfId="0" applyNumberFormat="1" applyFont="1" applyFill="1" applyBorder="1" applyAlignment="1">
      <alignment horizontal="right"/>
    </xf>
    <xf numFmtId="3" fontId="12" fillId="0" borderId="3" xfId="0" applyNumberFormat="1" applyFont="1" applyFill="1" applyBorder="1" applyAlignment="1">
      <alignment horizontal="right"/>
    </xf>
    <xf numFmtId="0" fontId="0" fillId="0" borderId="42" xfId="0" applyBorder="1" applyAlignment="1">
      <alignment wrapText="1"/>
    </xf>
    <xf numFmtId="0" fontId="59" fillId="0" borderId="32" xfId="0" applyFont="1" applyBorder="1" applyAlignment="1">
      <alignment horizontal="center"/>
    </xf>
    <xf numFmtId="0" fontId="59" fillId="0" borderId="34" xfId="0" applyFont="1" applyBorder="1" applyAlignment="1">
      <alignment horizontal="center"/>
    </xf>
    <xf numFmtId="170" fontId="12" fillId="0" borderId="47" xfId="0" applyNumberFormat="1" applyFont="1" applyBorder="1"/>
    <xf numFmtId="0" fontId="13" fillId="0" borderId="0" xfId="1" applyFont="1" applyAlignment="1">
      <alignment horizontal="center" wrapText="1"/>
    </xf>
    <xf numFmtId="3" fontId="12" fillId="0" borderId="0" xfId="1" applyNumberFormat="1" applyFont="1"/>
    <xf numFmtId="0" fontId="12" fillId="0" borderId="0" xfId="1" applyFont="1" applyAlignment="1">
      <alignment wrapText="1"/>
    </xf>
    <xf numFmtId="0" fontId="12" fillId="0" borderId="0" xfId="1" applyFont="1" applyAlignment="1">
      <alignment horizontal="center"/>
    </xf>
    <xf numFmtId="164" fontId="12" fillId="0" borderId="0" xfId="1" applyNumberFormat="1" applyFont="1" applyAlignment="1">
      <alignment horizontal="left"/>
    </xf>
    <xf numFmtId="3" fontId="12" fillId="0" borderId="0" xfId="1" applyNumberFormat="1" applyFont="1" applyAlignment="1">
      <alignment horizontal="right"/>
    </xf>
    <xf numFmtId="3" fontId="11" fillId="0" borderId="0" xfId="1" applyNumberFormat="1" applyFont="1"/>
    <xf numFmtId="0" fontId="11" fillId="0" borderId="0" xfId="1" applyFont="1" applyAlignment="1">
      <alignment wrapText="1"/>
    </xf>
    <xf numFmtId="0" fontId="11" fillId="0" borderId="0" xfId="1" applyFont="1" applyAlignment="1">
      <alignment horizontal="center"/>
    </xf>
    <xf numFmtId="3" fontId="62" fillId="26" borderId="57" xfId="56" applyNumberFormat="1" applyFont="1" applyFill="1" applyBorder="1" applyAlignment="1">
      <alignment vertical="center"/>
    </xf>
    <xf numFmtId="3" fontId="62" fillId="26" borderId="58" xfId="56" applyNumberFormat="1" applyFont="1" applyFill="1" applyBorder="1" applyAlignment="1">
      <alignment horizontal="right" vertical="center"/>
    </xf>
    <xf numFmtId="3" fontId="62" fillId="26" borderId="27" xfId="56" applyNumberFormat="1" applyFont="1" applyFill="1" applyBorder="1" applyAlignment="1">
      <alignment horizontal="right" vertical="center"/>
    </xf>
    <xf numFmtId="0" fontId="18" fillId="0" borderId="0" xfId="56" applyFont="1" applyFill="1" applyBorder="1" applyAlignment="1">
      <alignment vertical="center"/>
    </xf>
    <xf numFmtId="3" fontId="62" fillId="26" borderId="44" xfId="56" applyNumberFormat="1" applyFont="1" applyFill="1" applyBorder="1" applyAlignment="1">
      <alignment vertical="center"/>
    </xf>
    <xf numFmtId="3" fontId="62" fillId="26" borderId="28" xfId="56" applyNumberFormat="1" applyFont="1" applyFill="1" applyBorder="1" applyAlignment="1">
      <alignment vertical="center"/>
    </xf>
    <xf numFmtId="3" fontId="62" fillId="26" borderId="59" xfId="56" applyNumberFormat="1" applyFont="1" applyFill="1" applyBorder="1" applyAlignment="1">
      <alignment vertical="center"/>
    </xf>
    <xf numFmtId="0" fontId="18" fillId="0" borderId="52" xfId="4" applyNumberFormat="1" applyFont="1" applyFill="1" applyBorder="1" applyAlignment="1">
      <alignment horizontal="justify" vertical="center" wrapText="1"/>
    </xf>
    <xf numFmtId="0" fontId="64" fillId="0" borderId="63" xfId="56" applyFont="1" applyFill="1" applyBorder="1" applyAlignment="1">
      <alignment horizontal="center" vertical="center" textRotation="90" wrapText="1"/>
    </xf>
    <xf numFmtId="3" fontId="62" fillId="26" borderId="58" xfId="56" applyNumberFormat="1" applyFont="1" applyFill="1" applyBorder="1" applyAlignment="1">
      <alignment vertical="center"/>
    </xf>
    <xf numFmtId="0" fontId="18" fillId="0" borderId="41" xfId="4" applyNumberFormat="1" applyFont="1" applyFill="1" applyBorder="1" applyAlignment="1">
      <alignment horizontal="justify" vertical="center" wrapText="1"/>
    </xf>
    <xf numFmtId="3" fontId="62" fillId="26" borderId="62" xfId="56" applyNumberFormat="1" applyFont="1" applyFill="1" applyBorder="1" applyAlignment="1">
      <alignment vertical="center"/>
    </xf>
    <xf numFmtId="0" fontId="65" fillId="0" borderId="68" xfId="4" applyNumberFormat="1" applyFont="1" applyFill="1" applyBorder="1" applyAlignment="1">
      <alignment horizontal="justify" vertical="center" wrapText="1"/>
    </xf>
    <xf numFmtId="0" fontId="62" fillId="0" borderId="0" xfId="56" applyFont="1" applyFill="1" applyBorder="1" applyAlignment="1">
      <alignment horizontal="right"/>
    </xf>
    <xf numFmtId="0" fontId="10" fillId="0" borderId="0" xfId="57"/>
    <xf numFmtId="0" fontId="10" fillId="0" borderId="0" xfId="57" applyAlignment="1">
      <alignment horizontal="center"/>
    </xf>
    <xf numFmtId="164" fontId="11" fillId="0" borderId="8" xfId="58" applyNumberFormat="1" applyFont="1" applyFill="1" applyBorder="1" applyAlignment="1">
      <alignment vertical="center"/>
    </xf>
    <xf numFmtId="3" fontId="11" fillId="0" borderId="48" xfId="58" applyNumberFormat="1" applyFont="1" applyFill="1" applyBorder="1" applyAlignment="1">
      <alignment vertical="center"/>
    </xf>
    <xf numFmtId="0" fontId="11" fillId="0" borderId="48" xfId="58" applyFont="1" applyFill="1" applyBorder="1" applyAlignment="1">
      <alignment horizontal="center" vertical="center" wrapText="1"/>
    </xf>
    <xf numFmtId="0" fontId="11" fillId="0" borderId="7" xfId="58" applyFont="1" applyFill="1" applyBorder="1" applyAlignment="1">
      <alignment vertical="center" wrapText="1"/>
    </xf>
    <xf numFmtId="164" fontId="11" fillId="0" borderId="6" xfId="58" applyNumberFormat="1" applyFont="1" applyFill="1" applyBorder="1" applyAlignment="1">
      <alignment vertical="center"/>
    </xf>
    <xf numFmtId="3" fontId="11" fillId="0" borderId="4" xfId="58" applyNumberFormat="1" applyFont="1" applyFill="1" applyBorder="1" applyAlignment="1">
      <alignment vertical="center"/>
    </xf>
    <xf numFmtId="0" fontId="11" fillId="0" borderId="4" xfId="58" applyFont="1" applyFill="1" applyBorder="1" applyAlignment="1">
      <alignment horizontal="center" vertical="center" wrapText="1"/>
    </xf>
    <xf numFmtId="0" fontId="11" fillId="0" borderId="5" xfId="58" applyFont="1" applyFill="1" applyBorder="1" applyAlignment="1">
      <alignment vertical="center" wrapText="1"/>
    </xf>
    <xf numFmtId="164" fontId="12" fillId="0" borderId="6" xfId="58" applyNumberFormat="1" applyFont="1" applyFill="1" applyBorder="1" applyAlignment="1">
      <alignment vertical="center"/>
    </xf>
    <xf numFmtId="3" fontId="12" fillId="0" borderId="4" xfId="58" applyNumberFormat="1" applyFont="1" applyFill="1" applyBorder="1" applyAlignment="1">
      <alignment vertical="center"/>
    </xf>
    <xf numFmtId="0" fontId="12" fillId="0" borderId="4" xfId="58" applyFont="1" applyFill="1" applyBorder="1" applyAlignment="1">
      <alignment horizontal="center" vertical="center" wrapText="1"/>
    </xf>
    <xf numFmtId="0" fontId="12" fillId="0" borderId="5" xfId="58" applyFont="1" applyFill="1" applyBorder="1" applyAlignment="1">
      <alignment vertical="center" wrapText="1"/>
    </xf>
    <xf numFmtId="0" fontId="10" fillId="0" borderId="0" xfId="57" applyFont="1"/>
    <xf numFmtId="0" fontId="12" fillId="0" borderId="5" xfId="58" applyFont="1" applyFill="1" applyBorder="1" applyAlignment="1">
      <alignment horizontal="left" vertical="center" wrapText="1"/>
    </xf>
    <xf numFmtId="164" fontId="67" fillId="0" borderId="6" xfId="58" applyNumberFormat="1" applyFont="1" applyFill="1" applyBorder="1" applyAlignment="1">
      <alignment vertical="center"/>
    </xf>
    <xf numFmtId="3" fontId="12" fillId="0" borderId="50" xfId="58" applyNumberFormat="1" applyFont="1" applyFill="1" applyBorder="1" applyAlignment="1">
      <alignment vertical="center"/>
    </xf>
    <xf numFmtId="0" fontId="12" fillId="0" borderId="50" xfId="58" applyFont="1" applyFill="1" applyBorder="1" applyAlignment="1">
      <alignment horizontal="center" vertical="center" wrapText="1"/>
    </xf>
    <xf numFmtId="0" fontId="12" fillId="0" borderId="64" xfId="58" applyFont="1" applyFill="1" applyBorder="1" applyAlignment="1">
      <alignment vertical="center" wrapText="1"/>
    </xf>
    <xf numFmtId="164" fontId="11" fillId="0" borderId="44" xfId="58" applyNumberFormat="1" applyFont="1" applyFill="1" applyBorder="1" applyAlignment="1">
      <alignment horizontal="center" vertical="center" wrapText="1"/>
    </xf>
    <xf numFmtId="3" fontId="11" fillId="0" borderId="58" xfId="58" applyNumberFormat="1" applyFont="1" applyFill="1" applyBorder="1" applyAlignment="1">
      <alignment horizontal="center" vertical="center" wrapText="1"/>
    </xf>
    <xf numFmtId="0" fontId="12" fillId="0" borderId="58" xfId="58" applyFont="1" applyFill="1" applyBorder="1" applyAlignment="1">
      <alignment horizontal="center" vertical="center" wrapText="1"/>
    </xf>
    <xf numFmtId="0" fontId="11" fillId="0" borderId="59" xfId="58" applyFont="1" applyFill="1" applyBorder="1" applyAlignment="1">
      <alignment horizontal="center" vertical="center" wrapText="1"/>
    </xf>
    <xf numFmtId="0" fontId="12" fillId="0" borderId="0" xfId="58" applyFont="1" applyFill="1" applyBorder="1" applyAlignment="1">
      <alignment horizontal="right" vertical="center" wrapText="1"/>
    </xf>
    <xf numFmtId="0" fontId="14" fillId="0" borderId="0" xfId="58" applyFill="1"/>
    <xf numFmtId="0" fontId="14" fillId="0" borderId="0" xfId="58" applyFill="1" applyAlignment="1">
      <alignment horizontal="center"/>
    </xf>
    <xf numFmtId="0" fontId="59" fillId="0" borderId="0" xfId="52" applyFont="1"/>
    <xf numFmtId="3" fontId="13" fillId="0" borderId="0" xfId="58" applyNumberFormat="1" applyFont="1" applyFill="1" applyBorder="1" applyAlignment="1">
      <alignment horizontal="center" vertical="center" wrapText="1"/>
    </xf>
    <xf numFmtId="0" fontId="12" fillId="0" borderId="0" xfId="58" applyFont="1" applyFill="1" applyBorder="1" applyAlignment="1">
      <alignment horizontal="left" vertical="center" wrapText="1"/>
    </xf>
    <xf numFmtId="3" fontId="12" fillId="0" borderId="0" xfId="58" applyNumberFormat="1" applyFont="1" applyFill="1" applyBorder="1" applyAlignment="1">
      <alignment horizontal="left" vertical="center" wrapText="1"/>
    </xf>
    <xf numFmtId="0" fontId="12" fillId="0" borderId="0" xfId="58" applyFont="1" applyFill="1" applyAlignment="1">
      <alignment wrapText="1"/>
    </xf>
    <xf numFmtId="3" fontId="12" fillId="0" borderId="0" xfId="58" applyNumberFormat="1" applyFont="1" applyFill="1"/>
    <xf numFmtId="0" fontId="11" fillId="0" borderId="58" xfId="58" applyFont="1" applyFill="1" applyBorder="1" applyAlignment="1">
      <alignment horizontal="center" vertical="center" wrapText="1"/>
    </xf>
    <xf numFmtId="1" fontId="62" fillId="0" borderId="0" xfId="60" applyNumberFormat="1" applyFont="1" applyAlignment="1" applyProtection="1">
      <alignment horizontal="center" vertical="center"/>
      <protection locked="0"/>
    </xf>
    <xf numFmtId="0" fontId="18" fillId="0" borderId="0" xfId="60" applyFont="1" applyAlignment="1" applyProtection="1">
      <alignment vertical="center"/>
      <protection locked="0"/>
    </xf>
    <xf numFmtId="4" fontId="18" fillId="0" borderId="0" xfId="60" applyNumberFormat="1" applyFont="1" applyAlignment="1" applyProtection="1">
      <alignment vertical="center"/>
      <protection locked="0"/>
    </xf>
    <xf numFmtId="0" fontId="12" fillId="0" borderId="0" xfId="60" applyFont="1" applyAlignment="1" applyProtection="1">
      <alignment vertical="center"/>
      <protection locked="0"/>
    </xf>
    <xf numFmtId="0" fontId="62" fillId="0" borderId="0" xfId="60" applyFont="1" applyBorder="1" applyAlignment="1" applyProtection="1">
      <alignment horizontal="center" vertical="center" wrapText="1"/>
      <protection locked="0"/>
    </xf>
    <xf numFmtId="0" fontId="62" fillId="0" borderId="0" xfId="60" applyFont="1" applyBorder="1" applyAlignment="1" applyProtection="1">
      <alignment horizontal="right" vertical="center" wrapText="1"/>
      <protection locked="0"/>
    </xf>
    <xf numFmtId="1" fontId="62" fillId="0" borderId="24" xfId="60" applyNumberFormat="1" applyFont="1" applyFill="1" applyBorder="1" applyAlignment="1" applyProtection="1">
      <alignment horizontal="center" vertical="center" wrapText="1"/>
      <protection locked="0"/>
    </xf>
    <xf numFmtId="0" fontId="62" fillId="27" borderId="48" xfId="60" applyNumberFormat="1" applyFont="1" applyFill="1" applyBorder="1" applyAlignment="1" applyProtection="1">
      <alignment horizontal="center" vertical="center"/>
      <protection locked="0"/>
    </xf>
    <xf numFmtId="0" fontId="11" fillId="27" borderId="69" xfId="60" applyFont="1" applyFill="1" applyBorder="1" applyAlignment="1" applyProtection="1">
      <alignment vertical="center" wrapText="1"/>
      <protection locked="0"/>
    </xf>
    <xf numFmtId="4" fontId="62" fillId="27" borderId="5" xfId="60" applyNumberFormat="1" applyFont="1" applyFill="1" applyBorder="1" applyAlignment="1" applyProtection="1">
      <alignment horizontal="left" vertical="center"/>
      <protection locked="0"/>
    </xf>
    <xf numFmtId="3" fontId="62" fillId="27" borderId="4" xfId="60" applyNumberFormat="1" applyFont="1" applyFill="1" applyBorder="1" applyAlignment="1" applyProtection="1">
      <alignment horizontal="right" vertical="center"/>
      <protection locked="0"/>
    </xf>
    <xf numFmtId="4" fontId="62" fillId="27" borderId="6" xfId="60" applyNumberFormat="1" applyFont="1" applyFill="1" applyBorder="1" applyAlignment="1" applyProtection="1">
      <alignment horizontal="center" vertical="center"/>
      <protection locked="0"/>
    </xf>
    <xf numFmtId="0" fontId="18" fillId="0" borderId="5" xfId="60" applyFont="1" applyFill="1" applyBorder="1" applyAlignment="1" applyProtection="1">
      <alignment horizontal="left" vertical="center" wrapText="1"/>
      <protection locked="0"/>
    </xf>
    <xf numFmtId="3" fontId="18" fillId="0" borderId="4" xfId="60" applyNumberFormat="1" applyFont="1" applyFill="1" applyBorder="1" applyAlignment="1" applyProtection="1">
      <alignment horizontal="right" vertical="center"/>
      <protection locked="0"/>
    </xf>
    <xf numFmtId="164" fontId="18" fillId="0" borderId="6" xfId="60" applyNumberFormat="1" applyFont="1" applyFill="1" applyBorder="1" applyAlignment="1" applyProtection="1">
      <alignment horizontal="center" vertical="center"/>
      <protection locked="0"/>
    </xf>
    <xf numFmtId="3" fontId="18" fillId="27" borderId="4" xfId="60" applyNumberFormat="1" applyFont="1" applyFill="1" applyBorder="1" applyAlignment="1" applyProtection="1">
      <alignment horizontal="right" vertical="center"/>
      <protection locked="0"/>
    </xf>
    <xf numFmtId="0" fontId="18" fillId="0" borderId="42" xfId="60" applyNumberFormat="1" applyFont="1" applyFill="1" applyBorder="1" applyAlignment="1" applyProtection="1">
      <alignment horizontal="center" vertical="center"/>
      <protection locked="0"/>
    </xf>
    <xf numFmtId="3" fontId="18" fillId="0" borderId="80" xfId="60" applyNumberFormat="1" applyFont="1" applyFill="1" applyBorder="1" applyAlignment="1" applyProtection="1">
      <alignment horizontal="right" vertical="center"/>
      <protection locked="0"/>
    </xf>
    <xf numFmtId="4" fontId="62" fillId="27" borderId="5" xfId="60" applyNumberFormat="1" applyFont="1" applyFill="1" applyBorder="1" applyAlignment="1" applyProtection="1">
      <alignment horizontal="left" vertical="center" wrapText="1"/>
      <protection locked="0"/>
    </xf>
    <xf numFmtId="0" fontId="12" fillId="0" borderId="0" xfId="60" applyFont="1" applyFill="1" applyAlignment="1" applyProtection="1">
      <alignment vertical="center"/>
      <protection locked="0"/>
    </xf>
    <xf numFmtId="0" fontId="18" fillId="0" borderId="0" xfId="60" applyFont="1" applyFill="1" applyAlignment="1" applyProtection="1">
      <alignment vertical="center"/>
      <protection locked="0"/>
    </xf>
    <xf numFmtId="4" fontId="18" fillId="0" borderId="0" xfId="60" applyNumberFormat="1" applyFont="1" applyFill="1" applyAlignment="1" applyProtection="1">
      <alignment vertical="center"/>
      <protection locked="0"/>
    </xf>
    <xf numFmtId="4" fontId="62" fillId="0" borderId="0" xfId="60" applyNumberFormat="1" applyFont="1" applyFill="1" applyBorder="1" applyAlignment="1" applyProtection="1">
      <alignment horizontal="right" vertical="center"/>
      <protection locked="0"/>
    </xf>
    <xf numFmtId="0" fontId="11" fillId="0" borderId="0" xfId="0" applyFont="1" applyFill="1"/>
    <xf numFmtId="4" fontId="12" fillId="0" borderId="0" xfId="61" applyNumberFormat="1" applyFont="1" applyAlignment="1">
      <alignment vertical="center"/>
    </xf>
    <xf numFmtId="0" fontId="12" fillId="0" borderId="0" xfId="0" applyFont="1" applyFill="1" applyAlignment="1">
      <alignment horizontal="center" vertical="center"/>
    </xf>
    <xf numFmtId="0" fontId="12" fillId="0" borderId="0" xfId="61" applyFont="1" applyAlignment="1">
      <alignment horizontal="center" vertical="center"/>
    </xf>
    <xf numFmtId="0" fontId="12" fillId="0" borderId="0" xfId="61" applyFont="1" applyAlignment="1">
      <alignment vertical="center"/>
    </xf>
    <xf numFmtId="0" fontId="11" fillId="0" borderId="0" xfId="61" applyFont="1" applyAlignment="1">
      <alignment vertical="center"/>
    </xf>
    <xf numFmtId="0" fontId="62" fillId="0" borderId="0" xfId="61" applyFont="1" applyAlignment="1">
      <alignment horizontal="right" vertical="center"/>
    </xf>
    <xf numFmtId="0" fontId="11" fillId="0" borderId="56" xfId="61" applyFont="1" applyBorder="1" applyAlignment="1">
      <alignment vertical="center"/>
    </xf>
    <xf numFmtId="0" fontId="62" fillId="0" borderId="82" xfId="0" applyFont="1" applyFill="1" applyBorder="1" applyAlignment="1">
      <alignment horizontal="center" vertical="center" wrapText="1"/>
    </xf>
    <xf numFmtId="0" fontId="12" fillId="0" borderId="0" xfId="0" applyFont="1" applyFill="1" applyAlignment="1">
      <alignment vertical="center"/>
    </xf>
    <xf numFmtId="0" fontId="69" fillId="0" borderId="5" xfId="60" applyFont="1" applyFill="1" applyBorder="1" applyAlignment="1" applyProtection="1">
      <alignment horizontal="left" vertical="center" wrapText="1"/>
      <protection locked="0"/>
    </xf>
    <xf numFmtId="3" fontId="69" fillId="0" borderId="4" xfId="60" applyNumberFormat="1" applyFont="1" applyFill="1" applyBorder="1" applyAlignment="1" applyProtection="1">
      <alignment horizontal="right" vertical="center"/>
      <protection locked="0"/>
    </xf>
    <xf numFmtId="3" fontId="69" fillId="27" borderId="4" xfId="60" applyNumberFormat="1" applyFont="1" applyFill="1" applyBorder="1" applyAlignment="1" applyProtection="1">
      <alignment horizontal="right" vertical="center"/>
      <protection locked="0"/>
    </xf>
    <xf numFmtId="164" fontId="69" fillId="0" borderId="6" xfId="60" applyNumberFormat="1" applyFont="1" applyFill="1" applyBorder="1" applyAlignment="1" applyProtection="1">
      <alignment horizontal="center" vertical="center"/>
      <protection locked="0"/>
    </xf>
    <xf numFmtId="0" fontId="61" fillId="0" borderId="0" xfId="60" applyFont="1" applyAlignment="1" applyProtection="1">
      <alignment vertical="center"/>
      <protection locked="0"/>
    </xf>
    <xf numFmtId="0" fontId="69" fillId="0" borderId="0" xfId="60" applyFont="1" applyFill="1" applyAlignment="1" applyProtection="1">
      <alignment vertical="center"/>
      <protection locked="0"/>
    </xf>
    <xf numFmtId="0" fontId="12" fillId="0" borderId="3" xfId="0" applyFont="1" applyFill="1" applyBorder="1" applyAlignment="1">
      <alignment horizontal="left" wrapText="1"/>
    </xf>
    <xf numFmtId="0" fontId="13" fillId="0" borderId="0" xfId="58" applyFont="1" applyFill="1" applyBorder="1" applyAlignment="1">
      <alignment horizontal="center" vertical="center" wrapText="1"/>
    </xf>
    <xf numFmtId="0" fontId="13" fillId="0" borderId="0" xfId="1" applyFont="1" applyAlignment="1">
      <alignment horizontal="center"/>
    </xf>
    <xf numFmtId="4" fontId="12" fillId="0" borderId="13" xfId="0" applyNumberFormat="1" applyFont="1" applyBorder="1" applyAlignment="1">
      <alignment horizontal="right" vertical="center"/>
    </xf>
    <xf numFmtId="0" fontId="59" fillId="0" borderId="0" xfId="67" applyFont="1"/>
    <xf numFmtId="0" fontId="59" fillId="0" borderId="0" xfId="67" applyFont="1" applyAlignment="1">
      <alignment wrapText="1"/>
    </xf>
    <xf numFmtId="0" fontId="59" fillId="0" borderId="0" xfId="67" applyFont="1" applyFill="1" applyAlignment="1">
      <alignment wrapText="1"/>
    </xf>
    <xf numFmtId="4" fontId="59" fillId="0" borderId="100" xfId="67" applyNumberFormat="1" applyFont="1" applyFill="1" applyBorder="1"/>
    <xf numFmtId="0" fontId="59" fillId="0" borderId="0" xfId="67" applyFont="1" applyFill="1"/>
    <xf numFmtId="0" fontId="59" fillId="0" borderId="5" xfId="67" applyFont="1" applyFill="1" applyBorder="1" applyAlignment="1">
      <alignment vertical="center" wrapText="1"/>
    </xf>
    <xf numFmtId="0" fontId="59" fillId="0" borderId="4" xfId="67" applyFont="1" applyFill="1" applyBorder="1" applyAlignment="1">
      <alignment vertical="center" wrapText="1"/>
    </xf>
    <xf numFmtId="3" fontId="59" fillId="0" borderId="4" xfId="67" applyNumberFormat="1" applyFont="1" applyFill="1" applyBorder="1" applyAlignment="1">
      <alignment vertical="center"/>
    </xf>
    <xf numFmtId="170" fontId="59" fillId="0" borderId="6" xfId="67" applyNumberFormat="1" applyFont="1" applyFill="1" applyBorder="1" applyAlignment="1">
      <alignment vertical="center" wrapText="1"/>
    </xf>
    <xf numFmtId="3" fontId="58" fillId="0" borderId="4" xfId="67" applyNumberFormat="1" applyFont="1" applyFill="1" applyBorder="1" applyAlignment="1">
      <alignment vertical="center"/>
    </xf>
    <xf numFmtId="0" fontId="59" fillId="0" borderId="6" xfId="67" applyFont="1" applyFill="1" applyBorder="1" applyAlignment="1">
      <alignment vertical="center"/>
    </xf>
    <xf numFmtId="3" fontId="11" fillId="0" borderId="4" xfId="51" applyNumberFormat="1" applyFont="1" applyFill="1" applyBorder="1" applyAlignment="1">
      <alignment horizontal="right" vertical="center" wrapText="1"/>
    </xf>
    <xf numFmtId="164" fontId="58" fillId="0" borderId="6" xfId="50" applyNumberFormat="1" applyFont="1" applyFill="1" applyBorder="1" applyAlignment="1">
      <alignment vertical="center"/>
    </xf>
    <xf numFmtId="164" fontId="11" fillId="0" borderId="6" xfId="50" applyNumberFormat="1" applyFont="1" applyFill="1" applyBorder="1" applyAlignment="1">
      <alignment vertical="center"/>
    </xf>
    <xf numFmtId="3" fontId="11" fillId="0" borderId="48" xfId="51" applyNumberFormat="1" applyFont="1" applyFill="1" applyBorder="1" applyAlignment="1">
      <alignment horizontal="right" vertical="center" wrapText="1"/>
    </xf>
    <xf numFmtId="164" fontId="11" fillId="0" borderId="8" xfId="50" applyNumberFormat="1" applyFont="1" applyFill="1" applyBorder="1" applyAlignment="1">
      <alignment vertical="center"/>
    </xf>
    <xf numFmtId="168" fontId="12" fillId="0" borderId="0" xfId="0" applyNumberFormat="1" applyFont="1"/>
    <xf numFmtId="0" fontId="12" fillId="0" borderId="3" xfId="0" applyNumberFormat="1" applyFont="1" applyBorder="1" applyAlignment="1">
      <alignment horizontal="center"/>
    </xf>
    <xf numFmtId="0" fontId="12" fillId="0" borderId="39" xfId="0" applyNumberFormat="1" applyFont="1" applyBorder="1" applyAlignment="1">
      <alignment horizontal="center"/>
    </xf>
    <xf numFmtId="0" fontId="12" fillId="0" borderId="32" xfId="0" applyNumberFormat="1" applyFont="1" applyBorder="1" applyAlignment="1">
      <alignment horizontal="center"/>
    </xf>
    <xf numFmtId="0" fontId="12" fillId="0" borderId="34" xfId="0" applyNumberFormat="1" applyFont="1" applyBorder="1" applyAlignment="1">
      <alignment horizontal="center"/>
    </xf>
    <xf numFmtId="0" fontId="12" fillId="0" borderId="31" xfId="0" applyFont="1" applyBorder="1"/>
    <xf numFmtId="0" fontId="12" fillId="0" borderId="42" xfId="0" applyFont="1" applyBorder="1"/>
    <xf numFmtId="3" fontId="12" fillId="0" borderId="42" xfId="0" applyNumberFormat="1" applyFont="1" applyBorder="1"/>
    <xf numFmtId="164" fontId="12" fillId="0" borderId="41" xfId="0" applyNumberFormat="1" applyFont="1" applyBorder="1"/>
    <xf numFmtId="0" fontId="12" fillId="0" borderId="34" xfId="0" applyNumberFormat="1" applyFont="1" applyFill="1" applyBorder="1" applyAlignment="1">
      <alignment horizontal="center"/>
    </xf>
    <xf numFmtId="0" fontId="12" fillId="0" borderId="1" xfId="0" applyFont="1" applyFill="1" applyBorder="1" applyAlignment="1">
      <alignment horizontal="left"/>
    </xf>
    <xf numFmtId="3" fontId="11" fillId="0" borderId="1" xfId="0" applyNumberFormat="1" applyFont="1" applyFill="1" applyBorder="1" applyAlignment="1">
      <alignment horizontal="right"/>
    </xf>
    <xf numFmtId="164" fontId="11" fillId="0" borderId="43" xfId="0" applyNumberFormat="1" applyFont="1" applyFill="1" applyBorder="1" applyAlignment="1">
      <alignment horizontal="right"/>
    </xf>
    <xf numFmtId="0" fontId="12" fillId="0" borderId="32" xfId="0" applyNumberFormat="1" applyFont="1" applyFill="1" applyBorder="1" applyAlignment="1">
      <alignment horizontal="center"/>
    </xf>
    <xf numFmtId="0" fontId="12" fillId="0" borderId="3" xfId="0" applyNumberFormat="1" applyFont="1" applyFill="1" applyBorder="1" applyAlignment="1">
      <alignment horizontal="center"/>
    </xf>
    <xf numFmtId="0" fontId="12" fillId="0" borderId="3" xfId="0" applyFont="1" applyFill="1" applyBorder="1" applyAlignment="1">
      <alignment horizontal="left"/>
    </xf>
    <xf numFmtId="164" fontId="12" fillId="0" borderId="40" xfId="0" applyNumberFormat="1" applyFont="1" applyFill="1" applyBorder="1" applyAlignment="1">
      <alignment horizontal="right"/>
    </xf>
    <xf numFmtId="0" fontId="12" fillId="0" borderId="31" xfId="0" applyFont="1" applyFill="1" applyBorder="1"/>
    <xf numFmtId="0" fontId="12" fillId="0" borderId="42" xfId="0" applyFont="1" applyFill="1" applyBorder="1"/>
    <xf numFmtId="3" fontId="12" fillId="0" borderId="42" xfId="0" applyNumberFormat="1" applyFont="1" applyFill="1" applyBorder="1"/>
    <xf numFmtId="164" fontId="12" fillId="0" borderId="41" xfId="0" applyNumberFormat="1" applyFont="1" applyFill="1" applyBorder="1"/>
    <xf numFmtId="3" fontId="11" fillId="0" borderId="3" xfId="0" applyNumberFormat="1" applyFont="1" applyFill="1" applyBorder="1" applyAlignment="1">
      <alignment horizontal="right"/>
    </xf>
    <xf numFmtId="164" fontId="11" fillId="0" borderId="40" xfId="0" applyNumberFormat="1" applyFont="1" applyFill="1" applyBorder="1" applyAlignment="1">
      <alignment horizontal="right"/>
    </xf>
    <xf numFmtId="0" fontId="12" fillId="0" borderId="29" xfId="0" applyNumberFormat="1" applyFont="1" applyFill="1" applyBorder="1" applyAlignment="1">
      <alignment horizontal="center"/>
    </xf>
    <xf numFmtId="0" fontId="12" fillId="0" borderId="39" xfId="0" applyFont="1" applyFill="1" applyBorder="1" applyAlignment="1">
      <alignment horizontal="left"/>
    </xf>
    <xf numFmtId="164" fontId="11" fillId="0" borderId="38" xfId="0" applyNumberFormat="1" applyFont="1" applyFill="1" applyBorder="1" applyAlignment="1">
      <alignment horizontal="right"/>
    </xf>
    <xf numFmtId="3" fontId="12" fillId="0" borderId="0" xfId="0" applyNumberFormat="1" applyFont="1" applyBorder="1"/>
    <xf numFmtId="164" fontId="12" fillId="0" borderId="0" xfId="0" applyNumberFormat="1" applyFont="1" applyBorder="1"/>
    <xf numFmtId="164" fontId="12" fillId="0" borderId="0" xfId="0" applyNumberFormat="1" applyFont="1"/>
    <xf numFmtId="164" fontId="12" fillId="0" borderId="0" xfId="1" applyNumberFormat="1" applyFont="1"/>
    <xf numFmtId="49" fontId="12" fillId="0" borderId="0" xfId="1" applyNumberFormat="1" applyFont="1" applyAlignment="1">
      <alignment horizontal="left"/>
    </xf>
    <xf numFmtId="0" fontId="12" fillId="0" borderId="0" xfId="0" applyFont="1" applyAlignment="1">
      <alignment horizontal="center"/>
    </xf>
    <xf numFmtId="0" fontId="58" fillId="0" borderId="0" xfId="0" applyFont="1" applyBorder="1" applyAlignment="1">
      <alignment horizontal="center"/>
    </xf>
    <xf numFmtId="3" fontId="58" fillId="0" borderId="0" xfId="0" applyNumberFormat="1" applyFont="1" applyBorder="1"/>
    <xf numFmtId="0" fontId="0" fillId="0" borderId="0" xfId="0" applyAlignment="1">
      <alignment wrapText="1"/>
    </xf>
    <xf numFmtId="168" fontId="12" fillId="0" borderId="0" xfId="0" applyNumberFormat="1" applyFont="1" applyFill="1"/>
    <xf numFmtId="0" fontId="12" fillId="0" borderId="32" xfId="0" applyNumberFormat="1" applyFont="1" applyFill="1" applyBorder="1" applyAlignment="1">
      <alignment horizontal="center" vertical="top"/>
    </xf>
    <xf numFmtId="0" fontId="12" fillId="0" borderId="3" xfId="0" applyNumberFormat="1" applyFont="1" applyFill="1" applyBorder="1" applyAlignment="1">
      <alignment horizontal="center" vertical="top"/>
    </xf>
    <xf numFmtId="168" fontId="11" fillId="0" borderId="0" xfId="0" applyNumberFormat="1" applyFont="1" applyFill="1"/>
    <xf numFmtId="0" fontId="12" fillId="0" borderId="54" xfId="0" applyFont="1" applyBorder="1" applyAlignment="1">
      <alignment wrapText="1"/>
    </xf>
    <xf numFmtId="3" fontId="12" fillId="0" borderId="54" xfId="0" applyNumberFormat="1" applyFont="1" applyBorder="1"/>
    <xf numFmtId="3" fontId="58" fillId="0" borderId="2" xfId="0" applyNumberFormat="1" applyFont="1" applyBorder="1"/>
    <xf numFmtId="3" fontId="11" fillId="0" borderId="42" xfId="0" applyNumberFormat="1" applyFont="1" applyFill="1" applyBorder="1" applyAlignment="1">
      <alignment horizontal="right"/>
    </xf>
    <xf numFmtId="3" fontId="58" fillId="0" borderId="42" xfId="0" applyNumberFormat="1" applyFont="1" applyBorder="1"/>
    <xf numFmtId="3" fontId="12" fillId="0" borderId="53" xfId="0" applyNumberFormat="1" applyFont="1" applyBorder="1"/>
    <xf numFmtId="3" fontId="58" fillId="0" borderId="50" xfId="0" applyNumberFormat="1" applyFont="1" applyBorder="1"/>
    <xf numFmtId="0" fontId="12" fillId="0" borderId="53" xfId="0" applyFont="1" applyBorder="1" applyAlignment="1">
      <alignment horizontal="center"/>
    </xf>
    <xf numFmtId="0" fontId="58" fillId="0" borderId="50" xfId="0" applyFont="1" applyBorder="1" applyAlignment="1">
      <alignment horizontal="center"/>
    </xf>
    <xf numFmtId="0" fontId="12" fillId="0" borderId="51" xfId="0" applyFont="1" applyBorder="1" applyAlignment="1">
      <alignment horizontal="center"/>
    </xf>
    <xf numFmtId="3" fontId="12" fillId="0" borderId="51" xfId="0" applyNumberFormat="1" applyFont="1" applyBorder="1"/>
    <xf numFmtId="3" fontId="58" fillId="0" borderId="4" xfId="0" applyNumberFormat="1" applyFont="1" applyBorder="1"/>
    <xf numFmtId="0" fontId="59" fillId="0" borderId="46" xfId="0" applyFont="1" applyBorder="1" applyAlignment="1">
      <alignment horizontal="center"/>
    </xf>
    <xf numFmtId="170" fontId="12" fillId="0" borderId="52" xfId="0" applyNumberFormat="1" applyFont="1" applyBorder="1"/>
    <xf numFmtId="170" fontId="11" fillId="0" borderId="49" xfId="0" applyNumberFormat="1" applyFont="1" applyBorder="1"/>
    <xf numFmtId="170" fontId="11" fillId="0" borderId="41" xfId="0" applyNumberFormat="1" applyFont="1" applyBorder="1"/>
    <xf numFmtId="170" fontId="12" fillId="0" borderId="47" xfId="0" applyNumberFormat="1" applyFont="1" applyBorder="1" applyAlignment="1">
      <alignment horizontal="right"/>
    </xf>
    <xf numFmtId="170" fontId="12" fillId="0" borderId="52" xfId="0" applyNumberFormat="1" applyFont="1" applyBorder="1" applyAlignment="1">
      <alignment horizontal="right"/>
    </xf>
    <xf numFmtId="170" fontId="11" fillId="0" borderId="49" xfId="0" applyNumberFormat="1" applyFont="1" applyBorder="1" applyAlignment="1">
      <alignment horizontal="right"/>
    </xf>
    <xf numFmtId="0" fontId="0" fillId="0" borderId="32" xfId="0" applyBorder="1" applyAlignment="1">
      <alignment horizontal="center"/>
    </xf>
    <xf numFmtId="0" fontId="0" fillId="0" borderId="0" xfId="0" applyBorder="1" applyAlignment="1">
      <alignment horizontal="center"/>
    </xf>
    <xf numFmtId="0" fontId="0" fillId="0" borderId="47" xfId="0" applyBorder="1"/>
    <xf numFmtId="3" fontId="11" fillId="0" borderId="72" xfId="0" applyNumberFormat="1" applyFont="1" applyFill="1" applyBorder="1" applyAlignment="1">
      <alignment horizontal="right"/>
    </xf>
    <xf numFmtId="170" fontId="11" fillId="0" borderId="102" xfId="0" applyNumberFormat="1" applyFont="1" applyBorder="1"/>
    <xf numFmtId="0" fontId="57" fillId="0" borderId="0" xfId="68" applyFont="1" applyAlignment="1">
      <alignment vertical="center"/>
    </xf>
    <xf numFmtId="4" fontId="57" fillId="0" borderId="0" xfId="68" applyNumberFormat="1" applyFont="1" applyAlignment="1">
      <alignment vertical="center"/>
    </xf>
    <xf numFmtId="0" fontId="57" fillId="0" borderId="0" xfId="68" applyFont="1" applyAlignment="1">
      <alignment vertical="center" wrapText="1"/>
    </xf>
    <xf numFmtId="171" fontId="57" fillId="0" borderId="0" xfId="68" applyNumberFormat="1" applyFont="1" applyAlignment="1">
      <alignment vertical="center"/>
    </xf>
    <xf numFmtId="4" fontId="11" fillId="0" borderId="0" xfId="68" applyNumberFormat="1" applyFont="1" applyAlignment="1">
      <alignment vertical="center"/>
    </xf>
    <xf numFmtId="4" fontId="11" fillId="0" borderId="44" xfId="68" applyNumberFormat="1" applyFont="1" applyBorder="1" applyAlignment="1">
      <alignment vertical="center"/>
    </xf>
    <xf numFmtId="4" fontId="12" fillId="0" borderId="0" xfId="68" applyNumberFormat="1" applyFont="1" applyAlignment="1">
      <alignment vertical="center"/>
    </xf>
    <xf numFmtId="4" fontId="12" fillId="0" borderId="6" xfId="0" applyNumberFormat="1" applyFont="1" applyFill="1" applyBorder="1" applyAlignment="1">
      <alignment vertical="center"/>
    </xf>
    <xf numFmtId="0" fontId="12" fillId="0" borderId="50" xfId="68" applyFont="1" applyBorder="1" applyAlignment="1">
      <alignment vertical="center" wrapText="1"/>
    </xf>
    <xf numFmtId="171" fontId="12" fillId="0" borderId="64" xfId="68" applyNumberFormat="1" applyFont="1" applyBorder="1" applyAlignment="1">
      <alignment horizontal="center" vertical="center"/>
    </xf>
    <xf numFmtId="4" fontId="11" fillId="0" borderId="44" xfId="68" applyNumberFormat="1" applyFont="1" applyBorder="1" applyAlignment="1">
      <alignment horizontal="center" vertical="center" wrapText="1"/>
    </xf>
    <xf numFmtId="0" fontId="11" fillId="0" borderId="58" xfId="68" applyFont="1" applyBorder="1" applyAlignment="1">
      <alignment horizontal="center" vertical="center" wrapText="1"/>
    </xf>
    <xf numFmtId="171" fontId="11" fillId="0" borderId="59" xfId="68" applyNumberFormat="1" applyFont="1" applyBorder="1" applyAlignment="1">
      <alignment horizontal="center" vertical="center"/>
    </xf>
    <xf numFmtId="4" fontId="12" fillId="0" borderId="0" xfId="68" applyNumberFormat="1" applyFont="1" applyAlignment="1">
      <alignment horizontal="right" vertical="center"/>
    </xf>
    <xf numFmtId="0" fontId="57" fillId="0" borderId="0" xfId="68" applyFont="1"/>
    <xf numFmtId="4" fontId="57" fillId="0" borderId="0" xfId="68" applyNumberFormat="1" applyFont="1"/>
    <xf numFmtId="171" fontId="57" fillId="0" borderId="0" xfId="68" applyNumberFormat="1" applyFont="1"/>
    <xf numFmtId="0" fontId="12" fillId="0" borderId="4" xfId="68" applyFont="1" applyBorder="1" applyAlignment="1">
      <alignment vertical="center" wrapText="1"/>
    </xf>
    <xf numFmtId="171" fontId="12" fillId="0" borderId="5" xfId="68" applyNumberFormat="1" applyFont="1" applyBorder="1" applyAlignment="1">
      <alignment horizontal="center" vertical="center"/>
    </xf>
    <xf numFmtId="4" fontId="12" fillId="0" borderId="43" xfId="0" applyNumberFormat="1" applyFont="1" applyFill="1" applyBorder="1" applyAlignment="1">
      <alignment vertical="center"/>
    </xf>
    <xf numFmtId="0" fontId="11" fillId="0" borderId="58" xfId="68" applyFont="1" applyBorder="1" applyAlignment="1">
      <alignment horizontal="center" vertical="center"/>
    </xf>
    <xf numFmtId="4" fontId="12" fillId="0" borderId="0" xfId="68" applyNumberFormat="1" applyFont="1" applyAlignment="1">
      <alignment horizontal="right"/>
    </xf>
    <xf numFmtId="171" fontId="57" fillId="0" borderId="0" xfId="68" applyNumberFormat="1" applyFont="1" applyAlignment="1">
      <alignment horizontal="center" vertical="center"/>
    </xf>
    <xf numFmtId="0" fontId="12" fillId="0" borderId="0" xfId="68" applyFont="1" applyAlignment="1">
      <alignment vertical="center"/>
    </xf>
    <xf numFmtId="4" fontId="12" fillId="28" borderId="6" xfId="0" applyNumberFormat="1" applyFont="1" applyFill="1" applyBorder="1" applyAlignment="1">
      <alignment vertical="center"/>
    </xf>
    <xf numFmtId="0" fontId="12" fillId="0" borderId="13" xfId="0" applyFont="1" applyFill="1" applyBorder="1" applyAlignment="1">
      <alignment horizontal="left" vertical="center"/>
    </xf>
    <xf numFmtId="49" fontId="12" fillId="0" borderId="5" xfId="0" applyNumberFormat="1" applyFont="1" applyFill="1" applyBorder="1" applyAlignment="1" applyProtection="1">
      <alignment horizontal="center" vertical="center"/>
      <protection hidden="1"/>
    </xf>
    <xf numFmtId="0" fontId="12" fillId="0" borderId="9" xfId="0" applyFont="1" applyFill="1" applyBorder="1" applyAlignment="1">
      <alignment horizontal="left" vertical="center"/>
    </xf>
    <xf numFmtId="49" fontId="12" fillId="0" borderId="71" xfId="0" applyNumberFormat="1" applyFont="1" applyFill="1" applyBorder="1" applyAlignment="1" applyProtection="1">
      <alignment horizontal="center" vertical="center"/>
      <protection hidden="1"/>
    </xf>
    <xf numFmtId="4" fontId="12" fillId="28" borderId="6" xfId="0" applyNumberFormat="1" applyFont="1" applyFill="1" applyBorder="1" applyAlignment="1">
      <alignment horizontal="right" vertical="center"/>
    </xf>
    <xf numFmtId="0" fontId="12" fillId="0" borderId="13" xfId="0" applyFont="1" applyFill="1" applyBorder="1" applyAlignment="1">
      <alignment horizontal="left" vertical="center" wrapText="1"/>
    </xf>
    <xf numFmtId="0" fontId="12" fillId="0" borderId="1" xfId="0" applyFont="1" applyFill="1" applyBorder="1" applyAlignment="1">
      <alignment horizontal="left" vertical="center"/>
    </xf>
    <xf numFmtId="49" fontId="12" fillId="0" borderId="64" xfId="0" applyNumberFormat="1" applyFont="1" applyFill="1" applyBorder="1" applyAlignment="1" applyProtection="1">
      <alignment horizontal="center" vertical="center"/>
      <protection hidden="1"/>
    </xf>
    <xf numFmtId="0" fontId="12" fillId="0" borderId="0" xfId="68" applyFont="1" applyAlignment="1">
      <alignment horizontal="right" vertical="center"/>
    </xf>
    <xf numFmtId="0" fontId="38" fillId="0" borderId="0" xfId="68" applyFont="1" applyAlignment="1">
      <alignment vertical="center"/>
    </xf>
    <xf numFmtId="0" fontId="16" fillId="0" borderId="0" xfId="68" applyFont="1" applyAlignment="1">
      <alignment vertical="center"/>
    </xf>
    <xf numFmtId="4" fontId="38" fillId="0" borderId="0" xfId="68" applyNumberFormat="1" applyFont="1" applyAlignment="1">
      <alignment vertical="center"/>
    </xf>
    <xf numFmtId="0" fontId="38" fillId="0" borderId="0" xfId="68" applyFont="1" applyAlignment="1">
      <alignment vertical="center" wrapText="1"/>
    </xf>
    <xf numFmtId="171" fontId="38" fillId="0" borderId="0" xfId="68" applyNumberFormat="1" applyFont="1" applyAlignment="1">
      <alignment horizontal="center" vertical="center"/>
    </xf>
    <xf numFmtId="4" fontId="38" fillId="0" borderId="0" xfId="68" applyNumberFormat="1" applyFont="1" applyBorder="1" applyAlignment="1">
      <alignment vertical="center"/>
    </xf>
    <xf numFmtId="0" fontId="38" fillId="0" borderId="0" xfId="68" applyFont="1" applyBorder="1" applyAlignment="1">
      <alignment vertical="center" wrapText="1"/>
    </xf>
    <xf numFmtId="171" fontId="38" fillId="0" borderId="0" xfId="68" applyNumberFormat="1" applyFont="1" applyBorder="1" applyAlignment="1">
      <alignment horizontal="center" vertical="center"/>
    </xf>
    <xf numFmtId="0" fontId="12" fillId="0" borderId="0" xfId="68" applyFont="1" applyBorder="1" applyAlignment="1">
      <alignment vertical="center"/>
    </xf>
    <xf numFmtId="172" fontId="71" fillId="0" borderId="0" xfId="1" applyNumberFormat="1" applyFont="1"/>
    <xf numFmtId="1" fontId="57" fillId="0" borderId="0" xfId="68" applyNumberFormat="1" applyFont="1" applyBorder="1" applyAlignment="1">
      <alignment horizontal="center" vertical="center"/>
    </xf>
    <xf numFmtId="0" fontId="16" fillId="0" borderId="0" xfId="68" applyFont="1" applyBorder="1" applyAlignment="1">
      <alignment vertical="center"/>
    </xf>
    <xf numFmtId="0" fontId="57" fillId="0" borderId="0" xfId="68" applyFont="1" applyAlignment="1" applyProtection="1">
      <alignment vertical="center"/>
      <protection locked="0"/>
    </xf>
    <xf numFmtId="4" fontId="11" fillId="0" borderId="44" xfId="68" applyNumberFormat="1" applyFont="1" applyFill="1" applyBorder="1" applyAlignment="1">
      <alignment vertical="center"/>
    </xf>
    <xf numFmtId="0" fontId="16" fillId="0" borderId="0" xfId="68" applyFont="1" applyAlignment="1" applyProtection="1">
      <alignment vertical="center"/>
      <protection locked="0"/>
    </xf>
    <xf numFmtId="4" fontId="16" fillId="0" borderId="6" xfId="0" applyNumberFormat="1" applyFont="1" applyFill="1" applyBorder="1" applyAlignment="1">
      <alignment vertical="center"/>
    </xf>
    <xf numFmtId="49" fontId="16" fillId="0" borderId="13" xfId="0" applyNumberFormat="1" applyFont="1" applyBorder="1" applyAlignment="1">
      <alignment vertical="center" wrapText="1"/>
    </xf>
    <xf numFmtId="49" fontId="16" fillId="0" borderId="5" xfId="0" applyNumberFormat="1" applyFont="1" applyBorder="1" applyAlignment="1">
      <alignment horizontal="center" vertical="center" wrapText="1"/>
    </xf>
    <xf numFmtId="0" fontId="16" fillId="0" borderId="13" xfId="0" applyFont="1" applyBorder="1" applyAlignment="1">
      <alignment horizontal="left" vertical="center" wrapText="1"/>
    </xf>
    <xf numFmtId="0" fontId="16" fillId="0" borderId="13" xfId="0" applyFont="1" applyBorder="1" applyAlignment="1">
      <alignment vertical="center" wrapText="1"/>
    </xf>
    <xf numFmtId="4" fontId="16" fillId="0" borderId="13" xfId="0" applyNumberFormat="1" applyFont="1" applyBorder="1" applyAlignment="1">
      <alignment horizontal="left" vertical="center" wrapText="1"/>
    </xf>
    <xf numFmtId="0" fontId="16" fillId="0" borderId="13" xfId="0" applyFont="1" applyFill="1" applyBorder="1" applyAlignment="1">
      <alignment horizontal="left" vertical="center" wrapText="1"/>
    </xf>
    <xf numFmtId="49" fontId="16" fillId="0" borderId="5" xfId="0" applyNumberFormat="1" applyFont="1" applyFill="1" applyBorder="1" applyAlignment="1">
      <alignment horizontal="center" vertical="center" wrapText="1"/>
    </xf>
    <xf numFmtId="0" fontId="16" fillId="0" borderId="1" xfId="0" applyFont="1" applyBorder="1" applyAlignment="1">
      <alignment horizontal="left" vertical="center" wrapText="1"/>
    </xf>
    <xf numFmtId="49" fontId="16" fillId="0" borderId="64" xfId="0" applyNumberFormat="1" applyFont="1" applyBorder="1" applyAlignment="1">
      <alignment horizontal="center" vertical="center" wrapText="1"/>
    </xf>
    <xf numFmtId="49" fontId="16" fillId="0" borderId="5" xfId="0" applyNumberFormat="1" applyFont="1" applyBorder="1" applyAlignment="1" applyProtection="1">
      <alignment horizontal="center" vertical="center" wrapText="1"/>
    </xf>
    <xf numFmtId="4" fontId="16" fillId="0" borderId="5" xfId="0" applyNumberFormat="1" applyFont="1" applyBorder="1" applyAlignment="1">
      <alignment horizontal="center" vertical="center" wrapText="1"/>
    </xf>
    <xf numFmtId="0" fontId="16" fillId="0" borderId="13" xfId="0" applyFont="1" applyFill="1" applyBorder="1" applyAlignment="1">
      <alignment vertical="center" wrapText="1"/>
    </xf>
    <xf numFmtId="0" fontId="16" fillId="0" borderId="9" xfId="0" applyFont="1" applyBorder="1" applyAlignment="1">
      <alignment horizontal="left" vertical="center" wrapText="1"/>
    </xf>
    <xf numFmtId="49" fontId="16" fillId="0" borderId="71" xfId="0" applyNumberFormat="1" applyFont="1" applyBorder="1" applyAlignment="1">
      <alignment horizontal="center" vertical="center" wrapText="1"/>
    </xf>
    <xf numFmtId="0" fontId="57" fillId="0" borderId="0" xfId="68" applyFont="1" applyAlignment="1" applyProtection="1">
      <alignment horizontal="left" vertical="center"/>
      <protection locked="0"/>
    </xf>
    <xf numFmtId="0" fontId="16" fillId="0" borderId="0" xfId="68" applyFont="1" applyAlignment="1" applyProtection="1">
      <alignment horizontal="left" vertical="center"/>
      <protection locked="0"/>
    </xf>
    <xf numFmtId="4" fontId="16" fillId="0" borderId="12" xfId="0" applyNumberFormat="1" applyFont="1" applyFill="1" applyBorder="1" applyAlignment="1">
      <alignment vertical="center"/>
    </xf>
    <xf numFmtId="0" fontId="16" fillId="0" borderId="11" xfId="0" applyFont="1" applyBorder="1" applyAlignment="1">
      <alignment horizontal="left" vertical="center" wrapText="1"/>
    </xf>
    <xf numFmtId="49" fontId="16" fillId="0" borderId="10" xfId="0" applyNumberFormat="1" applyFont="1" applyBorder="1" applyAlignment="1">
      <alignment horizontal="center" vertical="center" wrapText="1"/>
    </xf>
    <xf numFmtId="0" fontId="57" fillId="0" borderId="0" xfId="68" applyFont="1" applyAlignment="1">
      <alignment wrapText="1"/>
    </xf>
    <xf numFmtId="171" fontId="57" fillId="0" borderId="0" xfId="68" applyNumberFormat="1" applyFont="1" applyAlignment="1">
      <alignment horizontal="center"/>
    </xf>
    <xf numFmtId="0" fontId="12" fillId="0" borderId="0" xfId="68" applyFont="1"/>
    <xf numFmtId="4" fontId="12" fillId="28" borderId="43" xfId="0" applyNumberFormat="1" applyFont="1" applyFill="1" applyBorder="1" applyAlignment="1">
      <alignment vertical="center"/>
    </xf>
    <xf numFmtId="0" fontId="12" fillId="0" borderId="4" xfId="0" applyFont="1" applyBorder="1" applyAlignment="1">
      <alignment vertical="center" wrapText="1"/>
    </xf>
    <xf numFmtId="171" fontId="12" fillId="0" borderId="5" xfId="0" applyNumberFormat="1" applyFont="1" applyBorder="1" applyAlignment="1">
      <alignment horizontal="center" vertical="center"/>
    </xf>
    <xf numFmtId="0" fontId="12" fillId="0" borderId="50" xfId="0" applyFont="1" applyBorder="1" applyAlignment="1">
      <alignment vertical="center" wrapText="1"/>
    </xf>
    <xf numFmtId="171" fontId="12" fillId="0" borderId="64" xfId="0" applyNumberFormat="1" applyFont="1" applyBorder="1" applyAlignment="1">
      <alignment horizontal="center" vertical="center"/>
    </xf>
    <xf numFmtId="0" fontId="12" fillId="0" borderId="0" xfId="68" applyFont="1" applyAlignment="1">
      <alignment horizontal="right"/>
    </xf>
    <xf numFmtId="4" fontId="12" fillId="28" borderId="0" xfId="0" applyNumberFormat="1" applyFont="1" applyFill="1" applyBorder="1" applyAlignment="1"/>
    <xf numFmtId="0" fontId="12" fillId="0" borderId="0" xfId="0" applyFont="1" applyAlignment="1">
      <alignment vertical="center"/>
    </xf>
    <xf numFmtId="4" fontId="12" fillId="28" borderId="0" xfId="0" applyNumberFormat="1" applyFont="1" applyFill="1" applyBorder="1" applyAlignment="1">
      <alignment vertical="center"/>
    </xf>
    <xf numFmtId="172" fontId="72" fillId="28" borderId="50" xfId="0" applyNumberFormat="1" applyFont="1" applyFill="1" applyBorder="1" applyAlignment="1">
      <alignment horizontal="right" vertical="center" wrapText="1"/>
    </xf>
    <xf numFmtId="49" fontId="72" fillId="0" borderId="50" xfId="0" applyNumberFormat="1" applyFont="1" applyFill="1" applyBorder="1" applyAlignment="1">
      <alignment horizontal="center" vertical="center" wrapText="1"/>
    </xf>
    <xf numFmtId="49" fontId="72" fillId="0" borderId="50" xfId="0" applyNumberFormat="1" applyFont="1" applyFill="1" applyBorder="1" applyAlignment="1">
      <alignment horizontal="left" vertical="center" wrapText="1"/>
    </xf>
    <xf numFmtId="49" fontId="18" fillId="0" borderId="50" xfId="0" applyNumberFormat="1" applyFont="1" applyFill="1" applyBorder="1" applyAlignment="1">
      <alignment horizontal="left" vertical="center" wrapText="1"/>
    </xf>
    <xf numFmtId="172" fontId="72" fillId="28" borderId="51" xfId="0" applyNumberFormat="1" applyFont="1" applyFill="1" applyBorder="1" applyAlignment="1">
      <alignment horizontal="right" vertical="center" wrapText="1"/>
    </xf>
    <xf numFmtId="49" fontId="72" fillId="0" borderId="3" xfId="0" applyNumberFormat="1" applyFont="1" applyFill="1" applyBorder="1" applyAlignment="1">
      <alignment horizontal="center" vertical="center" wrapText="1"/>
    </xf>
    <xf numFmtId="49" fontId="72" fillId="0" borderId="51" xfId="0" applyNumberFormat="1" applyFont="1" applyFill="1" applyBorder="1" applyAlignment="1">
      <alignment horizontal="left" vertical="center" wrapText="1"/>
    </xf>
    <xf numFmtId="49" fontId="18" fillId="0" borderId="51" xfId="0" applyNumberFormat="1" applyFont="1" applyFill="1" applyBorder="1" applyAlignment="1">
      <alignment horizontal="left" vertical="center" wrapText="1"/>
    </xf>
    <xf numFmtId="49" fontId="72" fillId="0" borderId="51" xfId="0" applyNumberFormat="1" applyFont="1" applyFill="1" applyBorder="1" applyAlignment="1">
      <alignment horizontal="center" vertical="center" wrapText="1"/>
    </xf>
    <xf numFmtId="173" fontId="18" fillId="28" borderId="0" xfId="0" applyNumberFormat="1" applyFont="1" applyFill="1" applyBorder="1" applyAlignment="1">
      <alignment horizontal="right" vertical="center" wrapText="1"/>
    </xf>
    <xf numFmtId="173" fontId="72" fillId="28" borderId="3" xfId="0" applyNumberFormat="1" applyFont="1" applyFill="1" applyBorder="1" applyAlignment="1">
      <alignment horizontal="right" vertical="center" wrapText="1"/>
    </xf>
    <xf numFmtId="172" fontId="18" fillId="28" borderId="0" xfId="0" applyNumberFormat="1" applyFont="1" applyFill="1" applyBorder="1" applyAlignment="1">
      <alignment horizontal="right" vertical="center" wrapText="1"/>
    </xf>
    <xf numFmtId="172" fontId="72" fillId="28" borderId="3" xfId="0" applyNumberFormat="1" applyFont="1" applyFill="1" applyBorder="1" applyAlignment="1">
      <alignment horizontal="right" vertical="center" wrapText="1"/>
    </xf>
    <xf numFmtId="172" fontId="73" fillId="29" borderId="4" xfId="0" applyNumberFormat="1" applyFont="1" applyFill="1" applyBorder="1" applyAlignment="1">
      <alignment horizontal="right" vertical="center" wrapText="1"/>
    </xf>
    <xf numFmtId="49" fontId="73" fillId="30" borderId="13" xfId="0" applyNumberFormat="1" applyFont="1" applyFill="1" applyBorder="1" applyAlignment="1">
      <alignment horizontal="center" vertical="center" wrapText="1"/>
    </xf>
    <xf numFmtId="49" fontId="73" fillId="30" borderId="4" xfId="0" applyNumberFormat="1" applyFont="1" applyFill="1" applyBorder="1" applyAlignment="1">
      <alignment horizontal="left" vertical="center" wrapText="1"/>
    </xf>
    <xf numFmtId="0" fontId="12" fillId="28" borderId="0" xfId="0" applyFont="1" applyFill="1" applyAlignment="1">
      <alignment vertical="center"/>
    </xf>
    <xf numFmtId="172" fontId="62" fillId="28" borderId="0" xfId="0" applyNumberFormat="1" applyFont="1" applyFill="1" applyBorder="1" applyAlignment="1">
      <alignment horizontal="right" vertical="center" wrapText="1"/>
    </xf>
    <xf numFmtId="172" fontId="73" fillId="28" borderId="3" xfId="0" applyNumberFormat="1" applyFont="1" applyFill="1" applyBorder="1" applyAlignment="1">
      <alignment horizontal="right" vertical="center" wrapText="1"/>
    </xf>
    <xf numFmtId="49" fontId="72" fillId="0" borderId="1" xfId="0" applyNumberFormat="1" applyFont="1" applyFill="1" applyBorder="1" applyAlignment="1">
      <alignment horizontal="center" vertical="center" wrapText="1"/>
    </xf>
    <xf numFmtId="173" fontId="73" fillId="29" borderId="4" xfId="0" applyNumberFormat="1" applyFont="1" applyFill="1" applyBorder="1" applyAlignment="1">
      <alignment horizontal="center" vertical="center" wrapText="1"/>
    </xf>
    <xf numFmtId="172" fontId="73" fillId="29" borderId="4" xfId="0" applyNumberFormat="1" applyFont="1" applyFill="1" applyBorder="1" applyAlignment="1">
      <alignment horizontal="center" vertical="center" wrapText="1"/>
    </xf>
    <xf numFmtId="1" fontId="73" fillId="29" borderId="4" xfId="0" applyNumberFormat="1" applyFont="1" applyFill="1" applyBorder="1" applyAlignment="1">
      <alignment horizontal="center" vertical="center" wrapText="1"/>
    </xf>
    <xf numFmtId="0" fontId="75" fillId="0" borderId="26" xfId="0" applyFont="1" applyFill="1" applyBorder="1" applyAlignment="1">
      <alignment horizontal="center" vertical="center" wrapText="1"/>
    </xf>
    <xf numFmtId="0" fontId="76" fillId="0" borderId="0" xfId="0" applyFont="1" applyFill="1" applyBorder="1" applyAlignment="1">
      <alignment horizontal="center" vertical="center" wrapText="1"/>
    </xf>
    <xf numFmtId="0" fontId="75" fillId="0" borderId="2" xfId="0" applyFont="1" applyFill="1" applyBorder="1" applyAlignment="1">
      <alignment horizontal="center" vertical="center" wrapText="1"/>
    </xf>
    <xf numFmtId="173" fontId="72" fillId="28" borderId="0" xfId="0" applyNumberFormat="1" applyFont="1" applyFill="1" applyBorder="1" applyAlignment="1">
      <alignment horizontal="right" vertical="center" wrapText="1"/>
    </xf>
    <xf numFmtId="0" fontId="12" fillId="0" borderId="0" xfId="0" applyFont="1" applyBorder="1" applyAlignment="1">
      <alignment vertical="center"/>
    </xf>
    <xf numFmtId="0" fontId="77" fillId="0" borderId="0" xfId="0" applyFont="1" applyAlignment="1">
      <alignment vertical="center"/>
    </xf>
    <xf numFmtId="173" fontId="72" fillId="28" borderId="54" xfId="0" applyNumberFormat="1" applyFont="1" applyFill="1" applyBorder="1" applyAlignment="1">
      <alignment horizontal="right" vertical="center" wrapText="1"/>
    </xf>
    <xf numFmtId="0" fontId="12" fillId="0" borderId="54" xfId="0" applyFont="1" applyBorder="1" applyAlignment="1">
      <alignment vertical="center"/>
    </xf>
    <xf numFmtId="172" fontId="72" fillId="28" borderId="53" xfId="0" applyNumberFormat="1" applyFont="1" applyFill="1" applyBorder="1" applyAlignment="1">
      <alignment horizontal="right" vertical="center" wrapText="1"/>
    </xf>
    <xf numFmtId="49" fontId="72" fillId="0" borderId="9" xfId="0" applyNumberFormat="1" applyFont="1" applyFill="1" applyBorder="1" applyAlignment="1">
      <alignment horizontal="center" vertical="center" wrapText="1"/>
    </xf>
    <xf numFmtId="49" fontId="72" fillId="0" borderId="53" xfId="0" applyNumberFormat="1" applyFont="1" applyFill="1" applyBorder="1" applyAlignment="1">
      <alignment horizontal="left" vertical="center" wrapText="1"/>
    </xf>
    <xf numFmtId="173" fontId="72" fillId="28" borderId="51" xfId="0" applyNumberFormat="1" applyFont="1" applyFill="1" applyBorder="1" applyAlignment="1">
      <alignment horizontal="right" vertical="center" wrapText="1"/>
    </xf>
    <xf numFmtId="49" fontId="72" fillId="28" borderId="51" xfId="0" applyNumberFormat="1" applyFont="1" applyFill="1" applyBorder="1" applyAlignment="1">
      <alignment horizontal="left" vertical="center" wrapText="1"/>
    </xf>
    <xf numFmtId="172" fontId="72" fillId="28" borderId="51" xfId="0" applyNumberFormat="1" applyFont="1" applyFill="1" applyBorder="1" applyAlignment="1">
      <alignment horizontal="center" vertical="center" wrapText="1"/>
    </xf>
    <xf numFmtId="49" fontId="62" fillId="30" borderId="4" xfId="0" applyNumberFormat="1" applyFont="1" applyFill="1" applyBorder="1" applyAlignment="1">
      <alignment horizontal="left" vertical="center" wrapText="1"/>
    </xf>
    <xf numFmtId="4" fontId="62" fillId="30" borderId="53" xfId="0" applyNumberFormat="1" applyFont="1" applyFill="1" applyBorder="1" applyAlignment="1">
      <alignment horizontal="center" vertical="center"/>
    </xf>
    <xf numFmtId="49" fontId="62" fillId="29" borderId="4" xfId="0" applyNumberFormat="1" applyFont="1" applyFill="1" applyBorder="1" applyAlignment="1">
      <alignment horizontal="center" vertical="center"/>
    </xf>
    <xf numFmtId="0" fontId="62" fillId="0" borderId="0" xfId="0" applyFont="1" applyAlignment="1">
      <alignment horizontal="center" vertical="center"/>
    </xf>
    <xf numFmtId="0" fontId="62" fillId="0" borderId="0" xfId="0" applyFont="1" applyAlignment="1">
      <alignment vertical="center"/>
    </xf>
    <xf numFmtId="0" fontId="57" fillId="0" borderId="0" xfId="0" applyFont="1"/>
    <xf numFmtId="172" fontId="72" fillId="0" borderId="50" xfId="0" applyNumberFormat="1" applyFont="1" applyFill="1" applyBorder="1" applyAlignment="1">
      <alignment horizontal="right" vertical="center" wrapText="1"/>
    </xf>
    <xf numFmtId="172" fontId="72" fillId="0" borderId="51" xfId="0" applyNumberFormat="1" applyFont="1" applyFill="1" applyBorder="1" applyAlignment="1">
      <alignment horizontal="right" vertical="center" wrapText="1"/>
    </xf>
    <xf numFmtId="49" fontId="73" fillId="29" borderId="4" xfId="0" applyNumberFormat="1" applyFont="1" applyFill="1" applyBorder="1" applyAlignment="1">
      <alignment horizontal="center" vertical="center" wrapText="1"/>
    </xf>
    <xf numFmtId="49" fontId="73" fillId="29" borderId="4" xfId="0" applyNumberFormat="1" applyFont="1" applyFill="1" applyBorder="1" applyAlignment="1">
      <alignment horizontal="left" vertical="center" wrapText="1"/>
    </xf>
    <xf numFmtId="172" fontId="73" fillId="29" borderId="53" xfId="0" applyNumberFormat="1" applyFont="1" applyFill="1" applyBorder="1" applyAlignment="1">
      <alignment horizontal="center" vertical="center" wrapText="1"/>
    </xf>
    <xf numFmtId="1" fontId="73" fillId="30" borderId="4" xfId="0" applyNumberFormat="1" applyFont="1" applyFill="1" applyBorder="1" applyAlignment="1">
      <alignment horizontal="center" vertical="center" wrapText="1"/>
    </xf>
    <xf numFmtId="0" fontId="74" fillId="0" borderId="26" xfId="0" applyFont="1" applyFill="1" applyBorder="1" applyAlignment="1">
      <alignment horizontal="center" vertical="center" wrapText="1"/>
    </xf>
    <xf numFmtId="0" fontId="62" fillId="0" borderId="0" xfId="0" applyFont="1" applyFill="1" applyBorder="1" applyAlignment="1">
      <alignment horizontal="center" vertical="center" wrapText="1"/>
    </xf>
    <xf numFmtId="0" fontId="74" fillId="0" borderId="2" xfId="0" applyFont="1" applyFill="1" applyBorder="1" applyAlignment="1">
      <alignment horizontal="center" vertical="center" wrapText="1"/>
    </xf>
    <xf numFmtId="173" fontId="72" fillId="0" borderId="50" xfId="0" applyNumberFormat="1" applyFont="1" applyFill="1" applyBorder="1" applyAlignment="1">
      <alignment horizontal="right" vertical="center" wrapText="1"/>
    </xf>
    <xf numFmtId="173" fontId="72" fillId="0" borderId="51" xfId="0" applyNumberFormat="1" applyFont="1" applyFill="1" applyBorder="1" applyAlignment="1">
      <alignment horizontal="right" vertical="center" wrapText="1"/>
    </xf>
    <xf numFmtId="173" fontId="72" fillId="0" borderId="53" xfId="0" applyNumberFormat="1" applyFont="1" applyFill="1" applyBorder="1" applyAlignment="1">
      <alignment horizontal="right" vertical="center" wrapText="1"/>
    </xf>
    <xf numFmtId="49" fontId="72" fillId="0" borderId="53" xfId="0" applyNumberFormat="1" applyFont="1" applyFill="1" applyBorder="1" applyAlignment="1">
      <alignment horizontal="center" vertical="center" wrapText="1"/>
    </xf>
    <xf numFmtId="49" fontId="73" fillId="30" borderId="4" xfId="0" applyNumberFormat="1" applyFont="1" applyFill="1" applyBorder="1" applyAlignment="1">
      <alignment horizontal="center" vertical="center" wrapText="1"/>
    </xf>
    <xf numFmtId="49" fontId="72" fillId="28" borderId="51" xfId="0" applyNumberFormat="1" applyFont="1" applyFill="1" applyBorder="1" applyAlignment="1">
      <alignment horizontal="center" vertical="center" wrapText="1"/>
    </xf>
    <xf numFmtId="49" fontId="18" fillId="28" borderId="51" xfId="0" applyNumberFormat="1" applyFont="1" applyFill="1" applyBorder="1" applyAlignment="1">
      <alignment horizontal="left" vertical="center" wrapText="1"/>
    </xf>
    <xf numFmtId="49" fontId="18" fillId="0" borderId="51" xfId="0" applyNumberFormat="1" applyFont="1" applyFill="1" applyBorder="1" applyAlignment="1">
      <alignment horizontal="center" vertical="center" wrapText="1"/>
    </xf>
    <xf numFmtId="173" fontId="73" fillId="29" borderId="4" xfId="0" applyNumberFormat="1" applyFont="1" applyFill="1" applyBorder="1" applyAlignment="1">
      <alignment horizontal="right" vertical="center" wrapText="1"/>
    </xf>
    <xf numFmtId="49" fontId="62" fillId="29" borderId="4" xfId="0" applyNumberFormat="1" applyFont="1" applyFill="1" applyBorder="1" applyAlignment="1">
      <alignment horizontal="center" vertical="center" wrapText="1"/>
    </xf>
    <xf numFmtId="49" fontId="62" fillId="29" borderId="4" xfId="0" applyNumberFormat="1" applyFont="1" applyFill="1" applyBorder="1" applyAlignment="1">
      <alignment horizontal="left" vertical="center" wrapText="1"/>
    </xf>
    <xf numFmtId="4" fontId="62" fillId="29" borderId="4" xfId="0" applyNumberFormat="1" applyFont="1" applyFill="1" applyBorder="1" applyAlignment="1">
      <alignment horizontal="center" vertical="center"/>
    </xf>
    <xf numFmtId="49" fontId="62" fillId="30" borderId="4" xfId="0" applyNumberFormat="1" applyFont="1" applyFill="1" applyBorder="1" applyAlignment="1">
      <alignment horizontal="center" vertical="center"/>
    </xf>
    <xf numFmtId="4" fontId="12" fillId="0" borderId="0" xfId="0" applyNumberFormat="1" applyFont="1" applyFill="1" applyBorder="1" applyAlignment="1">
      <alignment vertical="center"/>
    </xf>
    <xf numFmtId="4" fontId="78" fillId="0" borderId="0" xfId="0" applyNumberFormat="1" applyFont="1" applyFill="1" applyBorder="1" applyAlignment="1">
      <alignment vertical="center"/>
    </xf>
    <xf numFmtId="0" fontId="12" fillId="0" borderId="0" xfId="0" applyFont="1" applyAlignment="1">
      <alignment horizontal="center" vertical="center"/>
    </xf>
    <xf numFmtId="0" fontId="12" fillId="0" borderId="0" xfId="0" applyFont="1" applyAlignment="1">
      <alignment vertical="top"/>
    </xf>
    <xf numFmtId="173" fontId="72" fillId="28" borderId="50" xfId="0" applyNumberFormat="1" applyFont="1" applyFill="1" applyBorder="1" applyAlignment="1">
      <alignment horizontal="right" vertical="center" wrapText="1"/>
    </xf>
    <xf numFmtId="0" fontId="11" fillId="28" borderId="0" xfId="0" applyFont="1" applyFill="1" applyAlignment="1">
      <alignment vertical="center"/>
    </xf>
    <xf numFmtId="0" fontId="12" fillId="0" borderId="0" xfId="0" applyFont="1" applyFill="1" applyBorder="1" applyAlignment="1">
      <alignment vertical="center"/>
    </xf>
    <xf numFmtId="172" fontId="79" fillId="28" borderId="0" xfId="0" applyNumberFormat="1" applyFont="1" applyFill="1" applyBorder="1" applyAlignment="1">
      <alignment horizontal="right" vertical="center" wrapText="1"/>
    </xf>
    <xf numFmtId="49" fontId="79" fillId="28" borderId="0" xfId="0" applyNumberFormat="1" applyFont="1" applyFill="1" applyBorder="1" applyAlignment="1">
      <alignment horizontal="right" vertical="center" wrapText="1"/>
    </xf>
    <xf numFmtId="49" fontId="79" fillId="0" borderId="0" xfId="0" applyNumberFormat="1" applyFont="1" applyFill="1" applyBorder="1" applyAlignment="1">
      <alignment horizontal="left" vertical="center" wrapText="1"/>
    </xf>
    <xf numFmtId="49" fontId="72" fillId="28" borderId="50" xfId="0" applyNumberFormat="1" applyFont="1" applyFill="1" applyBorder="1" applyAlignment="1">
      <alignment horizontal="center" vertical="center" wrapText="1"/>
    </xf>
    <xf numFmtId="49" fontId="72" fillId="28" borderId="50" xfId="0" applyNumberFormat="1" applyFont="1" applyFill="1" applyBorder="1" applyAlignment="1">
      <alignment horizontal="left" vertical="center" wrapText="1"/>
    </xf>
    <xf numFmtId="0" fontId="12" fillId="28" borderId="0" xfId="0" applyFont="1" applyFill="1" applyAlignment="1">
      <alignment vertical="center" wrapText="1"/>
    </xf>
    <xf numFmtId="172" fontId="73" fillId="30" borderId="4" xfId="0" applyNumberFormat="1" applyFont="1" applyFill="1" applyBorder="1" applyAlignment="1">
      <alignment horizontal="right" vertical="center" wrapText="1"/>
    </xf>
    <xf numFmtId="0" fontId="12" fillId="28" borderId="0" xfId="0" applyFont="1" applyFill="1"/>
    <xf numFmtId="49" fontId="62" fillId="29" borderId="53" xfId="0" applyNumberFormat="1" applyFont="1" applyFill="1" applyBorder="1" applyAlignment="1">
      <alignment horizontal="center" vertical="center" wrapText="1"/>
    </xf>
    <xf numFmtId="49" fontId="73" fillId="29" borderId="53" xfId="0" applyNumberFormat="1" applyFont="1" applyFill="1" applyBorder="1" applyAlignment="1">
      <alignment horizontal="center" vertical="center" wrapText="1"/>
    </xf>
    <xf numFmtId="0" fontId="11" fillId="30" borderId="4" xfId="0" applyFont="1" applyFill="1" applyBorder="1" applyAlignment="1">
      <alignment horizontal="center" vertical="center"/>
    </xf>
    <xf numFmtId="49" fontId="80" fillId="0" borderId="26" xfId="0" applyNumberFormat="1" applyFont="1" applyFill="1" applyBorder="1" applyAlignment="1">
      <alignment horizontal="center" vertical="center" wrapText="1"/>
    </xf>
    <xf numFmtId="49" fontId="73" fillId="0" borderId="2" xfId="0" applyNumberFormat="1" applyFont="1" applyFill="1" applyBorder="1" applyAlignment="1">
      <alignment horizontal="center" vertical="center" wrapText="1"/>
    </xf>
    <xf numFmtId="49" fontId="80" fillId="0" borderId="2" xfId="0" applyNumberFormat="1" applyFont="1" applyFill="1" applyBorder="1" applyAlignment="1">
      <alignment horizontal="center" vertical="center" wrapText="1"/>
    </xf>
    <xf numFmtId="0" fontId="57" fillId="0" borderId="0" xfId="0" applyFont="1" applyBorder="1"/>
    <xf numFmtId="0" fontId="57" fillId="0" borderId="0" xfId="0" applyFont="1" applyBorder="1" applyAlignment="1">
      <alignment vertical="center"/>
    </xf>
    <xf numFmtId="4" fontId="62" fillId="29" borderId="4" xfId="0" applyNumberFormat="1" applyFont="1" applyFill="1" applyBorder="1" applyAlignment="1">
      <alignment horizontal="right" vertical="center" wrapText="1"/>
    </xf>
    <xf numFmtId="173" fontId="73" fillId="30" borderId="4" xfId="0" applyNumberFormat="1" applyFont="1" applyFill="1" applyBorder="1" applyAlignment="1">
      <alignment horizontal="right" vertical="center" wrapText="1"/>
    </xf>
    <xf numFmtId="0" fontId="13" fillId="0" borderId="0" xfId="0" applyFont="1" applyBorder="1" applyAlignment="1">
      <alignment vertical="center"/>
    </xf>
    <xf numFmtId="0" fontId="13" fillId="0" borderId="0" xfId="0" applyFont="1" applyAlignment="1">
      <alignment vertical="center"/>
    </xf>
    <xf numFmtId="0" fontId="18" fillId="0" borderId="0" xfId="69" applyFont="1"/>
    <xf numFmtId="0" fontId="62" fillId="0" borderId="82" xfId="69" applyFont="1" applyFill="1" applyBorder="1" applyAlignment="1">
      <alignment horizontal="center" vertical="center" wrapText="1"/>
    </xf>
    <xf numFmtId="0" fontId="18" fillId="0" borderId="0" xfId="69" applyFont="1" applyFill="1" applyAlignment="1">
      <alignment horizontal="center" vertical="center" wrapText="1"/>
    </xf>
    <xf numFmtId="0" fontId="62" fillId="0" borderId="84" xfId="69" applyFont="1" applyFill="1" applyBorder="1" applyAlignment="1">
      <alignment horizontal="center" vertical="center"/>
    </xf>
    <xf numFmtId="4" fontId="18" fillId="0" borderId="84" xfId="69" applyNumberFormat="1" applyFont="1" applyFill="1" applyBorder="1" applyAlignment="1">
      <alignment horizontal="right" vertical="center"/>
    </xf>
    <xf numFmtId="4" fontId="18" fillId="0" borderId="103" xfId="69" applyNumberFormat="1" applyFont="1" applyFill="1" applyBorder="1" applyAlignment="1">
      <alignment horizontal="right" vertical="center"/>
    </xf>
    <xf numFmtId="0" fontId="62" fillId="0" borderId="86" xfId="69" applyFont="1" applyFill="1" applyBorder="1" applyAlignment="1">
      <alignment horizontal="center" vertical="center"/>
    </xf>
    <xf numFmtId="4" fontId="18" fillId="0" borderId="86" xfId="69" applyNumberFormat="1" applyFont="1" applyFill="1" applyBorder="1" applyAlignment="1">
      <alignment horizontal="right" vertical="center"/>
    </xf>
    <xf numFmtId="4" fontId="18" fillId="0" borderId="104" xfId="69" applyNumberFormat="1" applyFont="1" applyFill="1" applyBorder="1" applyAlignment="1">
      <alignment horizontal="right" vertical="center"/>
    </xf>
    <xf numFmtId="4" fontId="18" fillId="0" borderId="89" xfId="69" applyNumberFormat="1" applyFont="1" applyFill="1" applyBorder="1" applyAlignment="1">
      <alignment horizontal="right" vertical="center"/>
    </xf>
    <xf numFmtId="0" fontId="18" fillId="31" borderId="86" xfId="69" applyFont="1" applyFill="1" applyBorder="1" applyAlignment="1">
      <alignment horizontal="center" vertical="center"/>
    </xf>
    <xf numFmtId="0" fontId="62" fillId="0" borderId="0" xfId="69" applyFont="1"/>
    <xf numFmtId="4" fontId="18" fillId="0" borderId="94" xfId="69" applyNumberFormat="1" applyFont="1" applyFill="1" applyBorder="1" applyAlignment="1">
      <alignment horizontal="right" vertical="center"/>
    </xf>
    <xf numFmtId="4" fontId="18" fillId="0" borderId="4" xfId="69" applyNumberFormat="1" applyFont="1" applyFill="1" applyBorder="1" applyAlignment="1">
      <alignment vertical="center"/>
    </xf>
    <xf numFmtId="4" fontId="18" fillId="0" borderId="6" xfId="69" applyNumberFormat="1" applyFont="1" applyFill="1" applyBorder="1" applyAlignment="1">
      <alignment vertical="center"/>
    </xf>
    <xf numFmtId="0" fontId="62" fillId="0" borderId="0" xfId="69" applyFont="1" applyFill="1"/>
    <xf numFmtId="4" fontId="18" fillId="0" borderId="4" xfId="69" applyNumberFormat="1" applyFont="1" applyFill="1" applyBorder="1" applyAlignment="1">
      <alignment horizontal="right" vertical="center"/>
    </xf>
    <xf numFmtId="4" fontId="18" fillId="0" borderId="6" xfId="69" applyNumberFormat="1" applyFont="1" applyFill="1" applyBorder="1" applyAlignment="1">
      <alignment horizontal="right" vertical="center"/>
    </xf>
    <xf numFmtId="0" fontId="62" fillId="0" borderId="0" xfId="69" applyFont="1" applyFill="1" applyAlignment="1">
      <alignment horizontal="left" vertical="center"/>
    </xf>
    <xf numFmtId="4" fontId="18" fillId="0" borderId="93" xfId="69" applyNumberFormat="1" applyFont="1" applyFill="1" applyBorder="1" applyAlignment="1">
      <alignment horizontal="right" vertical="center"/>
    </xf>
    <xf numFmtId="0" fontId="62" fillId="0" borderId="4" xfId="69" applyFont="1" applyFill="1" applyBorder="1" applyAlignment="1">
      <alignment horizontal="center" vertical="center"/>
    </xf>
    <xf numFmtId="4" fontId="18" fillId="0" borderId="85" xfId="69" applyNumberFormat="1" applyFont="1" applyFill="1" applyBorder="1" applyAlignment="1">
      <alignment horizontal="right" vertical="center"/>
    </xf>
    <xf numFmtId="0" fontId="18" fillId="0" borderId="86" xfId="69" applyFont="1" applyFill="1" applyBorder="1" applyAlignment="1">
      <alignment horizontal="left" vertical="center" wrapText="1"/>
    </xf>
    <xf numFmtId="4" fontId="18" fillId="31" borderId="4" xfId="69" applyNumberFormat="1" applyFont="1" applyFill="1" applyBorder="1" applyAlignment="1">
      <alignment vertical="center"/>
    </xf>
    <xf numFmtId="0" fontId="18" fillId="0" borderId="4" xfId="69" applyFont="1" applyFill="1" applyBorder="1" applyAlignment="1">
      <alignment horizontal="left" vertical="center" wrapText="1"/>
    </xf>
    <xf numFmtId="0" fontId="63" fillId="0" borderId="0" xfId="69" applyFont="1"/>
    <xf numFmtId="0" fontId="62" fillId="0" borderId="87" xfId="69" applyFont="1" applyFill="1" applyBorder="1" applyAlignment="1">
      <alignment horizontal="center" vertical="center"/>
    </xf>
    <xf numFmtId="0" fontId="62" fillId="0" borderId="90" xfId="69" applyFont="1" applyFill="1" applyBorder="1" applyAlignment="1">
      <alignment horizontal="center" vertical="center"/>
    </xf>
    <xf numFmtId="4" fontId="18" fillId="0" borderId="0" xfId="69" applyNumberFormat="1" applyFont="1"/>
    <xf numFmtId="0" fontId="18" fillId="31" borderId="84" xfId="69" applyFont="1" applyFill="1" applyBorder="1" applyAlignment="1">
      <alignment horizontal="center" vertical="center"/>
    </xf>
    <xf numFmtId="4" fontId="62" fillId="31" borderId="111" xfId="69" applyNumberFormat="1" applyFont="1" applyFill="1" applyBorder="1" applyAlignment="1">
      <alignment horizontal="right" vertical="center"/>
    </xf>
    <xf numFmtId="4" fontId="62" fillId="0" borderId="0" xfId="69" applyNumberFormat="1" applyFont="1" applyFill="1" applyBorder="1" applyAlignment="1">
      <alignment horizontal="right" vertical="top"/>
    </xf>
    <xf numFmtId="0" fontId="18" fillId="0" borderId="87" xfId="69" applyFont="1" applyFill="1" applyBorder="1" applyAlignment="1">
      <alignment horizontal="left" vertical="center" wrapText="1"/>
    </xf>
    <xf numFmtId="0" fontId="63" fillId="31" borderId="4" xfId="69" applyFont="1" applyFill="1" applyBorder="1" applyAlignment="1">
      <alignment horizontal="center" vertical="center"/>
    </xf>
    <xf numFmtId="4" fontId="62" fillId="31" borderId="88" xfId="69" applyNumberFormat="1" applyFont="1" applyFill="1" applyBorder="1" applyAlignment="1">
      <alignment horizontal="right" vertical="center"/>
    </xf>
    <xf numFmtId="0" fontId="62" fillId="31" borderId="86" xfId="69" applyFont="1" applyFill="1" applyBorder="1" applyAlignment="1">
      <alignment horizontal="center" vertical="center"/>
    </xf>
    <xf numFmtId="4" fontId="62" fillId="31" borderId="104" xfId="69" applyNumberFormat="1" applyFont="1" applyFill="1" applyBorder="1" applyAlignment="1">
      <alignment horizontal="right" vertical="center"/>
    </xf>
    <xf numFmtId="0" fontId="62" fillId="0" borderId="99" xfId="69" applyFont="1" applyFill="1" applyBorder="1" applyAlignment="1">
      <alignment horizontal="center" vertical="center"/>
    </xf>
    <xf numFmtId="4" fontId="18" fillId="24" borderId="89" xfId="69" applyNumberFormat="1" applyFont="1" applyFill="1" applyBorder="1" applyAlignment="1">
      <alignment horizontal="right" vertical="center"/>
    </xf>
    <xf numFmtId="4" fontId="18" fillId="24" borderId="111" xfId="69" applyNumberFormat="1" applyFont="1" applyFill="1" applyBorder="1" applyAlignment="1">
      <alignment horizontal="right" vertical="center"/>
    </xf>
    <xf numFmtId="0" fontId="62" fillId="24" borderId="0" xfId="69" applyFont="1" applyFill="1"/>
    <xf numFmtId="0" fontId="62" fillId="31" borderId="4" xfId="69" applyFont="1" applyFill="1" applyBorder="1" applyAlignment="1">
      <alignment horizontal="center" vertical="center"/>
    </xf>
    <xf numFmtId="0" fontId="62" fillId="0" borderId="114" xfId="69" applyFont="1" applyFill="1" applyBorder="1" applyAlignment="1">
      <alignment horizontal="center" vertical="center"/>
    </xf>
    <xf numFmtId="4" fontId="18" fillId="0" borderId="111" xfId="69" applyNumberFormat="1" applyFont="1" applyFill="1" applyBorder="1" applyAlignment="1">
      <alignment horizontal="right" vertical="center"/>
    </xf>
    <xf numFmtId="0" fontId="18" fillId="0" borderId="0" xfId="69" applyFont="1" applyFill="1"/>
    <xf numFmtId="4" fontId="62" fillId="31" borderId="91" xfId="69" applyNumberFormat="1" applyFont="1" applyFill="1" applyBorder="1" applyAlignment="1">
      <alignment horizontal="right" vertical="center"/>
    </xf>
    <xf numFmtId="4" fontId="62" fillId="0" borderId="0" xfId="69" applyNumberFormat="1" applyFont="1" applyFill="1" applyBorder="1" applyAlignment="1">
      <alignment horizontal="right" vertical="center"/>
    </xf>
    <xf numFmtId="0" fontId="18" fillId="0" borderId="114" xfId="69" applyFont="1" applyFill="1" applyBorder="1" applyAlignment="1">
      <alignment horizontal="left" vertical="center" wrapText="1"/>
    </xf>
    <xf numFmtId="4" fontId="18" fillId="0" borderId="113" xfId="69" applyNumberFormat="1" applyFont="1" applyFill="1" applyBorder="1" applyAlignment="1">
      <alignment horizontal="right" vertical="center"/>
    </xf>
    <xf numFmtId="4" fontId="18" fillId="0" borderId="91" xfId="69" applyNumberFormat="1" applyFont="1" applyFill="1" applyBorder="1" applyAlignment="1">
      <alignment horizontal="right" vertical="center"/>
    </xf>
    <xf numFmtId="0" fontId="62" fillId="0" borderId="51" xfId="69" applyFont="1" applyFill="1" applyBorder="1" applyAlignment="1">
      <alignment horizontal="center" vertical="center"/>
    </xf>
    <xf numFmtId="4" fontId="18" fillId="24" borderId="4" xfId="69" applyNumberFormat="1" applyFont="1" applyFill="1" applyBorder="1" applyAlignment="1">
      <alignment horizontal="right" vertical="center"/>
    </xf>
    <xf numFmtId="4" fontId="18" fillId="24" borderId="6" xfId="69" applyNumberFormat="1" applyFont="1" applyFill="1" applyBorder="1" applyAlignment="1">
      <alignment horizontal="right" vertical="center"/>
    </xf>
    <xf numFmtId="0" fontId="62" fillId="0" borderId="96" xfId="69" applyFont="1" applyFill="1" applyBorder="1" applyAlignment="1">
      <alignment horizontal="center" vertical="center"/>
    </xf>
    <xf numFmtId="0" fontId="18" fillId="0" borderId="96" xfId="69" applyFont="1" applyFill="1" applyBorder="1" applyAlignment="1">
      <alignment horizontal="left" vertical="center" wrapText="1"/>
    </xf>
    <xf numFmtId="0" fontId="62" fillId="0" borderId="89" xfId="69" applyFont="1" applyFill="1" applyBorder="1" applyAlignment="1">
      <alignment horizontal="center" vertical="center"/>
    </xf>
    <xf numFmtId="0" fontId="62" fillId="31" borderId="89" xfId="69" applyFont="1" applyFill="1" applyBorder="1" applyAlignment="1">
      <alignment horizontal="center" vertical="center"/>
    </xf>
    <xf numFmtId="0" fontId="18" fillId="0" borderId="0" xfId="69" applyFont="1" applyBorder="1" applyAlignment="1">
      <alignment horizontal="left"/>
    </xf>
    <xf numFmtId="0" fontId="18" fillId="0" borderId="0" xfId="69" applyFont="1" applyBorder="1" applyAlignment="1">
      <alignment horizontal="center" vertical="center"/>
    </xf>
    <xf numFmtId="0" fontId="18" fillId="0" borderId="0" xfId="69" applyFont="1" applyBorder="1" applyAlignment="1">
      <alignment horizontal="left" wrapText="1"/>
    </xf>
    <xf numFmtId="0" fontId="18" fillId="0" borderId="0" xfId="69" applyFont="1" applyBorder="1"/>
    <xf numFmtId="0" fontId="62" fillId="24" borderId="0" xfId="69" applyFont="1" applyFill="1" applyBorder="1"/>
    <xf numFmtId="0" fontId="18" fillId="0" borderId="0" xfId="69" applyFont="1" applyAlignment="1">
      <alignment horizontal="left"/>
    </xf>
    <xf numFmtId="0" fontId="18" fillId="0" borderId="0" xfId="69" applyFont="1" applyAlignment="1">
      <alignment horizontal="center" vertical="center"/>
    </xf>
    <xf numFmtId="4" fontId="62" fillId="0" borderId="0" xfId="69" applyNumberFormat="1" applyFont="1"/>
    <xf numFmtId="0" fontId="18" fillId="0" borderId="0" xfId="69" applyFont="1" applyFill="1" applyAlignment="1">
      <alignment horizontal="center" vertical="center"/>
    </xf>
    <xf numFmtId="0" fontId="39" fillId="0" borderId="0" xfId="69" applyFont="1"/>
    <xf numFmtId="0" fontId="62" fillId="0" borderId="0" xfId="60" applyFont="1" applyFill="1" applyBorder="1" applyAlignment="1" applyProtection="1">
      <alignment horizontal="center" vertical="center" wrapText="1"/>
      <protection locked="0"/>
    </xf>
    <xf numFmtId="0" fontId="69" fillId="0" borderId="42" xfId="60" applyNumberFormat="1" applyFont="1" applyFill="1" applyBorder="1" applyAlignment="1" applyProtection="1">
      <alignment horizontal="center" vertical="center"/>
      <protection locked="0"/>
    </xf>
    <xf numFmtId="3" fontId="69" fillId="0" borderId="80" xfId="60" applyNumberFormat="1" applyFont="1" applyFill="1" applyBorder="1" applyAlignment="1" applyProtection="1">
      <alignment horizontal="right" vertical="center"/>
      <protection locked="0"/>
    </xf>
    <xf numFmtId="164" fontId="69" fillId="27" borderId="4" xfId="60" applyNumberFormat="1" applyFont="1" applyFill="1" applyBorder="1" applyAlignment="1" applyProtection="1">
      <alignment horizontal="right" vertical="center"/>
      <protection locked="0"/>
    </xf>
    <xf numFmtId="0" fontId="18" fillId="0" borderId="0" xfId="69" applyFont="1" applyFill="1" applyBorder="1" applyAlignment="1">
      <alignment vertical="center" wrapText="1"/>
    </xf>
    <xf numFmtId="0" fontId="18" fillId="0" borderId="89" xfId="69" applyFont="1" applyFill="1" applyBorder="1" applyAlignment="1">
      <alignment vertical="center" wrapText="1"/>
    </xf>
    <xf numFmtId="0" fontId="18" fillId="0" borderId="4" xfId="69" applyFont="1" applyFill="1" applyBorder="1" applyAlignment="1">
      <alignment vertical="center" wrapText="1"/>
    </xf>
    <xf numFmtId="0" fontId="18" fillId="0" borderId="53" xfId="69" applyFont="1" applyFill="1" applyBorder="1" applyAlignment="1">
      <alignment vertical="center" wrapText="1"/>
    </xf>
    <xf numFmtId="0" fontId="18" fillId="0" borderId="84" xfId="69" applyFont="1" applyFill="1" applyBorder="1" applyAlignment="1">
      <alignment horizontal="left" vertical="center" wrapText="1"/>
    </xf>
    <xf numFmtId="0" fontId="62" fillId="31" borderId="105" xfId="69" applyFont="1" applyFill="1" applyBorder="1" applyAlignment="1">
      <alignment horizontal="left" vertical="center"/>
    </xf>
    <xf numFmtId="0" fontId="62" fillId="31" borderId="86" xfId="69" applyFont="1" applyFill="1" applyBorder="1" applyAlignment="1">
      <alignment horizontal="left" vertical="center" wrapText="1"/>
    </xf>
    <xf numFmtId="4" fontId="62" fillId="31" borderId="97" xfId="69" applyNumberFormat="1" applyFont="1" applyFill="1" applyBorder="1" applyAlignment="1">
      <alignment horizontal="right" vertical="center"/>
    </xf>
    <xf numFmtId="4" fontId="62" fillId="31" borderId="4" xfId="69" applyNumberFormat="1" applyFont="1" applyFill="1" applyBorder="1" applyAlignment="1">
      <alignment horizontal="right" vertical="center"/>
    </xf>
    <xf numFmtId="4" fontId="62" fillId="31" borderId="98" xfId="69" applyNumberFormat="1" applyFont="1" applyFill="1" applyBorder="1" applyAlignment="1">
      <alignment horizontal="right" vertical="center"/>
    </xf>
    <xf numFmtId="4" fontId="62" fillId="31" borderId="96" xfId="69" applyNumberFormat="1" applyFont="1" applyFill="1" applyBorder="1" applyAlignment="1">
      <alignment horizontal="right" vertical="center"/>
    </xf>
    <xf numFmtId="4" fontId="62" fillId="31" borderId="106" xfId="69" applyNumberFormat="1" applyFont="1" applyFill="1" applyBorder="1" applyAlignment="1">
      <alignment horizontal="right" vertical="center"/>
    </xf>
    <xf numFmtId="0" fontId="62" fillId="31" borderId="96" xfId="69" applyFont="1" applyFill="1" applyBorder="1" applyAlignment="1">
      <alignment horizontal="left" vertical="center" wrapText="1"/>
    </xf>
    <xf numFmtId="0" fontId="62" fillId="31" borderId="112" xfId="69" applyFont="1" applyFill="1" applyBorder="1" applyAlignment="1">
      <alignment horizontal="left" vertical="center"/>
    </xf>
    <xf numFmtId="0" fontId="82" fillId="31" borderId="4" xfId="69" applyFont="1" applyFill="1" applyBorder="1" applyAlignment="1">
      <alignment horizontal="left" vertical="center" wrapText="1"/>
    </xf>
    <xf numFmtId="0" fontId="62" fillId="31" borderId="109" xfId="69" applyFont="1" applyFill="1" applyBorder="1" applyAlignment="1">
      <alignment horizontal="left" vertical="center"/>
    </xf>
    <xf numFmtId="0" fontId="62" fillId="31" borderId="113" xfId="69" applyFont="1" applyFill="1" applyBorder="1" applyAlignment="1">
      <alignment horizontal="left" vertical="center" wrapText="1"/>
    </xf>
    <xf numFmtId="0" fontId="18" fillId="0" borderId="89" xfId="69" applyFont="1" applyFill="1" applyBorder="1" applyAlignment="1">
      <alignment horizontal="left" vertical="center" wrapText="1"/>
    </xf>
    <xf numFmtId="0" fontId="62" fillId="31" borderId="107" xfId="69" applyFont="1" applyFill="1" applyBorder="1" applyAlignment="1">
      <alignment horizontal="left" vertical="center"/>
    </xf>
    <xf numFmtId="0" fontId="62" fillId="31" borderId="89" xfId="69" applyFont="1" applyFill="1" applyBorder="1" applyAlignment="1">
      <alignment horizontal="left" vertical="center" wrapText="1"/>
    </xf>
    <xf numFmtId="0" fontId="18" fillId="0" borderId="0" xfId="63" applyFont="1" applyFill="1"/>
    <xf numFmtId="0" fontId="62" fillId="0" borderId="0" xfId="70" applyFont="1" applyFill="1" applyAlignment="1">
      <alignment horizontal="center" wrapText="1"/>
    </xf>
    <xf numFmtId="0" fontId="18" fillId="0" borderId="0" xfId="70" applyFont="1" applyFill="1" applyAlignment="1">
      <alignment horizontal="right" wrapText="1"/>
    </xf>
    <xf numFmtId="0" fontId="18" fillId="0" borderId="0" xfId="63" applyFont="1" applyFill="1" applyAlignment="1"/>
    <xf numFmtId="0" fontId="62" fillId="0" borderId="4" xfId="70" applyFont="1" applyFill="1" applyBorder="1" applyAlignment="1">
      <alignment horizontal="center" vertical="center" wrapText="1"/>
    </xf>
    <xf numFmtId="0" fontId="18" fillId="0" borderId="0" xfId="63" applyFont="1" applyFill="1" applyAlignment="1">
      <alignment vertical="center"/>
    </xf>
    <xf numFmtId="0" fontId="62" fillId="0" borderId="13" xfId="63" applyFont="1" applyFill="1" applyBorder="1" applyAlignment="1"/>
    <xf numFmtId="4" fontId="18" fillId="0" borderId="42" xfId="63" applyNumberFormat="1" applyFont="1" applyFill="1" applyBorder="1" applyAlignment="1"/>
    <xf numFmtId="0" fontId="18" fillId="0" borderId="80" xfId="63" applyFont="1" applyFill="1" applyBorder="1" applyAlignment="1">
      <alignment wrapText="1"/>
    </xf>
    <xf numFmtId="4" fontId="18" fillId="0" borderId="53" xfId="71" applyNumberFormat="1" applyFont="1" applyFill="1" applyBorder="1" applyAlignment="1">
      <alignment vertical="center"/>
    </xf>
    <xf numFmtId="0" fontId="18" fillId="0" borderId="23" xfId="71" applyFont="1" applyFill="1" applyBorder="1" applyAlignment="1">
      <alignment vertical="center" wrapText="1"/>
    </xf>
    <xf numFmtId="0" fontId="83" fillId="0" borderId="0" xfId="71" applyFont="1"/>
    <xf numFmtId="4" fontId="18" fillId="0" borderId="51" xfId="71" applyNumberFormat="1" applyFont="1" applyFill="1" applyBorder="1" applyAlignment="1">
      <alignment vertical="center"/>
    </xf>
    <xf numFmtId="0" fontId="18" fillId="0" borderId="25" xfId="71" applyFont="1" applyFill="1" applyBorder="1" applyAlignment="1">
      <alignment vertical="center" wrapText="1"/>
    </xf>
    <xf numFmtId="4" fontId="18" fillId="0" borderId="50" xfId="71" applyNumberFormat="1" applyFont="1" applyFill="1" applyBorder="1" applyAlignment="1">
      <alignment vertical="center"/>
    </xf>
    <xf numFmtId="0" fontId="18" fillId="0" borderId="26" xfId="71" applyFont="1" applyFill="1" applyBorder="1" applyAlignment="1">
      <alignment vertical="center" wrapText="1"/>
    </xf>
    <xf numFmtId="0" fontId="62" fillId="0" borderId="13" xfId="63" applyFont="1" applyFill="1" applyBorder="1" applyAlignment="1">
      <alignment vertical="center" wrapText="1"/>
    </xf>
    <xf numFmtId="4" fontId="62" fillId="0" borderId="4" xfId="71" applyNumberFormat="1" applyFont="1" applyFill="1" applyBorder="1" applyAlignment="1">
      <alignment vertical="center"/>
    </xf>
    <xf numFmtId="0" fontId="18" fillId="0" borderId="80" xfId="71" applyFont="1" applyFill="1" applyBorder="1" applyAlignment="1">
      <alignment vertical="center" wrapText="1"/>
    </xf>
    <xf numFmtId="0" fontId="83" fillId="0" borderId="0" xfId="71" applyFont="1" applyFill="1"/>
    <xf numFmtId="4" fontId="18" fillId="0" borderId="42" xfId="63" applyNumberFormat="1" applyFont="1" applyFill="1" applyBorder="1"/>
    <xf numFmtId="0" fontId="83" fillId="0" borderId="0" xfId="71" applyFont="1" applyAlignment="1">
      <alignment vertical="center"/>
    </xf>
    <xf numFmtId="4" fontId="18" fillId="0" borderId="0" xfId="63" applyNumberFormat="1" applyFont="1" applyFill="1" applyBorder="1" applyAlignment="1">
      <alignment vertical="center"/>
    </xf>
    <xf numFmtId="0" fontId="18" fillId="0" borderId="25" xfId="63" applyFont="1" applyFill="1" applyBorder="1" applyAlignment="1">
      <alignment vertical="center" wrapText="1"/>
    </xf>
    <xf numFmtId="0" fontId="62" fillId="0" borderId="4" xfId="63" applyFont="1" applyFill="1" applyBorder="1" applyAlignment="1">
      <alignment vertical="center" wrapText="1"/>
    </xf>
    <xf numFmtId="0" fontId="62" fillId="0" borderId="4" xfId="71" applyFont="1" applyFill="1" applyBorder="1" applyAlignment="1">
      <alignment vertical="center" wrapText="1"/>
    </xf>
    <xf numFmtId="0" fontId="84" fillId="0" borderId="0" xfId="71" applyFont="1" applyAlignment="1">
      <alignment vertical="center"/>
    </xf>
    <xf numFmtId="0" fontId="62" fillId="0" borderId="1" xfId="63" applyFont="1" applyFill="1" applyBorder="1" applyAlignment="1"/>
    <xf numFmtId="0" fontId="62" fillId="0" borderId="80" xfId="71" applyFont="1" applyFill="1" applyBorder="1" applyAlignment="1">
      <alignment vertical="center" wrapText="1"/>
    </xf>
    <xf numFmtId="0" fontId="18" fillId="0" borderId="13" xfId="63" applyFont="1" applyFill="1" applyBorder="1"/>
    <xf numFmtId="0" fontId="62" fillId="0" borderId="13" xfId="63" applyFont="1" applyFill="1" applyBorder="1" applyAlignment="1">
      <alignment vertical="center"/>
    </xf>
    <xf numFmtId="4" fontId="62" fillId="0" borderId="4" xfId="63" applyNumberFormat="1" applyFont="1" applyFill="1" applyBorder="1" applyAlignment="1">
      <alignment vertical="center"/>
    </xf>
    <xf numFmtId="0" fontId="62" fillId="0" borderId="80" xfId="63" applyFont="1" applyFill="1" applyBorder="1" applyAlignment="1">
      <alignment vertical="center" wrapText="1"/>
    </xf>
    <xf numFmtId="0" fontId="62" fillId="0" borderId="0" xfId="63" applyFont="1" applyFill="1"/>
    <xf numFmtId="4" fontId="18" fillId="0" borderId="0" xfId="63" applyNumberFormat="1" applyFont="1" applyFill="1" applyAlignment="1">
      <alignment vertical="center"/>
    </xf>
    <xf numFmtId="0" fontId="18" fillId="0" borderId="0" xfId="63" applyFont="1" applyFill="1" applyAlignment="1">
      <alignment vertical="center" wrapText="1"/>
    </xf>
    <xf numFmtId="0" fontId="68" fillId="0" borderId="0" xfId="70" applyFont="1" applyFill="1" applyAlignment="1"/>
    <xf numFmtId="0" fontId="68" fillId="0" borderId="0" xfId="70" applyFont="1" applyFill="1" applyAlignment="1">
      <alignment horizontal="left"/>
    </xf>
    <xf numFmtId="0" fontId="83" fillId="0" borderId="0" xfId="71" applyFont="1" applyFill="1" applyAlignment="1">
      <alignment vertical="center"/>
    </xf>
    <xf numFmtId="4" fontId="84" fillId="0" borderId="0" xfId="71" applyNumberFormat="1" applyFont="1" applyFill="1" applyAlignment="1">
      <alignment vertical="center"/>
    </xf>
    <xf numFmtId="0" fontId="10" fillId="0" borderId="0" xfId="63" applyFont="1"/>
    <xf numFmtId="0" fontId="39" fillId="0" borderId="0" xfId="63" applyFont="1" applyFill="1" applyAlignment="1">
      <alignment wrapText="1"/>
    </xf>
    <xf numFmtId="0" fontId="18" fillId="0" borderId="0" xfId="63" applyFont="1" applyFill="1" applyAlignment="1">
      <alignment horizontal="right" wrapText="1"/>
    </xf>
    <xf numFmtId="0" fontId="62" fillId="0" borderId="4" xfId="63" applyFont="1" applyFill="1" applyBorder="1" applyAlignment="1">
      <alignment horizontal="center" vertical="center" wrapText="1"/>
    </xf>
    <xf numFmtId="0" fontId="11" fillId="0" borderId="0" xfId="63" applyFont="1" applyAlignment="1">
      <alignment vertical="center"/>
    </xf>
    <xf numFmtId="0" fontId="62" fillId="0" borderId="1" xfId="63" applyFont="1" applyFill="1" applyBorder="1" applyAlignment="1">
      <alignment wrapText="1"/>
    </xf>
    <xf numFmtId="0" fontId="62" fillId="0" borderId="2" xfId="63" applyFont="1" applyFill="1" applyBorder="1" applyAlignment="1">
      <alignment wrapText="1"/>
    </xf>
    <xf numFmtId="0" fontId="62" fillId="0" borderId="26" xfId="63" applyFont="1" applyFill="1" applyBorder="1" applyAlignment="1">
      <alignment wrapText="1"/>
    </xf>
    <xf numFmtId="0" fontId="11" fillId="0" borderId="0" xfId="63" applyFont="1"/>
    <xf numFmtId="0" fontId="62" fillId="0" borderId="13" xfId="63" applyFont="1" applyBorder="1" applyAlignment="1">
      <alignment vertical="center"/>
    </xf>
    <xf numFmtId="0" fontId="62" fillId="0" borderId="13" xfId="63" applyFont="1" applyBorder="1"/>
    <xf numFmtId="4" fontId="10" fillId="0" borderId="0" xfId="63" applyNumberFormat="1" applyFont="1" applyBorder="1" applyAlignment="1">
      <alignment vertical="center"/>
    </xf>
    <xf numFmtId="0" fontId="10" fillId="0" borderId="25" xfId="63" applyFont="1" applyFill="1" applyBorder="1" applyAlignment="1">
      <alignment vertical="center" wrapText="1"/>
    </xf>
    <xf numFmtId="0" fontId="62" fillId="0" borderId="13" xfId="63" applyFont="1" applyBorder="1" applyAlignment="1">
      <alignment vertical="center" wrapText="1"/>
    </xf>
    <xf numFmtId="4" fontId="18" fillId="0" borderId="2" xfId="71" applyNumberFormat="1" applyFont="1" applyFill="1" applyBorder="1" applyAlignment="1">
      <alignment vertical="center"/>
    </xf>
    <xf numFmtId="0" fontId="83" fillId="0" borderId="26" xfId="71" applyFont="1" applyFill="1" applyBorder="1" applyAlignment="1">
      <alignment vertical="center" wrapText="1"/>
    </xf>
    <xf numFmtId="0" fontId="62" fillId="0" borderId="13" xfId="71" applyFont="1" applyFill="1" applyBorder="1" applyAlignment="1">
      <alignment vertical="center" wrapText="1"/>
    </xf>
    <xf numFmtId="4" fontId="18" fillId="0" borderId="0" xfId="63" applyNumberFormat="1" applyFont="1" applyBorder="1" applyAlignment="1">
      <alignment vertical="center"/>
    </xf>
    <xf numFmtId="0" fontId="62" fillId="0" borderId="4" xfId="63" applyFont="1" applyBorder="1" applyAlignment="1">
      <alignment vertical="center"/>
    </xf>
    <xf numFmtId="0" fontId="12" fillId="0" borderId="3" xfId="63" applyFont="1" applyFill="1" applyBorder="1"/>
    <xf numFmtId="0" fontId="10" fillId="0" borderId="25" xfId="63" applyFont="1" applyBorder="1" applyAlignment="1">
      <alignment vertical="center" wrapText="1"/>
    </xf>
    <xf numFmtId="0" fontId="11" fillId="0" borderId="4" xfId="63" applyFont="1" applyBorder="1" applyAlignment="1">
      <alignment vertical="center"/>
    </xf>
    <xf numFmtId="4" fontId="62" fillId="0" borderId="4" xfId="63" applyNumberFormat="1" applyFont="1" applyBorder="1" applyAlignment="1">
      <alignment vertical="center"/>
    </xf>
    <xf numFmtId="0" fontId="10" fillId="0" borderId="4" xfId="63" applyFont="1" applyBorder="1" applyAlignment="1">
      <alignment vertical="center" wrapText="1"/>
    </xf>
    <xf numFmtId="4" fontId="10" fillId="0" borderId="0" xfId="63" applyNumberFormat="1" applyFont="1" applyAlignment="1">
      <alignment vertical="center"/>
    </xf>
    <xf numFmtId="0" fontId="10" fillId="0" borderId="0" xfId="63" applyFont="1" applyAlignment="1">
      <alignment vertical="center" wrapText="1"/>
    </xf>
    <xf numFmtId="0" fontId="68" fillId="0" borderId="0" xfId="63" applyFont="1" applyFill="1" applyAlignment="1"/>
    <xf numFmtId="0" fontId="68" fillId="0" borderId="0" xfId="63" applyFont="1" applyFill="1" applyAlignment="1">
      <alignment horizontal="left"/>
    </xf>
    <xf numFmtId="0" fontId="12" fillId="0" borderId="0" xfId="63" applyFont="1"/>
    <xf numFmtId="0" fontId="18" fillId="0" borderId="0" xfId="63" applyFont="1" applyAlignment="1">
      <alignment wrapText="1"/>
    </xf>
    <xf numFmtId="4" fontId="18" fillId="0" borderId="0" xfId="63" applyNumberFormat="1" applyFont="1" applyAlignment="1"/>
    <xf numFmtId="0" fontId="18" fillId="0" borderId="0" xfId="63" applyFont="1"/>
    <xf numFmtId="0" fontId="18" fillId="0" borderId="0" xfId="63" applyFont="1" applyFill="1" applyAlignment="1">
      <alignment horizontal="right"/>
    </xf>
    <xf numFmtId="0" fontId="14" fillId="0" borderId="0" xfId="2" applyFill="1"/>
    <xf numFmtId="0" fontId="18" fillId="0" borderId="4" xfId="71" applyFont="1" applyFill="1" applyBorder="1" applyAlignment="1">
      <alignment vertical="center" wrapText="1"/>
    </xf>
    <xf numFmtId="4" fontId="18" fillId="0" borderId="4" xfId="71" applyNumberFormat="1" applyFont="1" applyFill="1" applyBorder="1" applyAlignment="1">
      <alignment vertical="center"/>
    </xf>
    <xf numFmtId="0" fontId="4" fillId="0" borderId="0" xfId="71"/>
    <xf numFmtId="0" fontId="8" fillId="0" borderId="0" xfId="63" applyFont="1"/>
    <xf numFmtId="0" fontId="8" fillId="0" borderId="0" xfId="63"/>
    <xf numFmtId="0" fontId="12" fillId="0" borderId="0" xfId="70" applyFont="1" applyFill="1" applyAlignment="1">
      <alignment wrapText="1"/>
    </xf>
    <xf numFmtId="4" fontId="62" fillId="0" borderId="0" xfId="70" applyNumberFormat="1" applyFont="1" applyFill="1" applyBorder="1"/>
    <xf numFmtId="0" fontId="18" fillId="0" borderId="0" xfId="70" applyFont="1" applyFill="1"/>
    <xf numFmtId="174" fontId="18" fillId="0" borderId="0" xfId="63" applyNumberFormat="1" applyFont="1" applyFill="1" applyAlignment="1">
      <alignment horizontal="left"/>
    </xf>
    <xf numFmtId="0" fontId="14" fillId="0" borderId="0" xfId="2" applyFont="1"/>
    <xf numFmtId="0" fontId="18" fillId="0" borderId="0" xfId="70" applyFont="1" applyFill="1" applyAlignment="1">
      <alignment vertical="center"/>
    </xf>
    <xf numFmtId="0" fontId="18" fillId="0" borderId="0" xfId="70" applyFont="1" applyFill="1" applyBorder="1" applyAlignment="1">
      <alignment horizontal="left" vertical="center" wrapText="1"/>
    </xf>
    <xf numFmtId="0" fontId="18" fillId="0" borderId="0" xfId="70" applyFont="1" applyFill="1" applyAlignment="1">
      <alignment vertical="center" wrapText="1"/>
    </xf>
    <xf numFmtId="0" fontId="18" fillId="0" borderId="0" xfId="70" applyFont="1" applyFill="1" applyAlignment="1">
      <alignment horizontal="right" vertical="center" wrapText="1"/>
    </xf>
    <xf numFmtId="4" fontId="18" fillId="0" borderId="53" xfId="72" applyNumberFormat="1" applyFont="1" applyFill="1" applyBorder="1" applyAlignment="1">
      <alignment vertical="center"/>
    </xf>
    <xf numFmtId="0" fontId="18" fillId="0" borderId="23" xfId="72" applyFont="1" applyBorder="1" applyAlignment="1">
      <alignment vertical="center" wrapText="1"/>
    </xf>
    <xf numFmtId="0" fontId="83" fillId="0" borderId="0" xfId="72" applyFont="1" applyAlignment="1">
      <alignment vertical="center"/>
    </xf>
    <xf numFmtId="4" fontId="18" fillId="0" borderId="50" xfId="72" applyNumberFormat="1" applyFont="1" applyFill="1" applyBorder="1" applyAlignment="1">
      <alignment vertical="center"/>
    </xf>
    <xf numFmtId="0" fontId="18" fillId="0" borderId="26" xfId="72" applyFont="1" applyBorder="1" applyAlignment="1">
      <alignment vertical="center" wrapText="1"/>
    </xf>
    <xf numFmtId="4" fontId="18" fillId="0" borderId="51" xfId="72" applyNumberFormat="1" applyFont="1" applyFill="1" applyBorder="1" applyAlignment="1">
      <alignment vertical="center"/>
    </xf>
    <xf numFmtId="0" fontId="18" fillId="0" borderId="25" xfId="72" applyFont="1" applyBorder="1" applyAlignment="1">
      <alignment vertical="center" wrapText="1"/>
    </xf>
    <xf numFmtId="0" fontId="18" fillId="0" borderId="25" xfId="72" applyFont="1" applyFill="1" applyBorder="1" applyAlignment="1">
      <alignment vertical="center" wrapText="1"/>
    </xf>
    <xf numFmtId="0" fontId="18" fillId="0" borderId="23" xfId="72" applyFont="1" applyFill="1" applyBorder="1" applyAlignment="1">
      <alignment vertical="center" wrapText="1"/>
    </xf>
    <xf numFmtId="0" fontId="18" fillId="0" borderId="26" xfId="72" applyFont="1" applyFill="1" applyBorder="1" applyAlignment="1">
      <alignment vertical="center" wrapText="1"/>
    </xf>
    <xf numFmtId="0" fontId="62" fillId="0" borderId="4" xfId="63" applyFont="1" applyFill="1" applyBorder="1" applyAlignment="1">
      <alignment vertical="center"/>
    </xf>
    <xf numFmtId="4" fontId="62" fillId="0" borderId="4" xfId="72" applyNumberFormat="1" applyFont="1" applyFill="1" applyBorder="1" applyAlignment="1">
      <alignment vertical="center" wrapText="1"/>
    </xf>
    <xf numFmtId="0" fontId="62" fillId="0" borderId="80" xfId="72" applyFont="1" applyFill="1" applyBorder="1" applyAlignment="1">
      <alignment vertical="center" wrapText="1"/>
    </xf>
    <xf numFmtId="0" fontId="84" fillId="0" borderId="0" xfId="72" applyFont="1" applyFill="1" applyAlignment="1">
      <alignment vertical="center" wrapText="1"/>
    </xf>
    <xf numFmtId="0" fontId="8" fillId="0" borderId="0" xfId="63" applyFill="1"/>
    <xf numFmtId="4" fontId="10" fillId="0" borderId="0" xfId="63" applyNumberFormat="1" applyFont="1" applyFill="1" applyAlignment="1">
      <alignment vertical="center"/>
    </xf>
    <xf numFmtId="0" fontId="8" fillId="0" borderId="0" xfId="63" applyFill="1" applyAlignment="1">
      <alignment vertical="center" wrapText="1"/>
    </xf>
    <xf numFmtId="4" fontId="62" fillId="0" borderId="0" xfId="2" applyNumberFormat="1" applyFont="1" applyFill="1" applyBorder="1" applyAlignment="1">
      <alignment vertical="center"/>
    </xf>
    <xf numFmtId="0" fontId="83" fillId="0" borderId="0" xfId="72" applyFont="1"/>
    <xf numFmtId="0" fontId="83" fillId="0" borderId="0" xfId="72" applyFont="1" applyFill="1"/>
    <xf numFmtId="4" fontId="84" fillId="0" borderId="0" xfId="72" applyNumberFormat="1" applyFont="1" applyFill="1"/>
    <xf numFmtId="0" fontId="63" fillId="0" borderId="0" xfId="48" applyFont="1" applyFill="1" applyBorder="1"/>
    <xf numFmtId="0" fontId="18" fillId="0" borderId="0" xfId="48" applyFont="1" applyFill="1" applyBorder="1"/>
    <xf numFmtId="3" fontId="63" fillId="0" borderId="0" xfId="48" applyNumberFormat="1" applyFont="1" applyFill="1" applyBorder="1"/>
    <xf numFmtId="0" fontId="82" fillId="0" borderId="0" xfId="48" applyFont="1" applyFill="1" applyBorder="1"/>
    <xf numFmtId="0" fontId="18" fillId="0" borderId="49" xfId="4" applyNumberFormat="1" applyFont="1" applyFill="1" applyBorder="1" applyAlignment="1">
      <alignment horizontal="justify" vertical="center" wrapText="1"/>
    </xf>
    <xf numFmtId="0" fontId="18" fillId="0" borderId="44" xfId="48" applyFont="1" applyFill="1" applyBorder="1" applyAlignment="1">
      <alignment vertical="center"/>
    </xf>
    <xf numFmtId="0" fontId="18" fillId="0" borderId="6" xfId="48" applyFont="1" applyFill="1" applyBorder="1" applyAlignment="1">
      <alignment vertical="center"/>
    </xf>
    <xf numFmtId="0" fontId="18" fillId="0" borderId="6" xfId="48" applyFont="1" applyFill="1" applyBorder="1" applyAlignment="1">
      <alignment vertical="center" wrapText="1"/>
    </xf>
    <xf numFmtId="0" fontId="85" fillId="0" borderId="41" xfId="48" applyFont="1" applyFill="1" applyBorder="1" applyAlignment="1">
      <alignment horizontal="justify" vertical="center" wrapText="1"/>
    </xf>
    <xf numFmtId="0" fontId="18" fillId="0" borderId="44" xfId="48" applyFont="1" applyFill="1" applyBorder="1" applyAlignment="1">
      <alignment vertical="center" wrapText="1"/>
    </xf>
    <xf numFmtId="49" fontId="62" fillId="0" borderId="40" xfId="56" applyNumberFormat="1" applyFont="1" applyFill="1" applyBorder="1" applyAlignment="1">
      <alignment horizontal="center" vertical="center"/>
    </xf>
    <xf numFmtId="49" fontId="62" fillId="0" borderId="51" xfId="56" applyNumberFormat="1" applyFont="1" applyFill="1" applyBorder="1" applyAlignment="1">
      <alignment horizontal="center" vertical="center"/>
    </xf>
    <xf numFmtId="49" fontId="62" fillId="0" borderId="63" xfId="56" applyNumberFormat="1" applyFont="1" applyFill="1" applyBorder="1" applyAlignment="1">
      <alignment horizontal="center" vertical="center"/>
    </xf>
    <xf numFmtId="49" fontId="62" fillId="0" borderId="115" xfId="56" applyNumberFormat="1" applyFont="1" applyFill="1" applyBorder="1" applyAlignment="1">
      <alignment horizontal="center" vertical="center"/>
    </xf>
    <xf numFmtId="49" fontId="62" fillId="0" borderId="53" xfId="56" applyNumberFormat="1" applyFont="1" applyFill="1" applyBorder="1" applyAlignment="1">
      <alignment horizontal="center" vertical="center"/>
    </xf>
    <xf numFmtId="49" fontId="62" fillId="0" borderId="71" xfId="56" applyNumberFormat="1" applyFont="1" applyFill="1" applyBorder="1" applyAlignment="1">
      <alignment horizontal="center" vertical="center"/>
    </xf>
    <xf numFmtId="49" fontId="62" fillId="0" borderId="52" xfId="56" applyNumberFormat="1" applyFont="1" applyFill="1" applyBorder="1" applyAlignment="1">
      <alignment horizontal="center" vertical="center"/>
    </xf>
    <xf numFmtId="3" fontId="62" fillId="0" borderId="71" xfId="56" applyNumberFormat="1" applyFont="1" applyFill="1" applyBorder="1" applyAlignment="1">
      <alignment horizontal="center" vertical="center"/>
    </xf>
    <xf numFmtId="0" fontId="62" fillId="0" borderId="115" xfId="4" applyNumberFormat="1" applyFont="1" applyFill="1" applyBorder="1" applyAlignment="1">
      <alignment horizontal="center" vertical="center" wrapText="1" readingOrder="1"/>
    </xf>
    <xf numFmtId="49" fontId="62" fillId="0" borderId="6" xfId="56" applyNumberFormat="1" applyFont="1" applyFill="1" applyBorder="1" applyAlignment="1">
      <alignment horizontal="center" vertical="center" wrapText="1"/>
    </xf>
    <xf numFmtId="49" fontId="62" fillId="0" borderId="4" xfId="56" applyNumberFormat="1" applyFont="1" applyFill="1" applyBorder="1" applyAlignment="1">
      <alignment horizontal="center" vertical="center"/>
    </xf>
    <xf numFmtId="49" fontId="62" fillId="0" borderId="5" xfId="56" applyNumberFormat="1" applyFont="1" applyFill="1" applyBorder="1" applyAlignment="1">
      <alignment horizontal="center" vertical="center"/>
    </xf>
    <xf numFmtId="0" fontId="18" fillId="0" borderId="0" xfId="48" applyFont="1" applyFill="1" applyBorder="1" applyAlignment="1">
      <alignment horizontal="left"/>
    </xf>
    <xf numFmtId="3" fontId="62" fillId="26" borderId="70" xfId="56" applyNumberFormat="1" applyFont="1" applyFill="1" applyBorder="1" applyAlignment="1">
      <alignment vertical="center"/>
    </xf>
    <xf numFmtId="0" fontId="18" fillId="0" borderId="6" xfId="4" applyNumberFormat="1" applyFont="1" applyFill="1" applyBorder="1" applyAlignment="1">
      <alignment vertical="center" wrapText="1"/>
    </xf>
    <xf numFmtId="0" fontId="18" fillId="0" borderId="59" xfId="48" applyFont="1" applyFill="1" applyBorder="1" applyAlignment="1">
      <alignment vertical="center"/>
    </xf>
    <xf numFmtId="175" fontId="18" fillId="0" borderId="30" xfId="4" applyNumberFormat="1" applyFont="1" applyFill="1" applyBorder="1" applyAlignment="1">
      <alignment horizontal="right" vertical="center" wrapText="1"/>
    </xf>
    <xf numFmtId="175" fontId="18" fillId="0" borderId="5" xfId="4" applyNumberFormat="1" applyFont="1" applyFill="1" applyBorder="1" applyAlignment="1">
      <alignment horizontal="right" vertical="center" wrapText="1"/>
    </xf>
    <xf numFmtId="175" fontId="18" fillId="0" borderId="6" xfId="4" applyNumberFormat="1" applyFont="1" applyFill="1" applyBorder="1" applyAlignment="1">
      <alignment horizontal="right" vertical="center" wrapText="1"/>
    </xf>
    <xf numFmtId="175" fontId="18" fillId="31" borderId="5" xfId="4" applyNumberFormat="1" applyFont="1" applyFill="1" applyBorder="1" applyAlignment="1">
      <alignment horizontal="right" vertical="center" wrapText="1"/>
    </xf>
    <xf numFmtId="175" fontId="18" fillId="0" borderId="4" xfId="4" applyNumberFormat="1" applyFont="1" applyFill="1" applyBorder="1" applyAlignment="1">
      <alignment horizontal="right" vertical="center" wrapText="1"/>
    </xf>
    <xf numFmtId="0" fontId="18" fillId="0" borderId="0" xfId="48" applyFont="1" applyFill="1" applyBorder="1" applyAlignment="1">
      <alignment vertical="center"/>
    </xf>
    <xf numFmtId="175" fontId="18" fillId="0" borderId="65" xfId="4" applyNumberFormat="1" applyFont="1" applyFill="1" applyBorder="1" applyAlignment="1">
      <alignment horizontal="right" vertical="center" wrapText="1"/>
    </xf>
    <xf numFmtId="175" fontId="18" fillId="0" borderId="80" xfId="4" applyNumberFormat="1" applyFont="1" applyFill="1" applyBorder="1" applyAlignment="1">
      <alignment horizontal="right" vertical="center" wrapText="1"/>
    </xf>
    <xf numFmtId="175" fontId="18" fillId="0" borderId="10" xfId="4" applyNumberFormat="1" applyFont="1" applyFill="1" applyBorder="1" applyAlignment="1">
      <alignment horizontal="right" vertical="center" wrapText="1"/>
    </xf>
    <xf numFmtId="175" fontId="18" fillId="0" borderId="7" xfId="4" applyNumberFormat="1" applyFont="1" applyFill="1" applyBorder="1" applyAlignment="1">
      <alignment horizontal="right" vertical="center" wrapText="1"/>
    </xf>
    <xf numFmtId="0" fontId="18" fillId="0" borderId="28" xfId="48" applyFont="1" applyFill="1" applyBorder="1" applyAlignment="1">
      <alignment vertical="center"/>
    </xf>
    <xf numFmtId="175" fontId="18" fillId="0" borderId="59" xfId="4" applyNumberFormat="1" applyFont="1" applyFill="1" applyBorder="1" applyAlignment="1">
      <alignment horizontal="right" vertical="center" wrapText="1"/>
    </xf>
    <xf numFmtId="3" fontId="18" fillId="0" borderId="5" xfId="4" applyNumberFormat="1" applyFont="1" applyFill="1" applyBorder="1" applyAlignment="1">
      <alignment horizontal="right" vertical="center" wrapText="1"/>
    </xf>
    <xf numFmtId="3" fontId="18" fillId="0" borderId="6" xfId="4" applyNumberFormat="1" applyFont="1" applyFill="1" applyBorder="1" applyAlignment="1">
      <alignment horizontal="right" vertical="center" wrapText="1"/>
    </xf>
    <xf numFmtId="3" fontId="18" fillId="0" borderId="4" xfId="4" applyNumberFormat="1" applyFont="1" applyFill="1" applyBorder="1" applyAlignment="1">
      <alignment horizontal="right" vertical="center" wrapText="1"/>
    </xf>
    <xf numFmtId="3" fontId="18" fillId="0" borderId="30" xfId="4" applyNumberFormat="1" applyFont="1" applyFill="1" applyBorder="1" applyAlignment="1">
      <alignment horizontal="right" vertical="center" wrapText="1"/>
    </xf>
    <xf numFmtId="3" fontId="18" fillId="0" borderId="80" xfId="4" applyNumberFormat="1" applyFont="1" applyFill="1" applyBorder="1" applyAlignment="1">
      <alignment horizontal="right" vertical="center" wrapText="1"/>
    </xf>
    <xf numFmtId="4" fontId="18" fillId="0" borderId="0" xfId="48" applyNumberFormat="1" applyFont="1" applyFill="1" applyBorder="1" applyAlignment="1">
      <alignment vertical="center"/>
    </xf>
    <xf numFmtId="3" fontId="18" fillId="0" borderId="33" xfId="4" applyNumberFormat="1" applyFont="1" applyFill="1" applyBorder="1" applyAlignment="1">
      <alignment horizontal="right" vertical="center" wrapText="1"/>
    </xf>
    <xf numFmtId="3" fontId="18" fillId="0" borderId="50" xfId="4" applyNumberFormat="1" applyFont="1" applyFill="1" applyBorder="1" applyAlignment="1">
      <alignment horizontal="right" vertical="center" wrapText="1"/>
    </xf>
    <xf numFmtId="175" fontId="18" fillId="31" borderId="64" xfId="4" applyNumberFormat="1" applyFont="1" applyFill="1" applyBorder="1" applyAlignment="1">
      <alignment horizontal="right" vertical="center" wrapText="1"/>
    </xf>
    <xf numFmtId="175" fontId="18" fillId="0" borderId="64" xfId="4" applyNumberFormat="1" applyFont="1" applyFill="1" applyBorder="1" applyAlignment="1">
      <alignment horizontal="right" vertical="center" wrapText="1"/>
    </xf>
    <xf numFmtId="3" fontId="18" fillId="0" borderId="44" xfId="4" applyNumberFormat="1" applyFont="1" applyFill="1" applyBorder="1" applyAlignment="1">
      <alignment horizontal="right" vertical="center" wrapText="1"/>
    </xf>
    <xf numFmtId="3" fontId="18" fillId="0" borderId="80" xfId="73" applyNumberFormat="1" applyFont="1" applyFill="1" applyBorder="1" applyAlignment="1">
      <alignment horizontal="right" vertical="center"/>
    </xf>
    <xf numFmtId="3" fontId="18" fillId="0" borderId="5" xfId="73" applyNumberFormat="1" applyFont="1" applyFill="1" applyBorder="1" applyAlignment="1">
      <alignment horizontal="right" vertical="center"/>
    </xf>
    <xf numFmtId="3" fontId="18" fillId="0" borderId="4" xfId="73" applyNumberFormat="1" applyFont="1" applyFill="1" applyBorder="1" applyAlignment="1">
      <alignment horizontal="right" vertical="center"/>
    </xf>
    <xf numFmtId="3" fontId="18" fillId="0" borderId="6" xfId="73" applyNumberFormat="1" applyFont="1" applyFill="1" applyBorder="1" applyAlignment="1">
      <alignment horizontal="right" vertical="center"/>
    </xf>
    <xf numFmtId="3" fontId="18" fillId="0" borderId="26" xfId="4" applyNumberFormat="1" applyFont="1" applyFill="1" applyBorder="1" applyAlignment="1">
      <alignment horizontal="right" vertical="center" wrapText="1"/>
    </xf>
    <xf numFmtId="3" fontId="62" fillId="26" borderId="57" xfId="56" applyNumberFormat="1" applyFont="1" applyFill="1" applyBorder="1" applyAlignment="1">
      <alignment horizontal="right" vertical="center"/>
    </xf>
    <xf numFmtId="3" fontId="62" fillId="26" borderId="59" xfId="56" applyNumberFormat="1" applyFont="1" applyFill="1" applyBorder="1" applyAlignment="1">
      <alignment horizontal="right" vertical="center"/>
    </xf>
    <xf numFmtId="3" fontId="62" fillId="26" borderId="62" xfId="56" applyNumberFormat="1" applyFont="1" applyFill="1" applyBorder="1" applyAlignment="1">
      <alignment horizontal="right" vertical="center"/>
    </xf>
    <xf numFmtId="0" fontId="62" fillId="0" borderId="71" xfId="4" applyNumberFormat="1" applyFont="1" applyFill="1" applyBorder="1" applyAlignment="1">
      <alignment horizontal="center" vertical="center" readingOrder="1"/>
    </xf>
    <xf numFmtId="0" fontId="62" fillId="0" borderId="92" xfId="0" applyFont="1" applyFill="1" applyBorder="1" applyAlignment="1">
      <alignment horizontal="center" vertical="center" wrapText="1"/>
    </xf>
    <xf numFmtId="4" fontId="18" fillId="0" borderId="96" xfId="69" applyNumberFormat="1" applyFont="1" applyFill="1" applyBorder="1" applyAlignment="1">
      <alignment horizontal="right" vertical="center"/>
    </xf>
    <xf numFmtId="4" fontId="18" fillId="0" borderId="90" xfId="69" applyNumberFormat="1" applyFont="1" applyFill="1" applyBorder="1" applyAlignment="1">
      <alignment horizontal="right" vertical="center"/>
    </xf>
    <xf numFmtId="0" fontId="13" fillId="0" borderId="0" xfId="61" applyFont="1" applyAlignment="1">
      <alignment vertical="center"/>
    </xf>
    <xf numFmtId="0" fontId="11" fillId="0" borderId="0" xfId="61" applyFont="1" applyBorder="1" applyAlignment="1">
      <alignment vertical="center"/>
    </xf>
    <xf numFmtId="0" fontId="62" fillId="0" borderId="0" xfId="61" applyFont="1" applyBorder="1" applyAlignment="1">
      <alignment horizontal="right" vertical="center"/>
    </xf>
    <xf numFmtId="0" fontId="62" fillId="0" borderId="81" xfId="69" applyFont="1" applyFill="1" applyBorder="1" applyAlignment="1">
      <alignment horizontal="center" vertical="center" wrapText="1"/>
    </xf>
    <xf numFmtId="0" fontId="18" fillId="0" borderId="107" xfId="69" applyFont="1" applyFill="1" applyBorder="1" applyAlignment="1">
      <alignment horizontal="center" vertical="center" wrapText="1"/>
    </xf>
    <xf numFmtId="0" fontId="18" fillId="0" borderId="108" xfId="69" applyFont="1" applyFill="1" applyBorder="1" applyAlignment="1">
      <alignment horizontal="center" vertical="center" wrapText="1"/>
    </xf>
    <xf numFmtId="4" fontId="62" fillId="31" borderId="92" xfId="69" applyNumberFormat="1" applyFont="1" applyFill="1" applyBorder="1" applyAlignment="1">
      <alignment horizontal="right" vertical="center"/>
    </xf>
    <xf numFmtId="0" fontId="62" fillId="0" borderId="95" xfId="0" applyFont="1" applyFill="1" applyBorder="1" applyAlignment="1">
      <alignment horizontal="center" vertical="center" wrapText="1"/>
    </xf>
    <xf numFmtId="4" fontId="62" fillId="31" borderId="93" xfId="69" applyNumberFormat="1" applyFont="1" applyFill="1" applyBorder="1" applyAlignment="1">
      <alignment horizontal="right" vertical="center"/>
    </xf>
    <xf numFmtId="4" fontId="18" fillId="0" borderId="116" xfId="69" applyNumberFormat="1" applyFont="1" applyFill="1" applyBorder="1" applyAlignment="1">
      <alignment horizontal="right" vertical="center"/>
    </xf>
    <xf numFmtId="4" fontId="18" fillId="0" borderId="80" xfId="69" applyNumberFormat="1" applyFont="1" applyFill="1" applyBorder="1" applyAlignment="1">
      <alignment horizontal="right" vertical="center"/>
    </xf>
    <xf numFmtId="4" fontId="18" fillId="0" borderId="80" xfId="69" applyNumberFormat="1" applyFont="1" applyFill="1" applyBorder="1" applyAlignment="1">
      <alignment vertical="center"/>
    </xf>
    <xf numFmtId="0" fontId="62" fillId="31" borderId="117" xfId="69" applyFont="1" applyFill="1" applyBorder="1" applyAlignment="1">
      <alignment horizontal="center" vertical="center" wrapText="1"/>
    </xf>
    <xf numFmtId="4" fontId="18" fillId="31" borderId="118" xfId="69" applyNumberFormat="1" applyFont="1" applyFill="1" applyBorder="1" applyAlignment="1">
      <alignment horizontal="right" vertical="center"/>
    </xf>
    <xf numFmtId="4" fontId="18" fillId="31" borderId="119" xfId="69" applyNumberFormat="1" applyFont="1" applyFill="1" applyBorder="1" applyAlignment="1">
      <alignment horizontal="right" vertical="center"/>
    </xf>
    <xf numFmtId="4" fontId="62" fillId="31" borderId="120" xfId="69" applyNumberFormat="1" applyFont="1" applyFill="1" applyBorder="1" applyAlignment="1">
      <alignment horizontal="right" vertical="center"/>
    </xf>
    <xf numFmtId="4" fontId="62" fillId="31" borderId="119" xfId="69" applyNumberFormat="1" applyFont="1" applyFill="1" applyBorder="1" applyAlignment="1">
      <alignment horizontal="right" vertical="center"/>
    </xf>
    <xf numFmtId="4" fontId="18" fillId="31" borderId="121" xfId="69" applyNumberFormat="1" applyFont="1" applyFill="1" applyBorder="1" applyAlignment="1">
      <alignment horizontal="right" vertical="center"/>
    </xf>
    <xf numFmtId="4" fontId="62" fillId="31" borderId="122" xfId="69" applyNumberFormat="1" applyFont="1" applyFill="1" applyBorder="1" applyAlignment="1">
      <alignment horizontal="right" vertical="center"/>
    </xf>
    <xf numFmtId="4" fontId="62" fillId="31" borderId="121" xfId="69" applyNumberFormat="1" applyFont="1" applyFill="1" applyBorder="1" applyAlignment="1">
      <alignment horizontal="right" vertical="center"/>
    </xf>
    <xf numFmtId="4" fontId="18" fillId="31" borderId="122" xfId="69" applyNumberFormat="1" applyFont="1" applyFill="1" applyBorder="1" applyAlignment="1">
      <alignment horizontal="right" vertical="center"/>
    </xf>
    <xf numFmtId="4" fontId="62" fillId="31" borderId="123" xfId="69" applyNumberFormat="1" applyFont="1" applyFill="1" applyBorder="1" applyAlignment="1">
      <alignment horizontal="right" vertical="center"/>
    </xf>
    <xf numFmtId="4" fontId="18" fillId="31" borderId="123" xfId="69" applyNumberFormat="1" applyFont="1" applyFill="1" applyBorder="1" applyAlignment="1">
      <alignment horizontal="right" vertical="center"/>
    </xf>
    <xf numFmtId="4" fontId="62" fillId="31" borderId="117" xfId="69" applyNumberFormat="1" applyFont="1" applyFill="1" applyBorder="1" applyAlignment="1">
      <alignment horizontal="right" vertical="center"/>
    </xf>
    <xf numFmtId="4" fontId="62" fillId="31" borderId="85" xfId="69" applyNumberFormat="1" applyFont="1" applyFill="1" applyBorder="1" applyAlignment="1">
      <alignment horizontal="right" vertical="center"/>
    </xf>
    <xf numFmtId="0" fontId="18" fillId="0" borderId="0" xfId="1" applyFont="1"/>
    <xf numFmtId="0" fontId="18" fillId="0" borderId="0" xfId="1" applyFont="1" applyAlignment="1">
      <alignment vertical="center"/>
    </xf>
    <xf numFmtId="0" fontId="18" fillId="0" borderId="0" xfId="1" applyFont="1" applyAlignment="1">
      <alignment vertical="center" wrapText="1"/>
    </xf>
    <xf numFmtId="4" fontId="18" fillId="0" borderId="0" xfId="1" applyNumberFormat="1" applyFont="1" applyAlignment="1">
      <alignment vertical="center"/>
    </xf>
    <xf numFmtId="0" fontId="69" fillId="0" borderId="0" xfId="1" applyFont="1" applyAlignment="1">
      <alignment vertical="center"/>
    </xf>
    <xf numFmtId="0" fontId="18" fillId="0" borderId="0" xfId="1" applyFont="1" applyAlignment="1">
      <alignment horizontal="center" vertical="center"/>
    </xf>
    <xf numFmtId="0" fontId="18" fillId="0" borderId="0" xfId="1" applyFont="1" applyAlignment="1">
      <alignment horizontal="left" vertical="center"/>
    </xf>
    <xf numFmtId="0" fontId="62" fillId="0" borderId="0" xfId="1" applyFont="1" applyAlignment="1">
      <alignment vertical="center"/>
    </xf>
    <xf numFmtId="0" fontId="62" fillId="0" borderId="0" xfId="1" applyFont="1" applyAlignment="1">
      <alignment horizontal="right"/>
    </xf>
    <xf numFmtId="4" fontId="62" fillId="0" borderId="65" xfId="1" applyNumberFormat="1" applyFont="1" applyBorder="1" applyAlignment="1">
      <alignment horizontal="center" vertical="center" wrapText="1"/>
    </xf>
    <xf numFmtId="4" fontId="62" fillId="0" borderId="12" xfId="1" applyNumberFormat="1" applyFont="1" applyBorder="1" applyAlignment="1">
      <alignment horizontal="center" vertical="center" wrapText="1"/>
    </xf>
    <xf numFmtId="4" fontId="18" fillId="0" borderId="0" xfId="1" applyNumberFormat="1" applyFont="1" applyBorder="1" applyAlignment="1">
      <alignment horizontal="center" vertical="center" wrapText="1"/>
    </xf>
    <xf numFmtId="4" fontId="18" fillId="0" borderId="0" xfId="1" applyNumberFormat="1" applyFont="1" applyBorder="1" applyAlignment="1">
      <alignment horizontal="left" vertical="center" wrapText="1"/>
    </xf>
    <xf numFmtId="4" fontId="18" fillId="24" borderId="4" xfId="1" applyNumberFormat="1" applyFont="1" applyFill="1" applyBorder="1" applyAlignment="1">
      <alignment horizontal="right" vertical="center"/>
    </xf>
    <xf numFmtId="4" fontId="69" fillId="0" borderId="6" xfId="1" applyNumberFormat="1" applyFont="1" applyBorder="1" applyAlignment="1">
      <alignment horizontal="right" vertical="center"/>
    </xf>
    <xf numFmtId="4" fontId="18" fillId="0" borderId="0" xfId="1" applyNumberFormat="1" applyFont="1" applyBorder="1" applyAlignment="1">
      <alignment horizontal="center" vertical="center"/>
    </xf>
    <xf numFmtId="4" fontId="18" fillId="0" borderId="0" xfId="1" applyNumberFormat="1" applyFont="1" applyBorder="1" applyAlignment="1">
      <alignment horizontal="left" vertical="center"/>
    </xf>
    <xf numFmtId="4" fontId="18" fillId="0" borderId="4" xfId="1" applyNumberFormat="1" applyFont="1" applyBorder="1" applyAlignment="1">
      <alignment horizontal="right" vertical="center"/>
    </xf>
    <xf numFmtId="4" fontId="62" fillId="0" borderId="48" xfId="1" applyNumberFormat="1" applyFont="1" applyBorder="1" applyAlignment="1">
      <alignment vertical="center"/>
    </xf>
    <xf numFmtId="4" fontId="62" fillId="0" borderId="48" xfId="1" applyNumberFormat="1" applyFont="1" applyFill="1" applyBorder="1" applyAlignment="1">
      <alignment vertical="center"/>
    </xf>
    <xf numFmtId="4" fontId="87" fillId="0" borderId="8" xfId="1" applyNumberFormat="1" applyFont="1" applyBorder="1" applyAlignment="1">
      <alignment horizontal="right" vertical="center"/>
    </xf>
    <xf numFmtId="0" fontId="88" fillId="0" borderId="0" xfId="1" applyFont="1" applyAlignment="1">
      <alignment vertical="center"/>
    </xf>
    <xf numFmtId="0" fontId="88" fillId="0" borderId="0" xfId="1" applyFont="1" applyAlignment="1">
      <alignment vertical="center" wrapText="1"/>
    </xf>
    <xf numFmtId="4" fontId="88" fillId="0" borderId="0" xfId="1" applyNumberFormat="1" applyFont="1" applyAlignment="1">
      <alignment vertical="center"/>
    </xf>
    <xf numFmtId="0" fontId="89" fillId="0" borderId="0" xfId="1" applyFont="1" applyAlignment="1">
      <alignment vertical="center"/>
    </xf>
    <xf numFmtId="0" fontId="90" fillId="0" borderId="0" xfId="1" applyFont="1" applyAlignment="1">
      <alignment horizontal="center" vertical="center"/>
    </xf>
    <xf numFmtId="0" fontId="90" fillId="0" borderId="0" xfId="1" applyFont="1" applyAlignment="1">
      <alignment horizontal="left" vertical="center"/>
    </xf>
    <xf numFmtId="0" fontId="62" fillId="0" borderId="59" xfId="1" applyFont="1" applyBorder="1" applyAlignment="1">
      <alignment horizontal="center" vertical="center" wrapText="1"/>
    </xf>
    <xf numFmtId="0" fontId="62" fillId="0" borderId="58" xfId="1" applyFont="1" applyBorder="1" applyAlignment="1">
      <alignment horizontal="center" vertical="center" wrapText="1"/>
    </xf>
    <xf numFmtId="4" fontId="62" fillId="0" borderId="58" xfId="1" applyNumberFormat="1" applyFont="1" applyBorder="1" applyAlignment="1">
      <alignment horizontal="center" vertical="center" wrapText="1"/>
    </xf>
    <xf numFmtId="4" fontId="62" fillId="0" borderId="44" xfId="1" applyNumberFormat="1" applyFont="1" applyBorder="1" applyAlignment="1">
      <alignment horizontal="center" vertical="center" wrapText="1"/>
    </xf>
    <xf numFmtId="0" fontId="62" fillId="0" borderId="28" xfId="1" applyFont="1" applyBorder="1" applyAlignment="1"/>
    <xf numFmtId="0" fontId="18" fillId="0" borderId="70" xfId="1" applyFont="1" applyBorder="1" applyAlignment="1">
      <alignment vertical="center" wrapText="1"/>
    </xf>
    <xf numFmtId="4" fontId="18" fillId="0" borderId="70" xfId="1" applyNumberFormat="1" applyFont="1" applyBorder="1" applyAlignment="1">
      <alignment vertical="center"/>
    </xf>
    <xf numFmtId="0" fontId="18" fillId="0" borderId="70" xfId="1" applyFont="1" applyBorder="1" applyAlignment="1">
      <alignment vertical="center"/>
    </xf>
    <xf numFmtId="0" fontId="69" fillId="0" borderId="70" xfId="1" applyFont="1" applyBorder="1" applyAlignment="1">
      <alignment horizontal="right" vertical="center"/>
    </xf>
    <xf numFmtId="0" fontId="18" fillId="0" borderId="70" xfId="1" applyFont="1" applyBorder="1" applyAlignment="1">
      <alignment horizontal="center" vertical="center"/>
    </xf>
    <xf numFmtId="0" fontId="18" fillId="0" borderId="57" xfId="1" applyFont="1" applyBorder="1" applyAlignment="1">
      <alignment horizontal="left"/>
    </xf>
    <xf numFmtId="0" fontId="69" fillId="0" borderId="5" xfId="1" applyFont="1" applyFill="1" applyBorder="1" applyAlignment="1">
      <alignment horizontal="center" vertical="center" wrapText="1"/>
    </xf>
    <xf numFmtId="0" fontId="91" fillId="0" borderId="4" xfId="74" applyFont="1" applyBorder="1" applyAlignment="1">
      <alignment vertical="center" wrapText="1"/>
    </xf>
    <xf numFmtId="4" fontId="91" fillId="0" borderId="4" xfId="74" applyNumberFormat="1" applyFont="1" applyBorder="1" applyAlignment="1">
      <alignment vertical="center"/>
    </xf>
    <xf numFmtId="4" fontId="69" fillId="0" borderId="4" xfId="1" applyNumberFormat="1" applyFont="1" applyBorder="1" applyAlignment="1">
      <alignment horizontal="right" vertical="center"/>
    </xf>
    <xf numFmtId="4" fontId="18" fillId="0" borderId="26" xfId="1" applyNumberFormat="1" applyFont="1" applyBorder="1" applyAlignment="1">
      <alignment horizontal="center" vertical="center" wrapText="1"/>
    </xf>
    <xf numFmtId="0" fontId="18" fillId="0" borderId="6" xfId="1" applyFont="1" applyFill="1" applyBorder="1" applyAlignment="1">
      <alignment horizontal="justify" vertical="center" wrapText="1"/>
    </xf>
    <xf numFmtId="0" fontId="18" fillId="0" borderId="0" xfId="1" applyFont="1" applyFill="1" applyAlignment="1">
      <alignment vertical="center" wrapText="1"/>
    </xf>
    <xf numFmtId="4" fontId="18" fillId="0" borderId="26" xfId="1" applyNumberFormat="1" applyFont="1" applyFill="1" applyBorder="1" applyAlignment="1">
      <alignment horizontal="center" vertical="center" wrapText="1"/>
    </xf>
    <xf numFmtId="4" fontId="18" fillId="0" borderId="80" xfId="1" applyNumberFormat="1" applyFont="1" applyFill="1" applyBorder="1" applyAlignment="1">
      <alignment horizontal="center" vertical="center" wrapText="1"/>
    </xf>
    <xf numFmtId="0" fontId="90" fillId="0" borderId="0" xfId="1" applyFont="1" applyFill="1" applyAlignment="1">
      <alignment vertical="center" wrapText="1"/>
    </xf>
    <xf numFmtId="0" fontId="91" fillId="0" borderId="13" xfId="1" applyFont="1" applyFill="1" applyBorder="1" applyAlignment="1">
      <alignment vertical="center" wrapText="1"/>
    </xf>
    <xf numFmtId="4" fontId="18" fillId="0" borderId="4" xfId="1" applyNumberFormat="1" applyFont="1" applyFill="1" applyBorder="1" applyAlignment="1">
      <alignment vertical="center" wrapText="1"/>
    </xf>
    <xf numFmtId="4" fontId="18" fillId="0" borderId="4" xfId="1" applyNumberFormat="1" applyFont="1" applyBorder="1" applyAlignment="1">
      <alignment vertical="center" wrapText="1"/>
    </xf>
    <xf numFmtId="4" fontId="62" fillId="0" borderId="48" xfId="1" applyNumberFormat="1" applyFont="1" applyBorder="1" applyAlignment="1">
      <alignment horizontal="right" vertical="center" wrapText="1"/>
    </xf>
    <xf numFmtId="4" fontId="87" fillId="0" borderId="24" xfId="1" applyNumberFormat="1" applyFont="1" applyBorder="1" applyAlignment="1">
      <alignment horizontal="right" vertical="center" wrapText="1"/>
    </xf>
    <xf numFmtId="4" fontId="18" fillId="0" borderId="48" xfId="1" applyNumberFormat="1" applyFont="1" applyBorder="1" applyAlignment="1">
      <alignment horizontal="center" vertical="center" wrapText="1"/>
    </xf>
    <xf numFmtId="0" fontId="18" fillId="0" borderId="8" xfId="1" applyFont="1" applyFill="1" applyBorder="1" applyAlignment="1">
      <alignment horizontal="justify" vertical="center" wrapText="1"/>
    </xf>
    <xf numFmtId="0" fontId="62" fillId="0" borderId="0" xfId="1" applyFont="1" applyAlignment="1">
      <alignment vertical="center" wrapText="1"/>
    </xf>
    <xf numFmtId="0" fontId="62" fillId="0" borderId="70" xfId="1" applyFont="1" applyBorder="1" applyAlignment="1">
      <alignment vertical="center" wrapText="1"/>
    </xf>
    <xf numFmtId="4" fontId="62" fillId="0" borderId="70" xfId="1" applyNumberFormat="1" applyFont="1" applyBorder="1" applyAlignment="1">
      <alignment vertical="center"/>
    </xf>
    <xf numFmtId="0" fontId="62" fillId="0" borderId="70" xfId="1" applyFont="1" applyBorder="1" applyAlignment="1">
      <alignment vertical="center"/>
    </xf>
    <xf numFmtId="0" fontId="18" fillId="0" borderId="44" xfId="1" applyFont="1" applyFill="1" applyBorder="1" applyAlignment="1">
      <alignment horizontal="justify" vertical="center" wrapText="1"/>
    </xf>
    <xf numFmtId="0" fontId="69" fillId="0" borderId="64" xfId="1" applyFont="1" applyFill="1" applyBorder="1" applyAlignment="1">
      <alignment horizontal="center" vertical="center" wrapText="1"/>
    </xf>
    <xf numFmtId="0" fontId="91" fillId="0" borderId="50" xfId="74" applyFont="1" applyBorder="1" applyAlignment="1">
      <alignment vertical="center" wrapText="1"/>
    </xf>
    <xf numFmtId="4" fontId="91" fillId="0" borderId="50" xfId="74" applyNumberFormat="1" applyFont="1" applyBorder="1" applyAlignment="1">
      <alignment vertical="center"/>
    </xf>
    <xf numFmtId="4" fontId="69" fillId="0" borderId="50" xfId="1" applyNumberFormat="1" applyFont="1" applyBorder="1" applyAlignment="1">
      <alignment horizontal="right" vertical="center"/>
    </xf>
    <xf numFmtId="4" fontId="18" fillId="0" borderId="50" xfId="1" applyNumberFormat="1" applyFont="1" applyFill="1" applyBorder="1" applyAlignment="1">
      <alignment horizontal="center" vertical="center" wrapText="1"/>
    </xf>
    <xf numFmtId="0" fontId="18" fillId="0" borderId="43" xfId="1" applyFont="1" applyFill="1" applyBorder="1" applyAlignment="1">
      <alignment horizontal="justify" vertical="center" wrapText="1"/>
    </xf>
    <xf numFmtId="4" fontId="18" fillId="0" borderId="48" xfId="1" applyNumberFormat="1" applyFont="1" applyFill="1" applyBorder="1" applyAlignment="1">
      <alignment horizontal="center" vertical="center" wrapText="1"/>
    </xf>
    <xf numFmtId="0" fontId="62" fillId="24" borderId="70" xfId="1" applyFont="1" applyFill="1" applyBorder="1" applyAlignment="1">
      <alignment vertical="center" wrapText="1"/>
    </xf>
    <xf numFmtId="0" fontId="18" fillId="0" borderId="70" xfId="1" applyFont="1" applyFill="1" applyBorder="1" applyAlignment="1">
      <alignment horizontal="center" vertical="center"/>
    </xf>
    <xf numFmtId="0" fontId="18" fillId="0" borderId="57" xfId="1" applyFont="1" applyBorder="1" applyAlignment="1">
      <alignment horizontal="justify" vertical="center"/>
    </xf>
    <xf numFmtId="0" fontId="18" fillId="0" borderId="43" xfId="1" applyNumberFormat="1" applyFont="1" applyFill="1" applyBorder="1" applyAlignment="1">
      <alignment horizontal="justify" vertical="center" wrapText="1"/>
    </xf>
    <xf numFmtId="4" fontId="18" fillId="0" borderId="4" xfId="1" applyNumberFormat="1" applyFont="1" applyFill="1" applyBorder="1" applyAlignment="1">
      <alignment horizontal="center" vertical="center" wrapText="1"/>
    </xf>
    <xf numFmtId="4" fontId="18" fillId="0" borderId="4" xfId="1" applyNumberFormat="1" applyFont="1" applyBorder="1" applyAlignment="1">
      <alignment horizontal="center" vertical="center" wrapText="1"/>
    </xf>
    <xf numFmtId="0" fontId="18" fillId="0" borderId="6" xfId="1" applyNumberFormat="1" applyFont="1" applyFill="1" applyBorder="1" applyAlignment="1">
      <alignment horizontal="justify" vertical="center" wrapText="1"/>
    </xf>
    <xf numFmtId="4" fontId="18" fillId="24" borderId="4" xfId="1" applyNumberFormat="1" applyFont="1" applyFill="1" applyBorder="1" applyAlignment="1">
      <alignment horizontal="center" vertical="center" wrapText="1"/>
    </xf>
    <xf numFmtId="0" fontId="18" fillId="0" borderId="0" xfId="1" applyFont="1" applyFill="1" applyAlignment="1">
      <alignment vertical="center"/>
    </xf>
    <xf numFmtId="0" fontId="18" fillId="24" borderId="6" xfId="1" applyFont="1" applyFill="1" applyBorder="1" applyAlignment="1">
      <alignment horizontal="justify" vertical="center" wrapText="1"/>
    </xf>
    <xf numFmtId="4" fontId="62" fillId="24" borderId="48" xfId="1" applyNumberFormat="1" applyFont="1" applyFill="1" applyBorder="1" applyAlignment="1">
      <alignment horizontal="right" vertical="center" wrapText="1"/>
    </xf>
    <xf numFmtId="4" fontId="87" fillId="0" borderId="48" xfId="1" applyNumberFormat="1" applyFont="1" applyBorder="1" applyAlignment="1">
      <alignment horizontal="right" vertical="center" wrapText="1"/>
    </xf>
    <xf numFmtId="4" fontId="18" fillId="0" borderId="8" xfId="1" applyNumberFormat="1" applyFont="1" applyBorder="1" applyAlignment="1">
      <alignment horizontal="justify" vertical="center" wrapText="1"/>
    </xf>
    <xf numFmtId="0" fontId="69" fillId="0" borderId="10" xfId="1" applyFont="1" applyFill="1" applyBorder="1" applyAlignment="1">
      <alignment horizontal="center" vertical="center" wrapText="1"/>
    </xf>
    <xf numFmtId="4" fontId="18" fillId="0" borderId="50" xfId="1" applyNumberFormat="1" applyFont="1" applyBorder="1" applyAlignment="1">
      <alignment horizontal="center" vertical="center" wrapText="1"/>
    </xf>
    <xf numFmtId="4" fontId="18" fillId="0" borderId="8" xfId="1" applyNumberFormat="1" applyFont="1" applyBorder="1" applyAlignment="1">
      <alignment horizontal="left" vertical="center" wrapText="1"/>
    </xf>
    <xf numFmtId="4" fontId="90" fillId="0" borderId="0" xfId="1" applyNumberFormat="1" applyFont="1" applyAlignment="1">
      <alignment vertical="center"/>
    </xf>
    <xf numFmtId="4" fontId="90" fillId="0" borderId="0" xfId="1" applyNumberFormat="1" applyFont="1" applyAlignment="1">
      <alignment vertical="center" wrapText="1"/>
    </xf>
    <xf numFmtId="4" fontId="92" fillId="0" borderId="0" xfId="1" applyNumberFormat="1" applyFont="1" applyAlignment="1">
      <alignment vertical="center"/>
    </xf>
    <xf numFmtId="4" fontId="90" fillId="0" borderId="0" xfId="1" applyNumberFormat="1" applyFont="1" applyAlignment="1">
      <alignment horizontal="center" vertical="center"/>
    </xf>
    <xf numFmtId="4" fontId="90" fillId="0" borderId="0" xfId="1" applyNumberFormat="1" applyFont="1" applyAlignment="1">
      <alignment horizontal="left" vertical="center"/>
    </xf>
    <xf numFmtId="4" fontId="69" fillId="0" borderId="65" xfId="1" applyNumberFormat="1" applyFont="1" applyBorder="1" applyAlignment="1">
      <alignment horizontal="right" vertical="center"/>
    </xf>
    <xf numFmtId="4" fontId="18" fillId="0" borderId="124" xfId="1" applyNumberFormat="1" applyFont="1" applyBorder="1" applyAlignment="1">
      <alignment horizontal="center" vertical="center" wrapText="1"/>
    </xf>
    <xf numFmtId="0" fontId="18" fillId="0" borderId="12" xfId="1" applyFont="1" applyFill="1" applyBorder="1" applyAlignment="1">
      <alignment horizontal="justify" vertical="center" wrapText="1"/>
    </xf>
    <xf numFmtId="0" fontId="91" fillId="0" borderId="6" xfId="74" applyFont="1" applyBorder="1" applyAlignment="1">
      <alignment horizontal="justify" vertical="center" wrapText="1"/>
    </xf>
    <xf numFmtId="0" fontId="91" fillId="0" borderId="6" xfId="1" applyFont="1" applyFill="1" applyBorder="1" applyAlignment="1">
      <alignment horizontal="justify" vertical="center" wrapText="1"/>
    </xf>
    <xf numFmtId="0" fontId="91" fillId="0" borderId="4" xfId="74" applyFont="1" applyFill="1" applyBorder="1" applyAlignment="1">
      <alignment vertical="center" wrapText="1"/>
    </xf>
    <xf numFmtId="4" fontId="91" fillId="0" borderId="4" xfId="74" applyNumberFormat="1" applyFont="1" applyFill="1" applyBorder="1" applyAlignment="1">
      <alignment vertical="center"/>
    </xf>
    <xf numFmtId="0" fontId="91" fillId="0" borderId="53" xfId="74" applyFont="1" applyFill="1" applyBorder="1" applyAlignment="1">
      <alignment vertical="center" wrapText="1"/>
    </xf>
    <xf numFmtId="4" fontId="91" fillId="0" borderId="53" xfId="74" applyNumberFormat="1" applyFont="1" applyFill="1" applyBorder="1" applyAlignment="1">
      <alignment vertical="center"/>
    </xf>
    <xf numFmtId="4" fontId="18" fillId="0" borderId="23" xfId="1" applyNumberFormat="1" applyFont="1" applyFill="1" applyBorder="1" applyAlignment="1">
      <alignment horizontal="center" vertical="center" wrapText="1"/>
    </xf>
    <xf numFmtId="0" fontId="18" fillId="0" borderId="115" xfId="1" applyFont="1" applyFill="1" applyBorder="1" applyAlignment="1">
      <alignment horizontal="justify" vertical="center" wrapText="1"/>
    </xf>
    <xf numFmtId="0" fontId="18" fillId="0" borderId="13" xfId="1" applyFont="1" applyFill="1" applyBorder="1" applyAlignment="1">
      <alignment vertical="center" wrapText="1"/>
    </xf>
    <xf numFmtId="0" fontId="91" fillId="0" borderId="43" xfId="1" applyFont="1" applyFill="1" applyBorder="1" applyAlignment="1">
      <alignment horizontal="justify" vertical="center" wrapText="1"/>
    </xf>
    <xf numFmtId="0" fontId="18" fillId="0" borderId="13" xfId="1" applyFont="1" applyBorder="1" applyAlignment="1">
      <alignment vertical="center" wrapText="1"/>
    </xf>
    <xf numFmtId="4" fontId="69" fillId="0" borderId="4" xfId="1" applyNumberFormat="1" applyFont="1" applyFill="1" applyBorder="1" applyAlignment="1">
      <alignment horizontal="right" vertical="center"/>
    </xf>
    <xf numFmtId="0" fontId="93" fillId="0" borderId="0" xfId="74" applyFont="1" applyFill="1"/>
    <xf numFmtId="0" fontId="18" fillId="24" borderId="6" xfId="1" applyNumberFormat="1" applyFont="1" applyFill="1" applyBorder="1" applyAlignment="1">
      <alignment horizontal="justify" vertical="center" wrapText="1"/>
    </xf>
    <xf numFmtId="0" fontId="18" fillId="0" borderId="4" xfId="74" applyFont="1" applyFill="1" applyBorder="1" applyAlignment="1">
      <alignment vertical="center" wrapText="1"/>
    </xf>
    <xf numFmtId="4" fontId="18" fillId="0" borderId="0" xfId="1" applyNumberFormat="1" applyFont="1"/>
    <xf numFmtId="4" fontId="62" fillId="0" borderId="0" xfId="1" applyNumberFormat="1" applyFont="1" applyAlignment="1">
      <alignment vertical="center"/>
    </xf>
    <xf numFmtId="4" fontId="18" fillId="0" borderId="0" xfId="1" applyNumberFormat="1" applyFont="1" applyFill="1" applyAlignment="1">
      <alignment vertical="center" wrapText="1"/>
    </xf>
    <xf numFmtId="4" fontId="62" fillId="0" borderId="0" xfId="1" applyNumberFormat="1" applyFont="1" applyAlignment="1">
      <alignment vertical="center" wrapText="1"/>
    </xf>
    <xf numFmtId="4" fontId="18" fillId="0" borderId="0" xfId="1" applyNumberFormat="1" applyFont="1" applyAlignment="1">
      <alignment vertical="center" wrapText="1"/>
    </xf>
    <xf numFmtId="0" fontId="18" fillId="0" borderId="0" xfId="75" applyFont="1" applyFill="1" applyBorder="1" applyAlignment="1">
      <alignment horizontal="justify" vertical="center" wrapText="1"/>
    </xf>
    <xf numFmtId="0" fontId="16" fillId="0" borderId="0" xfId="74" applyFont="1"/>
    <xf numFmtId="0" fontId="93" fillId="0" borderId="0" xfId="74" applyFont="1"/>
    <xf numFmtId="0" fontId="18" fillId="0" borderId="0" xfId="75" applyNumberFormat="1" applyFont="1" applyFill="1" applyBorder="1" applyAlignment="1">
      <alignment horizontal="justify" vertical="center" wrapText="1"/>
    </xf>
    <xf numFmtId="0" fontId="93" fillId="0" borderId="0" xfId="74" applyFont="1" applyAlignment="1">
      <alignment vertical="top"/>
    </xf>
    <xf numFmtId="0" fontId="94" fillId="0" borderId="0" xfId="74" applyFont="1"/>
    <xf numFmtId="0" fontId="91" fillId="0" borderId="53" xfId="74" applyFont="1" applyBorder="1" applyAlignment="1">
      <alignment vertical="center" wrapText="1"/>
    </xf>
    <xf numFmtId="4" fontId="91" fillId="0" borderId="53" xfId="74" applyNumberFormat="1" applyFont="1" applyBorder="1" applyAlignment="1">
      <alignment vertical="center"/>
    </xf>
    <xf numFmtId="4" fontId="69" fillId="0" borderId="53" xfId="1" applyNumberFormat="1" applyFont="1" applyBorder="1" applyAlignment="1">
      <alignment horizontal="right" vertical="center"/>
    </xf>
    <xf numFmtId="4" fontId="18" fillId="0" borderId="53" xfId="1" applyNumberFormat="1" applyFont="1" applyBorder="1" applyAlignment="1">
      <alignment horizontal="center" vertical="center" wrapText="1"/>
    </xf>
    <xf numFmtId="0" fontId="91" fillId="0" borderId="4" xfId="75" applyFont="1" applyBorder="1" applyAlignment="1">
      <alignment vertical="center" wrapText="1"/>
    </xf>
    <xf numFmtId="4" fontId="91" fillId="0" borderId="4" xfId="75" applyNumberFormat="1" applyFont="1" applyBorder="1" applyAlignment="1">
      <alignment vertical="center"/>
    </xf>
    <xf numFmtId="0" fontId="18" fillId="0" borderId="0" xfId="1" applyFont="1" applyFill="1" applyBorder="1" applyAlignment="1">
      <alignment vertical="center" wrapText="1"/>
    </xf>
    <xf numFmtId="0" fontId="90" fillId="0" borderId="0" xfId="1" applyFont="1" applyFill="1" applyBorder="1" applyAlignment="1">
      <alignment vertical="center" wrapText="1"/>
    </xf>
    <xf numFmtId="0" fontId="18" fillId="0" borderId="6" xfId="75" applyFont="1" applyFill="1" applyBorder="1" applyAlignment="1">
      <alignment horizontal="justify" vertical="center" wrapText="1"/>
    </xf>
    <xf numFmtId="0" fontId="62" fillId="0" borderId="32" xfId="1" applyFont="1" applyBorder="1" applyAlignment="1"/>
    <xf numFmtId="0" fontId="62" fillId="0" borderId="28" xfId="1" applyFont="1" applyBorder="1" applyAlignment="1">
      <alignment vertical="center" wrapText="1"/>
    </xf>
    <xf numFmtId="0" fontId="91" fillId="0" borderId="50" xfId="75" applyFont="1" applyBorder="1" applyAlignment="1">
      <alignment vertical="center" wrapText="1"/>
    </xf>
    <xf numFmtId="4" fontId="91" fillId="0" borderId="50" xfId="75" applyNumberFormat="1" applyFont="1" applyBorder="1" applyAlignment="1">
      <alignment vertical="center"/>
    </xf>
    <xf numFmtId="14" fontId="18" fillId="0" borderId="6" xfId="1" applyNumberFormat="1" applyFont="1" applyFill="1" applyBorder="1" applyAlignment="1">
      <alignment horizontal="justify" vertical="center" wrapText="1"/>
    </xf>
    <xf numFmtId="0" fontId="18" fillId="0" borderId="5" xfId="1" applyFont="1" applyBorder="1" applyAlignment="1">
      <alignment horizontal="left" vertical="center"/>
    </xf>
    <xf numFmtId="0" fontId="18" fillId="0" borderId="4" xfId="1" applyFont="1" applyBorder="1" applyAlignment="1">
      <alignment horizontal="left" vertical="center" wrapText="1"/>
    </xf>
    <xf numFmtId="4" fontId="91" fillId="0" borderId="26" xfId="1" applyNumberFormat="1" applyFont="1" applyBorder="1" applyAlignment="1">
      <alignment horizontal="center" vertical="center" wrapText="1"/>
    </xf>
    <xf numFmtId="0" fontId="18" fillId="0" borderId="4" xfId="1" applyFont="1" applyFill="1" applyBorder="1" applyAlignment="1">
      <alignment vertical="center" wrapText="1"/>
    </xf>
    <xf numFmtId="0" fontId="91" fillId="28" borderId="13" xfId="75" applyFont="1" applyFill="1" applyBorder="1" applyAlignment="1">
      <alignment vertical="center" wrapText="1"/>
    </xf>
    <xf numFmtId="0" fontId="91" fillId="0" borderId="4" xfId="75" applyFont="1" applyFill="1" applyBorder="1" applyAlignment="1">
      <alignment vertical="center" wrapText="1"/>
    </xf>
    <xf numFmtId="4" fontId="62" fillId="0" borderId="48" xfId="1" applyNumberFormat="1" applyFont="1" applyFill="1" applyBorder="1" applyAlignment="1">
      <alignment horizontal="right" vertical="center" wrapText="1"/>
    </xf>
    <xf numFmtId="4" fontId="87" fillId="0" borderId="48" xfId="1" applyNumberFormat="1" applyFont="1" applyFill="1" applyBorder="1" applyAlignment="1">
      <alignment horizontal="right" vertical="center" wrapText="1"/>
    </xf>
    <xf numFmtId="0" fontId="18" fillId="0" borderId="43" xfId="1" applyFont="1" applyFill="1" applyBorder="1" applyAlignment="1">
      <alignment horizontal="justify" vertical="center" wrapText="1"/>
    </xf>
    <xf numFmtId="0" fontId="18" fillId="0" borderId="57" xfId="1" applyFont="1" applyFill="1" applyBorder="1" applyAlignment="1">
      <alignment horizontal="justify" vertical="center"/>
    </xf>
    <xf numFmtId="4" fontId="18" fillId="0" borderId="8" xfId="1" applyNumberFormat="1" applyFont="1" applyFill="1" applyBorder="1" applyAlignment="1">
      <alignment horizontal="justify" vertical="center" wrapText="1"/>
    </xf>
    <xf numFmtId="4" fontId="95" fillId="0" borderId="4" xfId="1" applyNumberFormat="1" applyFont="1" applyBorder="1" applyAlignment="1">
      <alignment horizontal="right" vertical="center"/>
    </xf>
    <xf numFmtId="4" fontId="91" fillId="0" borderId="4" xfId="1" applyNumberFormat="1" applyFont="1" applyBorder="1" applyAlignment="1">
      <alignment horizontal="center" vertical="center" wrapText="1"/>
    </xf>
    <xf numFmtId="0" fontId="18" fillId="0" borderId="1" xfId="1" applyFont="1" applyFill="1" applyBorder="1" applyAlignment="1">
      <alignment vertical="center" wrapText="1"/>
    </xf>
    <xf numFmtId="0" fontId="91" fillId="28" borderId="6" xfId="75" applyFont="1" applyFill="1" applyBorder="1" applyAlignment="1">
      <alignment vertical="center" wrapText="1"/>
    </xf>
    <xf numFmtId="4" fontId="18" fillId="0" borderId="4" xfId="1" applyNumberFormat="1" applyFont="1" applyFill="1" applyBorder="1" applyAlignment="1">
      <alignment horizontal="right" vertical="center"/>
    </xf>
    <xf numFmtId="0" fontId="18" fillId="0" borderId="4" xfId="75" applyFont="1" applyBorder="1" applyAlignment="1">
      <alignment vertical="center" wrapText="1"/>
    </xf>
    <xf numFmtId="0" fontId="91" fillId="0" borderId="6" xfId="75" applyFont="1" applyBorder="1" applyAlignment="1">
      <alignment vertical="center" wrapText="1"/>
    </xf>
    <xf numFmtId="0" fontId="18" fillId="0" borderId="4" xfId="64" applyFont="1" applyBorder="1" applyAlignment="1">
      <alignment vertical="center" wrapText="1"/>
    </xf>
    <xf numFmtId="0" fontId="18" fillId="0" borderId="13" xfId="64" applyFont="1" applyFill="1" applyBorder="1" applyAlignment="1">
      <alignment vertical="center" wrapText="1"/>
    </xf>
    <xf numFmtId="0" fontId="18" fillId="0" borderId="4" xfId="64" applyFont="1" applyBorder="1" applyAlignment="1">
      <alignment vertical="center"/>
    </xf>
    <xf numFmtId="0" fontId="18" fillId="0" borderId="4" xfId="64" applyFont="1" applyBorder="1" applyAlignment="1">
      <alignment horizontal="left" vertical="center"/>
    </xf>
    <xf numFmtId="0" fontId="91" fillId="0" borderId="13" xfId="75" applyFont="1" applyFill="1" applyBorder="1" applyAlignment="1">
      <alignment vertical="center" wrapText="1"/>
    </xf>
    <xf numFmtId="2" fontId="91" fillId="0" borderId="13" xfId="75" applyNumberFormat="1" applyFont="1" applyFill="1" applyBorder="1" applyAlignment="1">
      <alignment vertical="center" wrapText="1"/>
    </xf>
    <xf numFmtId="4" fontId="91" fillId="0" borderId="4" xfId="75" applyNumberFormat="1" applyFont="1" applyFill="1" applyBorder="1" applyAlignment="1">
      <alignment vertical="center"/>
    </xf>
    <xf numFmtId="0" fontId="18" fillId="0" borderId="4" xfId="1" applyFont="1" applyBorder="1" applyAlignment="1">
      <alignment vertical="center" wrapText="1"/>
    </xf>
    <xf numFmtId="0" fontId="18" fillId="0" borderId="4" xfId="1" applyFont="1" applyBorder="1" applyAlignment="1">
      <alignment vertical="center"/>
    </xf>
    <xf numFmtId="0" fontId="91" fillId="0" borderId="50" xfId="75" applyFont="1" applyFill="1" applyBorder="1" applyAlignment="1">
      <alignment vertical="center" wrapText="1"/>
    </xf>
    <xf numFmtId="0" fontId="91" fillId="0" borderId="65" xfId="75" applyFont="1" applyBorder="1" applyAlignment="1">
      <alignment vertical="center" wrapText="1"/>
    </xf>
    <xf numFmtId="4" fontId="91" fillId="0" borderId="65" xfId="75" applyNumberFormat="1" applyFont="1" applyBorder="1" applyAlignment="1">
      <alignment vertical="center"/>
    </xf>
    <xf numFmtId="4" fontId="18" fillId="0" borderId="65" xfId="1" applyNumberFormat="1" applyFont="1" applyBorder="1" applyAlignment="1">
      <alignment horizontal="center" vertical="center" wrapText="1"/>
    </xf>
    <xf numFmtId="167" fontId="91" fillId="0" borderId="4" xfId="75" applyNumberFormat="1" applyFont="1" applyBorder="1" applyAlignment="1">
      <alignment vertical="center"/>
    </xf>
    <xf numFmtId="0" fontId="91" fillId="0" borderId="6" xfId="75" applyNumberFormat="1" applyFont="1" applyBorder="1" applyAlignment="1">
      <alignment horizontal="justify" vertical="center" wrapText="1"/>
    </xf>
    <xf numFmtId="4" fontId="18" fillId="0" borderId="124" xfId="1" applyNumberFormat="1" applyFont="1" applyFill="1" applyBorder="1" applyAlignment="1">
      <alignment horizontal="center" vertical="center" wrapText="1"/>
    </xf>
    <xf numFmtId="0" fontId="91" fillId="0" borderId="6" xfId="75" applyFont="1" applyFill="1" applyBorder="1" applyAlignment="1">
      <alignment horizontal="justify" vertical="center" wrapText="1"/>
    </xf>
    <xf numFmtId="0" fontId="91" fillId="0" borderId="9" xfId="1" applyFont="1" applyFill="1" applyBorder="1" applyAlignment="1">
      <alignment vertical="center" wrapText="1"/>
    </xf>
    <xf numFmtId="4" fontId="18" fillId="0" borderId="53" xfId="1" applyNumberFormat="1" applyFont="1" applyFill="1" applyBorder="1" applyAlignment="1">
      <alignment vertical="center" wrapText="1"/>
    </xf>
    <xf numFmtId="4" fontId="18" fillId="0" borderId="53" xfId="1" applyNumberFormat="1" applyFont="1" applyBorder="1" applyAlignment="1">
      <alignment vertical="center" wrapText="1"/>
    </xf>
    <xf numFmtId="4" fontId="18" fillId="0" borderId="4" xfId="75" applyNumberFormat="1" applyFont="1" applyBorder="1" applyAlignment="1">
      <alignment vertical="center"/>
    </xf>
    <xf numFmtId="0" fontId="18" fillId="0" borderId="4" xfId="75" applyFont="1" applyFill="1" applyBorder="1" applyAlignment="1">
      <alignment vertical="center" wrapText="1"/>
    </xf>
    <xf numFmtId="4" fontId="18" fillId="0" borderId="4" xfId="75" applyNumberFormat="1" applyFont="1" applyFill="1" applyBorder="1" applyAlignment="1">
      <alignment vertical="center"/>
    </xf>
    <xf numFmtId="0" fontId="18" fillId="0" borderId="43" xfId="1" applyFont="1" applyFill="1" applyBorder="1" applyAlignment="1">
      <alignment horizontal="justify" vertical="center" wrapText="1"/>
    </xf>
    <xf numFmtId="0" fontId="18" fillId="0" borderId="115" xfId="1" applyFont="1" applyFill="1" applyBorder="1" applyAlignment="1">
      <alignment horizontal="justify" vertical="center" wrapText="1"/>
    </xf>
    <xf numFmtId="0" fontId="18" fillId="0" borderId="9" xfId="1" applyFont="1" applyBorder="1" applyAlignment="1">
      <alignment vertical="center" wrapText="1"/>
    </xf>
    <xf numFmtId="4" fontId="69" fillId="0" borderId="9" xfId="1" applyNumberFormat="1" applyFont="1" applyBorder="1" applyAlignment="1">
      <alignment horizontal="right" vertical="center"/>
    </xf>
    <xf numFmtId="0" fontId="18" fillId="0" borderId="9" xfId="1" applyFont="1" applyFill="1" applyBorder="1" applyAlignment="1">
      <alignment vertical="center" wrapText="1"/>
    </xf>
    <xf numFmtId="0" fontId="18" fillId="0" borderId="40" xfId="1" applyFont="1" applyFill="1" applyBorder="1" applyAlignment="1">
      <alignment horizontal="justify" vertical="center" wrapText="1"/>
    </xf>
    <xf numFmtId="0" fontId="18" fillId="0" borderId="43" xfId="1" applyFont="1" applyFill="1" applyBorder="1" applyAlignment="1">
      <alignment horizontal="justify" vertical="center" wrapText="1"/>
    </xf>
    <xf numFmtId="0" fontId="91" fillId="0" borderId="115" xfId="75" applyFont="1" applyFill="1" applyBorder="1" applyAlignment="1">
      <alignment horizontal="justify" vertical="center" wrapText="1"/>
    </xf>
    <xf numFmtId="0" fontId="10" fillId="24" borderId="0" xfId="53" applyFont="1" applyFill="1" applyBorder="1" applyAlignment="1">
      <alignment horizontal="center" vertical="center"/>
    </xf>
    <xf numFmtId="0" fontId="10" fillId="24" borderId="9" xfId="53" applyFont="1" applyFill="1" applyBorder="1" applyAlignment="1">
      <alignment horizontal="center" vertical="center"/>
    </xf>
    <xf numFmtId="0" fontId="10" fillId="24" borderId="23" xfId="53" applyFont="1" applyFill="1" applyBorder="1" applyAlignment="1">
      <alignment horizontal="center" vertical="center"/>
    </xf>
    <xf numFmtId="0" fontId="12" fillId="0" borderId="0" xfId="53" applyFont="1" applyAlignment="1">
      <alignment horizontal="justify" wrapText="1"/>
    </xf>
    <xf numFmtId="0" fontId="13" fillId="0" borderId="0" xfId="0" applyFont="1" applyAlignment="1">
      <alignment horizontal="center" vertical="center"/>
    </xf>
    <xf numFmtId="0" fontId="13" fillId="0" borderId="0" xfId="0" applyFont="1" applyAlignment="1">
      <alignment horizontal="center"/>
    </xf>
    <xf numFmtId="0" fontId="11" fillId="0" borderId="101" xfId="0" applyFont="1" applyBorder="1" applyAlignment="1">
      <alignment horizontal="left"/>
    </xf>
    <xf numFmtId="0" fontId="11" fillId="0" borderId="72" xfId="0" applyFont="1" applyBorder="1" applyAlignment="1">
      <alignment horizontal="left"/>
    </xf>
    <xf numFmtId="0" fontId="11" fillId="0" borderId="31" xfId="0" applyFont="1" applyBorder="1" applyAlignment="1">
      <alignment horizontal="left"/>
    </xf>
    <xf numFmtId="0" fontId="11" fillId="0" borderId="42" xfId="0" applyFont="1" applyBorder="1" applyAlignment="1">
      <alignment horizontal="left"/>
    </xf>
    <xf numFmtId="0" fontId="11" fillId="0" borderId="29" xfId="0" applyFont="1" applyBorder="1" applyAlignment="1">
      <alignment horizontal="left"/>
    </xf>
    <xf numFmtId="0" fontId="11" fillId="0" borderId="56" xfId="0" applyFont="1" applyBorder="1" applyAlignment="1">
      <alignment horizontal="left"/>
    </xf>
    <xf numFmtId="0" fontId="11" fillId="0" borderId="55" xfId="0" applyFont="1" applyBorder="1" applyAlignment="1">
      <alignment horizontal="left"/>
    </xf>
    <xf numFmtId="3" fontId="12" fillId="0" borderId="0" xfId="1" applyNumberFormat="1" applyFont="1" applyAlignment="1">
      <alignment horizontal="center"/>
    </xf>
    <xf numFmtId="0" fontId="13" fillId="0" borderId="0" xfId="1" applyFont="1" applyAlignment="1">
      <alignment horizontal="center" vertical="center"/>
    </xf>
    <xf numFmtId="0" fontId="13" fillId="0" borderId="0" xfId="1" applyFont="1" applyAlignment="1">
      <alignment horizontal="center"/>
    </xf>
    <xf numFmtId="0" fontId="62" fillId="26" borderId="59" xfId="56" applyFont="1" applyFill="1" applyBorder="1" applyAlignment="1">
      <alignment vertical="center"/>
    </xf>
    <xf numFmtId="0" fontId="18" fillId="26" borderId="45" xfId="56" applyFont="1" applyFill="1" applyBorder="1" applyAlignment="1">
      <alignment vertical="center"/>
    </xf>
    <xf numFmtId="0" fontId="62" fillId="0" borderId="28" xfId="56" applyFont="1" applyFill="1" applyBorder="1" applyAlignment="1"/>
    <xf numFmtId="0" fontId="62" fillId="0" borderId="70" xfId="56" applyFont="1" applyFill="1" applyBorder="1" applyAlignment="1"/>
    <xf numFmtId="0" fontId="62" fillId="0" borderId="57" xfId="56" applyFont="1" applyFill="1" applyBorder="1" applyAlignment="1"/>
    <xf numFmtId="0" fontId="64" fillId="0" borderId="66" xfId="56" applyFont="1" applyFill="1" applyBorder="1" applyAlignment="1">
      <alignment horizontal="center" vertical="center" textRotation="90"/>
    </xf>
    <xf numFmtId="0" fontId="64" fillId="0" borderId="63" xfId="56" applyFont="1" applyFill="1" applyBorder="1" applyAlignment="1">
      <alignment horizontal="center" vertical="center" textRotation="90"/>
    </xf>
    <xf numFmtId="0" fontId="64" fillId="0" borderId="64" xfId="56" applyFont="1" applyFill="1" applyBorder="1" applyAlignment="1">
      <alignment horizontal="center" vertical="center" textRotation="90"/>
    </xf>
    <xf numFmtId="0" fontId="62" fillId="0" borderId="28" xfId="56" applyFont="1" applyFill="1" applyBorder="1" applyAlignment="1">
      <alignment horizontal="left"/>
    </xf>
    <xf numFmtId="0" fontId="62" fillId="0" borderId="70" xfId="56" applyFont="1" applyFill="1" applyBorder="1" applyAlignment="1">
      <alignment horizontal="left"/>
    </xf>
    <xf numFmtId="0" fontId="37" fillId="0" borderId="57" xfId="48" applyBorder="1" applyAlignment="1"/>
    <xf numFmtId="0" fontId="66" fillId="0" borderId="0" xfId="4" applyNumberFormat="1" applyFont="1" applyFill="1" applyBorder="1" applyAlignment="1">
      <alignment horizontal="left" vertical="center" wrapText="1" readingOrder="1"/>
    </xf>
    <xf numFmtId="0" fontId="66" fillId="0" borderId="0" xfId="56" applyFont="1" applyFill="1" applyAlignment="1">
      <alignment horizontal="center" vertical="center" wrapText="1"/>
    </xf>
    <xf numFmtId="0" fontId="11" fillId="0" borderId="0" xfId="48" applyFont="1" applyFill="1" applyBorder="1" applyAlignment="1">
      <alignment horizontal="center"/>
    </xf>
    <xf numFmtId="0" fontId="37" fillId="0" borderId="0" xfId="48" applyAlignment="1">
      <alignment horizontal="center"/>
    </xf>
    <xf numFmtId="0" fontId="60" fillId="0" borderId="77" xfId="4" applyNumberFormat="1" applyFont="1" applyFill="1" applyBorder="1" applyAlignment="1">
      <alignment horizontal="center" vertical="center" wrapText="1"/>
    </xf>
    <xf numFmtId="0" fontId="86" fillId="0" borderId="40" xfId="48" applyFont="1" applyBorder="1" applyAlignment="1"/>
    <xf numFmtId="0" fontId="60" fillId="0" borderId="74" xfId="4" applyNumberFormat="1" applyFont="1" applyFill="1" applyBorder="1" applyAlignment="1">
      <alignment horizontal="center" vertical="center" wrapText="1"/>
    </xf>
    <xf numFmtId="0" fontId="86" fillId="0" borderId="73" xfId="48" applyFont="1" applyBorder="1" applyAlignment="1"/>
    <xf numFmtId="0" fontId="60" fillId="0" borderId="37" xfId="56" applyNumberFormat="1" applyFont="1" applyFill="1" applyBorder="1" applyAlignment="1">
      <alignment horizontal="center" vertical="center" wrapText="1"/>
    </xf>
    <xf numFmtId="0" fontId="16" fillId="0" borderId="61" xfId="56" applyFont="1" applyBorder="1" applyAlignment="1">
      <alignment horizontal="center" vertical="center" wrapText="1"/>
    </xf>
    <xf numFmtId="0" fontId="16" fillId="0" borderId="34" xfId="56" applyFont="1" applyBorder="1" applyAlignment="1">
      <alignment horizontal="center" vertical="center" wrapText="1"/>
    </xf>
    <xf numFmtId="0" fontId="16" fillId="0" borderId="2" xfId="56" applyFont="1" applyBorder="1" applyAlignment="1">
      <alignment horizontal="center" vertical="center" wrapText="1"/>
    </xf>
    <xf numFmtId="0" fontId="60" fillId="0" borderId="37" xfId="56" applyNumberFormat="1" applyFont="1" applyFill="1" applyBorder="1" applyAlignment="1">
      <alignment horizontal="center" vertical="center"/>
    </xf>
    <xf numFmtId="0" fontId="16" fillId="0" borderId="61" xfId="56" applyFont="1" applyBorder="1" applyAlignment="1">
      <alignment horizontal="center" vertical="center"/>
    </xf>
    <xf numFmtId="0" fontId="16" fillId="0" borderId="60" xfId="56" applyFont="1" applyBorder="1" applyAlignment="1">
      <alignment horizontal="center" vertical="center"/>
    </xf>
    <xf numFmtId="0" fontId="16" fillId="0" borderId="34" xfId="56" applyFont="1" applyBorder="1" applyAlignment="1">
      <alignment horizontal="center" vertical="center"/>
    </xf>
    <xf numFmtId="0" fontId="16" fillId="0" borderId="2" xfId="56" applyFont="1" applyBorder="1" applyAlignment="1">
      <alignment horizontal="center" vertical="center"/>
    </xf>
    <xf numFmtId="0" fontId="16" fillId="0" borderId="49" xfId="56" applyFont="1" applyBorder="1" applyAlignment="1">
      <alignment horizontal="center" vertical="center"/>
    </xf>
    <xf numFmtId="0" fontId="16" fillId="0" borderId="61" xfId="56" applyFont="1" applyFill="1" applyBorder="1" applyAlignment="1">
      <alignment horizontal="center" vertical="center"/>
    </xf>
    <xf numFmtId="0" fontId="16" fillId="0" borderId="60" xfId="56" applyFont="1" applyFill="1" applyBorder="1" applyAlignment="1">
      <alignment horizontal="center" vertical="center"/>
    </xf>
    <xf numFmtId="0" fontId="16" fillId="0" borderId="34" xfId="56" applyFont="1" applyFill="1" applyBorder="1" applyAlignment="1">
      <alignment horizontal="center" vertical="center"/>
    </xf>
    <xf numFmtId="0" fontId="16" fillId="0" borderId="2" xfId="56" applyFont="1" applyFill="1" applyBorder="1" applyAlignment="1">
      <alignment horizontal="center" vertical="center"/>
    </xf>
    <xf numFmtId="0" fontId="16" fillId="0" borderId="49" xfId="56" applyFont="1" applyFill="1" applyBorder="1" applyAlignment="1">
      <alignment horizontal="center" vertical="center"/>
    </xf>
    <xf numFmtId="0" fontId="60" fillId="0" borderId="37" xfId="56" applyFont="1" applyFill="1" applyBorder="1" applyAlignment="1">
      <alignment horizontal="center" vertical="center"/>
    </xf>
    <xf numFmtId="0" fontId="12" fillId="0" borderId="61" xfId="56" applyFont="1" applyBorder="1" applyAlignment="1">
      <alignment horizontal="center" vertical="center"/>
    </xf>
    <xf numFmtId="0" fontId="12" fillId="0" borderId="60" xfId="56" applyFont="1" applyBorder="1" applyAlignment="1">
      <alignment horizontal="center" vertical="center"/>
    </xf>
    <xf numFmtId="0" fontId="62" fillId="0" borderId="60" xfId="56" applyFont="1" applyFill="1" applyBorder="1" applyAlignment="1">
      <alignment horizontal="center" vertical="center"/>
    </xf>
    <xf numFmtId="0" fontId="62" fillId="0" borderId="47" xfId="56" applyFont="1" applyFill="1" applyBorder="1" applyAlignment="1">
      <alignment horizontal="center" vertical="center"/>
    </xf>
    <xf numFmtId="0" fontId="18" fillId="0" borderId="66" xfId="48" applyFont="1" applyFill="1" applyBorder="1" applyAlignment="1"/>
    <xf numFmtId="0" fontId="37" fillId="0" borderId="63" xfId="48" applyBorder="1" applyAlignment="1"/>
    <xf numFmtId="0" fontId="18" fillId="0" borderId="66" xfId="48" applyFont="1" applyFill="1" applyBorder="1" applyAlignment="1">
      <alignment vertical="center"/>
    </xf>
    <xf numFmtId="0" fontId="37" fillId="0" borderId="63" xfId="48" applyBorder="1" applyAlignment="1">
      <alignment vertical="center"/>
    </xf>
    <xf numFmtId="0" fontId="37" fillId="0" borderId="78" xfId="48" applyBorder="1" applyAlignment="1">
      <alignment vertical="center"/>
    </xf>
    <xf numFmtId="0" fontId="62" fillId="26" borderId="59" xfId="56" applyFont="1" applyFill="1" applyBorder="1" applyAlignment="1">
      <alignment vertical="center" wrapText="1"/>
    </xf>
    <xf numFmtId="0" fontId="18" fillId="26" borderId="45" xfId="56" applyFont="1" applyFill="1" applyBorder="1" applyAlignment="1">
      <alignment vertical="center" wrapText="1"/>
    </xf>
    <xf numFmtId="0" fontId="62" fillId="0" borderId="57" xfId="56" applyFont="1" applyFill="1" applyBorder="1" applyAlignment="1">
      <alignment horizontal="left"/>
    </xf>
    <xf numFmtId="0" fontId="62" fillId="0" borderId="29" xfId="56" applyFont="1" applyFill="1" applyBorder="1" applyAlignment="1">
      <alignment horizontal="left"/>
    </xf>
    <xf numFmtId="0" fontId="62" fillId="0" borderId="56" xfId="56" applyFont="1" applyFill="1" applyBorder="1" applyAlignment="1">
      <alignment horizontal="left"/>
    </xf>
    <xf numFmtId="0" fontId="62" fillId="0" borderId="67" xfId="56" applyFont="1" applyFill="1" applyBorder="1" applyAlignment="1">
      <alignment horizontal="left"/>
    </xf>
    <xf numFmtId="0" fontId="13" fillId="0" borderId="0" xfId="58" applyFont="1" applyFill="1" applyBorder="1" applyAlignment="1">
      <alignment horizontal="center" vertical="center" wrapText="1"/>
    </xf>
    <xf numFmtId="0" fontId="11" fillId="0" borderId="5" xfId="58" applyFont="1" applyFill="1" applyBorder="1" applyAlignment="1">
      <alignment horizontal="left" vertical="center" wrapText="1"/>
    </xf>
    <xf numFmtId="0" fontId="11" fillId="0" borderId="4" xfId="58" applyFont="1" applyFill="1" applyBorder="1" applyAlignment="1">
      <alignment horizontal="left" vertical="center" wrapText="1"/>
    </xf>
    <xf numFmtId="0" fontId="16" fillId="0" borderId="0" xfId="58" applyFont="1" applyFill="1" applyBorder="1" applyAlignment="1">
      <alignment horizontal="center" vertical="center" wrapText="1"/>
    </xf>
    <xf numFmtId="0" fontId="11" fillId="0" borderId="36" xfId="58" applyFont="1" applyFill="1" applyBorder="1" applyAlignment="1">
      <alignment horizontal="left" wrapText="1"/>
    </xf>
    <xf numFmtId="0" fontId="11" fillId="0" borderId="69" xfId="58" applyFont="1" applyFill="1" applyBorder="1" applyAlignment="1">
      <alignment horizontal="left" wrapText="1"/>
    </xf>
    <xf numFmtId="0" fontId="11" fillId="0" borderId="68" xfId="58" applyFont="1" applyFill="1" applyBorder="1" applyAlignment="1">
      <alignment horizontal="left" wrapText="1"/>
    </xf>
    <xf numFmtId="0" fontId="59" fillId="0" borderId="71" xfId="67" applyFont="1" applyFill="1" applyBorder="1" applyAlignment="1">
      <alignment horizontal="left" vertical="center" wrapText="1"/>
    </xf>
    <xf numFmtId="0" fontId="59" fillId="0" borderId="63" xfId="67" applyFont="1" applyFill="1" applyBorder="1" applyAlignment="1">
      <alignment horizontal="left" vertical="center" wrapText="1"/>
    </xf>
    <xf numFmtId="0" fontId="59" fillId="0" borderId="64" xfId="67" applyFont="1" applyFill="1" applyBorder="1" applyAlignment="1">
      <alignment horizontal="left" vertical="center" wrapText="1"/>
    </xf>
    <xf numFmtId="0" fontId="11" fillId="0" borderId="46" xfId="58" applyFont="1" applyFill="1" applyBorder="1" applyAlignment="1">
      <alignment horizontal="left" wrapText="1"/>
    </xf>
    <xf numFmtId="0" fontId="11" fillId="0" borderId="54" xfId="58" applyFont="1" applyFill="1" applyBorder="1" applyAlignment="1">
      <alignment horizontal="left" wrapText="1"/>
    </xf>
    <xf numFmtId="0" fontId="11" fillId="0" borderId="52" xfId="58" applyFont="1" applyFill="1" applyBorder="1" applyAlignment="1">
      <alignment horizontal="left" wrapText="1"/>
    </xf>
    <xf numFmtId="0" fontId="11" fillId="0" borderId="31" xfId="58" applyFont="1" applyFill="1" applyBorder="1" applyAlignment="1">
      <alignment horizontal="left" wrapText="1"/>
    </xf>
    <xf numFmtId="0" fontId="11" fillId="0" borderId="42" xfId="58" applyFont="1" applyFill="1" applyBorder="1" applyAlignment="1">
      <alignment horizontal="left" wrapText="1"/>
    </xf>
    <xf numFmtId="0" fontId="11" fillId="0" borderId="41" xfId="58" applyFont="1" applyFill="1" applyBorder="1" applyAlignment="1">
      <alignment horizontal="left" wrapText="1"/>
    </xf>
    <xf numFmtId="0" fontId="11" fillId="0" borderId="5" xfId="58" applyFont="1" applyFill="1" applyBorder="1" applyAlignment="1">
      <alignment horizontal="left" wrapText="1"/>
    </xf>
    <xf numFmtId="0" fontId="11" fillId="0" borderId="4" xfId="58" applyFont="1" applyFill="1" applyBorder="1" applyAlignment="1">
      <alignment horizontal="left" wrapText="1"/>
    </xf>
    <xf numFmtId="0" fontId="11" fillId="0" borderId="6" xfId="58" applyFont="1" applyFill="1" applyBorder="1" applyAlignment="1">
      <alignment horizontal="left" wrapText="1"/>
    </xf>
    <xf numFmtId="0" fontId="11" fillId="0" borderId="29" xfId="58" applyFont="1" applyFill="1" applyBorder="1" applyAlignment="1">
      <alignment horizontal="left" vertical="center" wrapText="1"/>
    </xf>
    <xf numFmtId="0" fontId="11" fillId="0" borderId="55" xfId="58" applyFont="1" applyFill="1" applyBorder="1" applyAlignment="1">
      <alignment horizontal="left" vertical="center" wrapText="1"/>
    </xf>
    <xf numFmtId="0" fontId="13" fillId="0" borderId="0" xfId="60" applyFont="1" applyAlignment="1" applyProtection="1">
      <alignment horizontal="center" vertical="center" wrapText="1"/>
      <protection locked="0"/>
    </xf>
    <xf numFmtId="1" fontId="62" fillId="0" borderId="75" xfId="60" applyNumberFormat="1" applyFont="1" applyFill="1" applyBorder="1" applyAlignment="1" applyProtection="1">
      <alignment horizontal="center" vertical="center" wrapText="1"/>
      <protection locked="0"/>
    </xf>
    <xf numFmtId="1" fontId="62" fillId="0" borderId="39" xfId="60" applyNumberFormat="1" applyFont="1" applyFill="1" applyBorder="1" applyAlignment="1" applyProtection="1">
      <alignment horizontal="center" vertical="center" wrapText="1"/>
      <protection locked="0"/>
    </xf>
    <xf numFmtId="0" fontId="62" fillId="0" borderId="66" xfId="60" applyFont="1" applyFill="1" applyBorder="1" applyAlignment="1" applyProtection="1">
      <alignment horizontal="center" vertical="center" wrapText="1"/>
      <protection locked="0"/>
    </xf>
    <xf numFmtId="0" fontId="62" fillId="0" borderId="78" xfId="60" applyFont="1" applyFill="1" applyBorder="1" applyAlignment="1" applyProtection="1">
      <alignment horizontal="center" vertical="center" wrapText="1"/>
      <protection locked="0"/>
    </xf>
    <xf numFmtId="4" fontId="62" fillId="0" borderId="76" xfId="60" applyNumberFormat="1" applyFont="1" applyFill="1" applyBorder="1" applyAlignment="1" applyProtection="1">
      <alignment horizontal="center" vertical="center" wrapText="1"/>
      <protection locked="0"/>
    </xf>
    <xf numFmtId="4" fontId="62" fillId="0" borderId="79" xfId="60" applyNumberFormat="1" applyFont="1" applyFill="1" applyBorder="1" applyAlignment="1" applyProtection="1">
      <alignment horizontal="center" vertical="center" wrapText="1"/>
      <protection locked="0"/>
    </xf>
    <xf numFmtId="0" fontId="62" fillId="0" borderId="69" xfId="48" applyFont="1" applyBorder="1" applyAlignment="1">
      <alignment horizontal="center" vertical="center"/>
    </xf>
    <xf numFmtId="0" fontId="18" fillId="0" borderId="69" xfId="48" applyFont="1" applyBorder="1" applyAlignment="1">
      <alignment horizontal="center" vertical="center"/>
    </xf>
    <xf numFmtId="4" fontId="62" fillId="0" borderId="77" xfId="60" applyNumberFormat="1" applyFont="1" applyFill="1" applyBorder="1" applyAlignment="1" applyProtection="1">
      <alignment horizontal="center" vertical="center" wrapText="1"/>
      <protection locked="0"/>
    </xf>
    <xf numFmtId="4" fontId="62" fillId="0" borderId="38" xfId="60" applyNumberFormat="1" applyFont="1" applyFill="1" applyBorder="1" applyAlignment="1" applyProtection="1">
      <alignment horizontal="center" vertical="center" wrapText="1"/>
      <protection locked="0"/>
    </xf>
    <xf numFmtId="0" fontId="18" fillId="0" borderId="32" xfId="69" applyFont="1" applyFill="1" applyBorder="1" applyAlignment="1">
      <alignment horizontal="center" vertical="center" wrapText="1"/>
    </xf>
    <xf numFmtId="0" fontId="18" fillId="0" borderId="83" xfId="69" applyFont="1" applyFill="1" applyBorder="1" applyAlignment="1">
      <alignment horizontal="center" vertical="center"/>
    </xf>
    <xf numFmtId="0" fontId="62" fillId="31" borderId="28" xfId="69" applyFont="1" applyFill="1" applyBorder="1" applyAlignment="1">
      <alignment vertical="center"/>
    </xf>
    <xf numFmtId="0" fontId="18" fillId="31" borderId="70" xfId="69" applyFont="1" applyFill="1" applyBorder="1" applyAlignment="1">
      <alignment vertical="center"/>
    </xf>
    <xf numFmtId="0" fontId="18" fillId="31" borderId="95" xfId="69" applyFont="1" applyFill="1" applyBorder="1" applyAlignment="1">
      <alignment vertical="center"/>
    </xf>
    <xf numFmtId="4" fontId="62" fillId="31" borderId="5" xfId="69" applyNumberFormat="1" applyFont="1" applyFill="1" applyBorder="1" applyAlignment="1">
      <alignment horizontal="left" vertical="center"/>
    </xf>
    <xf numFmtId="4" fontId="62" fillId="31" borderId="4" xfId="69" applyNumberFormat="1" applyFont="1" applyFill="1" applyBorder="1" applyAlignment="1">
      <alignment horizontal="left" vertical="center"/>
    </xf>
    <xf numFmtId="0" fontId="18" fillId="0" borderId="71" xfId="69" applyFont="1" applyFill="1" applyBorder="1" applyAlignment="1">
      <alignment horizontal="center" vertical="center" wrapText="1"/>
    </xf>
    <xf numFmtId="0" fontId="18" fillId="0" borderId="64" xfId="69" applyFont="1" applyBorder="1" applyAlignment="1">
      <alignment horizontal="center" vertical="center" wrapText="1"/>
    </xf>
    <xf numFmtId="0" fontId="18" fillId="0" borderId="63" xfId="69" applyFont="1" applyBorder="1" applyAlignment="1">
      <alignment horizontal="center" vertical="center"/>
    </xf>
    <xf numFmtId="0" fontId="18" fillId="0" borderId="64" xfId="69" applyFont="1" applyBorder="1" applyAlignment="1">
      <alignment horizontal="center" vertical="center"/>
    </xf>
    <xf numFmtId="0" fontId="13" fillId="0" borderId="0" xfId="61" applyFont="1" applyAlignment="1">
      <alignment horizontal="center" vertical="center"/>
    </xf>
    <xf numFmtId="0" fontId="18" fillId="0" borderId="83" xfId="69" applyFont="1" applyFill="1" applyBorder="1" applyAlignment="1">
      <alignment horizontal="center" vertical="center" wrapText="1"/>
    </xf>
    <xf numFmtId="0" fontId="18" fillId="0" borderId="107" xfId="69" applyFont="1" applyFill="1" applyBorder="1" applyAlignment="1">
      <alignment horizontal="center" vertical="center" wrapText="1"/>
    </xf>
    <xf numFmtId="0" fontId="18" fillId="0" borderId="108" xfId="69" applyFont="1" applyFill="1" applyBorder="1" applyAlignment="1">
      <alignment horizontal="center" vertical="center" wrapText="1"/>
    </xf>
    <xf numFmtId="0" fontId="18" fillId="0" borderId="109" xfId="69" applyFont="1" applyFill="1" applyBorder="1" applyAlignment="1">
      <alignment horizontal="center" vertical="center" wrapText="1"/>
    </xf>
    <xf numFmtId="0" fontId="18" fillId="0" borderId="32" xfId="69" applyFont="1" applyFill="1" applyBorder="1" applyAlignment="1">
      <alignment horizontal="center" vertical="center"/>
    </xf>
    <xf numFmtId="0" fontId="18" fillId="0" borderId="110" xfId="69" applyFont="1" applyFill="1" applyBorder="1" applyAlignment="1">
      <alignment horizontal="center" vertical="center"/>
    </xf>
    <xf numFmtId="4" fontId="18" fillId="31" borderId="23" xfId="69" applyNumberFormat="1" applyFont="1" applyFill="1" applyBorder="1" applyAlignment="1">
      <alignment vertical="center"/>
    </xf>
    <xf numFmtId="0" fontId="18" fillId="31" borderId="26" xfId="69" applyFont="1" applyFill="1" applyBorder="1" applyAlignment="1">
      <alignment vertical="center"/>
    </xf>
    <xf numFmtId="0" fontId="18" fillId="0" borderId="31" xfId="1" applyFont="1" applyBorder="1" applyAlignment="1">
      <alignment horizontal="left" vertical="center"/>
    </xf>
    <xf numFmtId="0" fontId="18" fillId="0" borderId="80" xfId="1" applyFont="1" applyBorder="1" applyAlignment="1">
      <alignment horizontal="left" vertical="center"/>
    </xf>
    <xf numFmtId="0" fontId="62" fillId="0" borderId="36" xfId="1" applyFont="1" applyBorder="1" applyAlignment="1">
      <alignment horizontal="left" vertical="center"/>
    </xf>
    <xf numFmtId="0" fontId="62" fillId="0" borderId="124" xfId="1" applyFont="1" applyBorder="1" applyAlignment="1">
      <alignment horizontal="left" vertical="center"/>
    </xf>
    <xf numFmtId="0" fontId="62" fillId="0" borderId="101" xfId="1" applyFont="1" applyBorder="1" applyAlignment="1">
      <alignment horizontal="left" vertical="center"/>
    </xf>
    <xf numFmtId="0" fontId="62" fillId="0" borderId="125" xfId="1" applyFont="1" applyBorder="1" applyAlignment="1">
      <alignment horizontal="left" vertical="center"/>
    </xf>
    <xf numFmtId="0" fontId="62" fillId="0" borderId="7" xfId="1" applyFont="1" applyBorder="1" applyAlignment="1">
      <alignment vertical="center" wrapText="1"/>
    </xf>
    <xf numFmtId="0" fontId="62" fillId="0" borderId="48" xfId="1" applyFont="1" applyBorder="1" applyAlignment="1">
      <alignment vertical="center" wrapText="1"/>
    </xf>
    <xf numFmtId="0" fontId="62" fillId="0" borderId="101" xfId="1" applyFont="1" applyBorder="1" applyAlignment="1">
      <alignment vertical="center" wrapText="1"/>
    </xf>
    <xf numFmtId="0" fontId="62" fillId="0" borderId="125" xfId="1" applyFont="1" applyBorder="1" applyAlignment="1">
      <alignment vertical="center" wrapText="1"/>
    </xf>
    <xf numFmtId="0" fontId="18" fillId="0" borderId="77" xfId="1" applyFont="1" applyFill="1" applyBorder="1" applyAlignment="1">
      <alignment horizontal="justify" vertical="center" wrapText="1"/>
    </xf>
    <xf numFmtId="0" fontId="18" fillId="0" borderId="40" xfId="1" applyFont="1" applyFill="1" applyBorder="1" applyAlignment="1">
      <alignment horizontal="justify" vertical="center" wrapText="1"/>
    </xf>
    <xf numFmtId="0" fontId="18" fillId="0" borderId="43" xfId="1" applyFont="1" applyFill="1" applyBorder="1" applyAlignment="1">
      <alignment horizontal="justify" vertical="center" wrapText="1"/>
    </xf>
    <xf numFmtId="0" fontId="62" fillId="0" borderId="7" xfId="1" applyFont="1" applyFill="1" applyBorder="1" applyAlignment="1">
      <alignment vertical="center" wrapText="1"/>
    </xf>
    <xf numFmtId="0" fontId="62" fillId="0" borderId="48" xfId="1" applyFont="1" applyFill="1" applyBorder="1" applyAlignment="1">
      <alignment vertical="center" wrapText="1"/>
    </xf>
    <xf numFmtId="0" fontId="91" fillId="0" borderId="115" xfId="75" applyFont="1" applyFill="1" applyBorder="1" applyAlignment="1">
      <alignment horizontal="justify" vertical="center" wrapText="1"/>
    </xf>
    <xf numFmtId="0" fontId="91" fillId="0" borderId="40" xfId="75" applyFont="1" applyFill="1" applyBorder="1" applyAlignment="1">
      <alignment horizontal="justify" vertical="center" wrapText="1"/>
    </xf>
    <xf numFmtId="0" fontId="91" fillId="0" borderId="43" xfId="75" applyFont="1" applyFill="1" applyBorder="1" applyAlignment="1">
      <alignment horizontal="justify" vertical="center" wrapText="1"/>
    </xf>
    <xf numFmtId="0" fontId="18" fillId="0" borderId="115" xfId="1" applyFont="1" applyFill="1" applyBorder="1" applyAlignment="1">
      <alignment horizontal="justify" vertical="center" wrapText="1"/>
    </xf>
    <xf numFmtId="171" fontId="13" fillId="0" borderId="0" xfId="68" applyNumberFormat="1" applyFont="1" applyFill="1" applyAlignment="1">
      <alignment horizontal="center" vertical="center" wrapText="1"/>
    </xf>
    <xf numFmtId="171" fontId="11" fillId="0" borderId="59" xfId="68" applyNumberFormat="1" applyFont="1" applyBorder="1" applyAlignment="1">
      <alignment horizontal="left" vertical="center"/>
    </xf>
    <xf numFmtId="171" fontId="11" fillId="0" borderId="58" xfId="68" applyNumberFormat="1" applyFont="1" applyBorder="1" applyAlignment="1">
      <alignment horizontal="left" vertical="center"/>
    </xf>
    <xf numFmtId="171" fontId="13" fillId="0" borderId="0" xfId="68" applyNumberFormat="1" applyFont="1" applyFill="1" applyAlignment="1">
      <alignment horizontal="center" wrapText="1"/>
    </xf>
    <xf numFmtId="171" fontId="11" fillId="0" borderId="28" xfId="68" applyNumberFormat="1" applyFont="1" applyFill="1" applyBorder="1" applyAlignment="1">
      <alignment horizontal="left" vertical="center"/>
    </xf>
    <xf numFmtId="171" fontId="11" fillId="0" borderId="62" xfId="68" applyNumberFormat="1" applyFont="1" applyFill="1" applyBorder="1" applyAlignment="1">
      <alignment horizontal="left" vertical="center"/>
    </xf>
    <xf numFmtId="1" fontId="57" fillId="0" borderId="0" xfId="68" applyNumberFormat="1" applyFont="1" applyAlignment="1">
      <alignment horizontal="center" vertical="center"/>
    </xf>
    <xf numFmtId="0" fontId="57" fillId="0" borderId="0" xfId="68" applyNumberFormat="1" applyFont="1" applyBorder="1" applyAlignment="1">
      <alignment horizontal="center" vertical="center"/>
    </xf>
    <xf numFmtId="0" fontId="57" fillId="0" borderId="0" xfId="68" applyNumberFormat="1" applyFont="1" applyBorder="1" applyAlignment="1">
      <alignment vertical="center" wrapText="1"/>
    </xf>
    <xf numFmtId="0" fontId="57" fillId="0" borderId="0" xfId="68" applyNumberFormat="1" applyFont="1" applyBorder="1" applyAlignment="1">
      <alignment vertical="center"/>
    </xf>
    <xf numFmtId="171" fontId="11" fillId="0" borderId="59" xfId="68" applyNumberFormat="1" applyFont="1" applyFill="1" applyBorder="1" applyAlignment="1">
      <alignment horizontal="left" vertical="center"/>
    </xf>
    <xf numFmtId="0" fontId="11" fillId="0" borderId="58" xfId="68" applyFont="1" applyFill="1" applyBorder="1" applyAlignment="1">
      <alignment horizontal="left" vertical="center"/>
    </xf>
    <xf numFmtId="1" fontId="57" fillId="0" borderId="0" xfId="68" applyNumberFormat="1" applyFont="1" applyAlignment="1">
      <alignment horizontal="center"/>
    </xf>
    <xf numFmtId="0" fontId="11" fillId="0" borderId="0" xfId="70" applyFont="1" applyFill="1" applyAlignment="1">
      <alignment horizontal="center" vertical="center" wrapText="1"/>
    </xf>
    <xf numFmtId="0" fontId="18" fillId="0" borderId="9" xfId="71" applyFont="1" applyFill="1" applyBorder="1" applyAlignment="1">
      <alignment horizontal="left" vertical="center" wrapText="1"/>
    </xf>
    <xf numFmtId="0" fontId="18" fillId="0" borderId="3" xfId="71" applyFont="1" applyFill="1" applyBorder="1" applyAlignment="1">
      <alignment horizontal="left" vertical="center" wrapText="1"/>
    </xf>
    <xf numFmtId="0" fontId="18" fillId="0" borderId="1" xfId="71" applyFont="1" applyFill="1" applyBorder="1" applyAlignment="1">
      <alignment horizontal="left" vertical="center" wrapText="1"/>
    </xf>
    <xf numFmtId="0" fontId="18" fillId="0" borderId="3" xfId="71" applyFont="1" applyBorder="1" applyAlignment="1">
      <alignment horizontal="left" vertical="center" wrapText="1"/>
    </xf>
    <xf numFmtId="0" fontId="18" fillId="0" borderId="9" xfId="71" applyFont="1" applyBorder="1" applyAlignment="1">
      <alignment horizontal="left" vertical="center" wrapText="1"/>
    </xf>
    <xf numFmtId="0" fontId="18" fillId="0" borderId="1" xfId="71" applyFont="1" applyBorder="1" applyAlignment="1">
      <alignment horizontal="left" vertical="center" wrapText="1"/>
    </xf>
    <xf numFmtId="0" fontId="11" fillId="0" borderId="0" xfId="63" applyFont="1" applyFill="1" applyAlignment="1">
      <alignment horizontal="center" vertical="center" wrapText="1"/>
    </xf>
    <xf numFmtId="0" fontId="11" fillId="0" borderId="0" xfId="70" applyFont="1" applyFill="1" applyAlignment="1">
      <alignment horizontal="center" vertical="center"/>
    </xf>
    <xf numFmtId="0" fontId="62" fillId="0" borderId="4" xfId="2" applyFont="1" applyFill="1" applyBorder="1" applyAlignment="1">
      <alignment horizontal="center" vertical="center" wrapText="1"/>
    </xf>
    <xf numFmtId="0" fontId="62" fillId="0" borderId="4" xfId="70" applyFont="1" applyFill="1" applyBorder="1" applyAlignment="1">
      <alignment horizontal="center" vertical="center" wrapText="1"/>
    </xf>
    <xf numFmtId="0" fontId="62" fillId="30" borderId="9" xfId="0" applyFont="1" applyFill="1" applyBorder="1" applyAlignment="1">
      <alignment horizontal="center" vertical="center" wrapText="1"/>
    </xf>
    <xf numFmtId="0" fontId="62" fillId="30" borderId="23" xfId="0" applyFont="1" applyFill="1" applyBorder="1" applyAlignment="1">
      <alignment horizontal="center" vertical="center" wrapText="1"/>
    </xf>
    <xf numFmtId="0" fontId="62" fillId="30" borderId="1" xfId="0" applyFont="1" applyFill="1" applyBorder="1" applyAlignment="1">
      <alignment horizontal="center" vertical="center" wrapText="1"/>
    </xf>
    <xf numFmtId="0" fontId="62" fillId="30" borderId="26" xfId="0" applyFont="1" applyFill="1" applyBorder="1" applyAlignment="1">
      <alignment horizontal="center" vertical="center" wrapText="1"/>
    </xf>
    <xf numFmtId="0" fontId="74" fillId="30" borderId="53" xfId="0" applyFont="1" applyFill="1" applyBorder="1" applyAlignment="1">
      <alignment horizontal="center" vertical="center" wrapText="1"/>
    </xf>
    <xf numFmtId="0" fontId="74" fillId="30" borderId="50" xfId="0" applyFont="1" applyFill="1" applyBorder="1" applyAlignment="1">
      <alignment horizontal="center" vertical="center" wrapText="1"/>
    </xf>
    <xf numFmtId="172" fontId="73" fillId="29" borderId="13" xfId="0" applyNumberFormat="1" applyFont="1" applyFill="1" applyBorder="1" applyAlignment="1">
      <alignment horizontal="center" vertical="center" wrapText="1"/>
    </xf>
    <xf numFmtId="172" fontId="73" fillId="29" borderId="80" xfId="0" applyNumberFormat="1" applyFont="1" applyFill="1" applyBorder="1" applyAlignment="1">
      <alignment horizontal="center" vertical="center" wrapText="1"/>
    </xf>
    <xf numFmtId="0" fontId="13" fillId="0" borderId="0" xfId="0" applyFont="1" applyBorder="1" applyAlignment="1">
      <alignment horizontal="center"/>
    </xf>
    <xf numFmtId="0" fontId="13" fillId="0" borderId="0" xfId="0" applyFont="1" applyBorder="1" applyAlignment="1">
      <alignment horizontal="center" vertical="center"/>
    </xf>
    <xf numFmtId="4" fontId="62" fillId="30" borderId="4" xfId="0" applyNumberFormat="1" applyFont="1" applyFill="1" applyBorder="1" applyAlignment="1">
      <alignment horizontal="center" vertical="center"/>
    </xf>
    <xf numFmtId="4" fontId="62" fillId="30" borderId="53" xfId="0" applyNumberFormat="1" applyFont="1" applyFill="1" applyBorder="1" applyAlignment="1">
      <alignment horizontal="center" vertical="center"/>
    </xf>
    <xf numFmtId="4" fontId="62" fillId="30" borderId="4" xfId="0" applyNumberFormat="1" applyFont="1" applyFill="1" applyBorder="1" applyAlignment="1">
      <alignment horizontal="center" vertical="center" wrapText="1"/>
    </xf>
    <xf numFmtId="0" fontId="74" fillId="29" borderId="53" xfId="0" applyFont="1" applyFill="1" applyBorder="1" applyAlignment="1">
      <alignment horizontal="center" vertical="center" wrapText="1"/>
    </xf>
    <xf numFmtId="0" fontId="74" fillId="29" borderId="51" xfId="0" applyFont="1" applyFill="1" applyBorder="1" applyAlignment="1">
      <alignment horizontal="center" vertical="center" wrapText="1"/>
    </xf>
    <xf numFmtId="0" fontId="62" fillId="29" borderId="9" xfId="0" applyFont="1" applyFill="1" applyBorder="1" applyAlignment="1">
      <alignment horizontal="center" vertical="center" wrapText="1"/>
    </xf>
    <xf numFmtId="0" fontId="62" fillId="29" borderId="23" xfId="0" applyFont="1" applyFill="1" applyBorder="1" applyAlignment="1">
      <alignment horizontal="center" vertical="center" wrapText="1"/>
    </xf>
    <xf numFmtId="0" fontId="62" fillId="29" borderId="3" xfId="0" applyFont="1" applyFill="1" applyBorder="1" applyAlignment="1">
      <alignment horizontal="center" vertical="center" wrapText="1"/>
    </xf>
    <xf numFmtId="0" fontId="62" fillId="29" borderId="25" xfId="0" applyFont="1" applyFill="1" applyBorder="1" applyAlignment="1">
      <alignment horizontal="center" vertical="center" wrapText="1"/>
    </xf>
    <xf numFmtId="0" fontId="62" fillId="29" borderId="1" xfId="0" applyFont="1" applyFill="1" applyBorder="1" applyAlignment="1">
      <alignment horizontal="center" vertical="center" wrapText="1"/>
    </xf>
    <xf numFmtId="0" fontId="62" fillId="29" borderId="26" xfId="0" applyFont="1" applyFill="1" applyBorder="1" applyAlignment="1">
      <alignment horizontal="center" vertical="center" wrapText="1"/>
    </xf>
    <xf numFmtId="0" fontId="74" fillId="29" borderId="50" xfId="0" applyFont="1" applyFill="1" applyBorder="1" applyAlignment="1">
      <alignment horizontal="center" vertical="center" wrapText="1"/>
    </xf>
    <xf numFmtId="4" fontId="62" fillId="29" borderId="13" xfId="0" applyNumberFormat="1" applyFont="1" applyFill="1" applyBorder="1" applyAlignment="1">
      <alignment horizontal="center" vertical="center" wrapText="1"/>
    </xf>
    <xf numFmtId="4" fontId="62" fillId="29" borderId="42" xfId="0" applyNumberFormat="1" applyFont="1" applyFill="1" applyBorder="1" applyAlignment="1">
      <alignment horizontal="center" vertical="center" wrapText="1"/>
    </xf>
    <xf numFmtId="4" fontId="62" fillId="29" borderId="80" xfId="0" applyNumberFormat="1" applyFont="1" applyFill="1" applyBorder="1" applyAlignment="1">
      <alignment horizontal="center" vertical="center" wrapText="1"/>
    </xf>
    <xf numFmtId="4" fontId="62" fillId="29" borderId="13" xfId="0" applyNumberFormat="1" applyFont="1" applyFill="1" applyBorder="1" applyAlignment="1">
      <alignment horizontal="center" vertical="center"/>
    </xf>
    <xf numFmtId="4" fontId="62" fillId="29" borderId="42" xfId="0" applyNumberFormat="1" applyFont="1" applyFill="1" applyBorder="1" applyAlignment="1">
      <alignment horizontal="center" vertical="center"/>
    </xf>
    <xf numFmtId="4" fontId="62" fillId="29" borderId="80" xfId="0" applyNumberFormat="1" applyFont="1" applyFill="1" applyBorder="1" applyAlignment="1">
      <alignment horizontal="center" vertical="center"/>
    </xf>
    <xf numFmtId="4" fontId="62" fillId="29" borderId="53" xfId="0" applyNumberFormat="1" applyFont="1" applyFill="1" applyBorder="1" applyAlignment="1">
      <alignment horizontal="center" vertical="center"/>
    </xf>
    <xf numFmtId="4" fontId="62" fillId="29" borderId="50" xfId="0" applyNumberFormat="1" applyFont="1" applyFill="1" applyBorder="1" applyAlignment="1">
      <alignment horizontal="center" vertical="center"/>
    </xf>
    <xf numFmtId="172" fontId="73" fillId="29" borderId="4" xfId="0" applyNumberFormat="1" applyFont="1" applyFill="1" applyBorder="1" applyAlignment="1">
      <alignment horizontal="center" vertical="center" wrapText="1"/>
    </xf>
    <xf numFmtId="0" fontId="11" fillId="29" borderId="4" xfId="0" applyFont="1" applyFill="1" applyBorder="1" applyAlignment="1">
      <alignment horizontal="center" vertical="center"/>
    </xf>
    <xf numFmtId="49" fontId="80" fillId="29" borderId="53" xfId="0" applyNumberFormat="1" applyFont="1" applyFill="1" applyBorder="1" applyAlignment="1">
      <alignment horizontal="center" vertical="center" wrapText="1"/>
    </xf>
    <xf numFmtId="49" fontId="80" fillId="29" borderId="50" xfId="0" applyNumberFormat="1" applyFont="1" applyFill="1" applyBorder="1" applyAlignment="1">
      <alignment horizontal="center" vertical="center" wrapText="1"/>
    </xf>
    <xf numFmtId="49" fontId="73" fillId="29" borderId="9" xfId="0" applyNumberFormat="1" applyFont="1" applyFill="1" applyBorder="1" applyAlignment="1">
      <alignment horizontal="center" vertical="center" wrapText="1"/>
    </xf>
    <xf numFmtId="49" fontId="73" fillId="29" borderId="23" xfId="0" applyNumberFormat="1" applyFont="1" applyFill="1" applyBorder="1" applyAlignment="1">
      <alignment horizontal="center" vertical="center" wrapText="1"/>
    </xf>
    <xf numFmtId="49" fontId="73" fillId="29" borderId="1" xfId="0" applyNumberFormat="1" applyFont="1" applyFill="1" applyBorder="1" applyAlignment="1">
      <alignment horizontal="center" vertical="center" wrapText="1"/>
    </xf>
    <xf numFmtId="49" fontId="73" fillId="29" borderId="26" xfId="0" applyNumberFormat="1" applyFont="1" applyFill="1" applyBorder="1" applyAlignment="1">
      <alignment horizontal="center" vertical="center" wrapText="1"/>
    </xf>
    <xf numFmtId="0" fontId="18" fillId="28" borderId="6" xfId="75" applyFont="1" applyFill="1" applyBorder="1" applyAlignment="1">
      <alignment vertical="center" wrapText="1"/>
    </xf>
    <xf numFmtId="0" fontId="18" fillId="0" borderId="6" xfId="76" applyFont="1" applyFill="1" applyBorder="1" applyAlignment="1">
      <alignment horizontal="justify" vertical="center" wrapText="1"/>
    </xf>
    <xf numFmtId="0" fontId="18" fillId="0" borderId="4" xfId="72" applyFont="1" applyFill="1" applyBorder="1" applyAlignment="1">
      <alignment horizontal="left" vertical="center" wrapText="1"/>
    </xf>
  </cellXfs>
  <cellStyles count="78">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Bad" xfId="30"/>
    <cellStyle name="Calculation" xfId="31"/>
    <cellStyle name="číslo" xfId="32"/>
    <cellStyle name="Explanatory Text" xfId="33"/>
    <cellStyle name="Good" xfId="34"/>
    <cellStyle name="Heading 1" xfId="35"/>
    <cellStyle name="Heading 2" xfId="36"/>
    <cellStyle name="Heading 3" xfId="37"/>
    <cellStyle name="Heading 4" xfId="38"/>
    <cellStyle name="Check Cell" xfId="39"/>
    <cellStyle name="Input" xfId="40"/>
    <cellStyle name="Linked Cell" xfId="41"/>
    <cellStyle name="Neutral" xfId="42"/>
    <cellStyle name="Normal" xfId="4"/>
    <cellStyle name="Normální" xfId="0" builtinId="0"/>
    <cellStyle name="Normální 10" xfId="62"/>
    <cellStyle name="Normální 10 2" xfId="75"/>
    <cellStyle name="Normální 11" xfId="67"/>
    <cellStyle name="Normální 12" xfId="69"/>
    <cellStyle name="Normální 13" xfId="71"/>
    <cellStyle name="Normální 14" xfId="72"/>
    <cellStyle name="Normální 15" xfId="74"/>
    <cellStyle name="Normální 16" xfId="77"/>
    <cellStyle name="Normální 2" xfId="1"/>
    <cellStyle name="Normální 2 2" xfId="50"/>
    <cellStyle name="Normální 3" xfId="2"/>
    <cellStyle name="Normální 3 2" xfId="73"/>
    <cellStyle name="Normální 4" xfId="3"/>
    <cellStyle name="Normální 4 2" xfId="57"/>
    <cellStyle name="Normální 4 3" xfId="76"/>
    <cellStyle name="Normální 5" xfId="5"/>
    <cellStyle name="Normální 5 2" xfId="49"/>
    <cellStyle name="Normální 5 2 2" xfId="63"/>
    <cellStyle name="Normální 6" xfId="48"/>
    <cellStyle name="Normální 6 2" xfId="51"/>
    <cellStyle name="Normální 7" xfId="52"/>
    <cellStyle name="Normální 8" xfId="53"/>
    <cellStyle name="Normální 8 2" xfId="65"/>
    <cellStyle name="Normální 9" xfId="59"/>
    <cellStyle name="Normální 9 2" xfId="64"/>
    <cellStyle name="normální_Anička-TAB 3-RMK 2" xfId="56"/>
    <cellStyle name="normální_Galina-Dotace Příloha č.7-nová" xfId="61"/>
    <cellStyle name="normální_graf3" xfId="55"/>
    <cellStyle name="normální_Tab.- DP - ZÚ 2009" xfId="58"/>
    <cellStyle name="normální_Tabulky - výsledky hospodaření PO - z VYK" xfId="68"/>
    <cellStyle name="normální_Z005_002_01_str_123-351" xfId="70"/>
    <cellStyle name="normální_Z024_004_05" xfId="60"/>
    <cellStyle name="Note" xfId="43"/>
    <cellStyle name="Note 2" xfId="54"/>
    <cellStyle name="Note 2 2" xfId="66"/>
    <cellStyle name="Output" xfId="44"/>
    <cellStyle name="Title" xfId="45"/>
    <cellStyle name="Total" xfId="46"/>
    <cellStyle name="Warning Text" xfId="47"/>
  </cellStyles>
  <dxfs count="3">
    <dxf>
      <font>
        <color rgb="FFFF0000"/>
      </font>
    </dxf>
    <dxf>
      <font>
        <color auto="1"/>
      </font>
      <fill>
        <patternFill>
          <bgColor theme="9" tint="0.59996337778862885"/>
        </patternFill>
      </fill>
    </dxf>
    <dxf>
      <font>
        <color theme="9" tint="-0.24994659260841701"/>
      </font>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Srovnání skutečných příjmů rozpočtu Moravskoslezského kraje
v letech 2009 - 2016</a:t>
            </a:r>
          </a:p>
        </c:rich>
      </c:tx>
      <c:layout>
        <c:manualLayout>
          <c:xMode val="edge"/>
          <c:yMode val="edge"/>
          <c:x val="0.15871262763196473"/>
          <c:y val="2.8282884080816133E-2"/>
        </c:manualLayout>
      </c:layout>
      <c:overlay val="0"/>
      <c:spPr>
        <a:noFill/>
        <a:ln w="25400">
          <a:noFill/>
        </a:ln>
      </c:spPr>
    </c:title>
    <c:autoTitleDeleted val="0"/>
    <c:view3D>
      <c:rotX val="15"/>
      <c:hPercent val="52"/>
      <c:rotY val="20"/>
      <c:depthPercent val="100"/>
      <c:rAngAx val="1"/>
    </c:view3D>
    <c:floor>
      <c:thickness val="0"/>
      <c:spPr>
        <a:solidFill>
          <a:srgbClr val="C0C0C0"/>
        </a:solidFill>
        <a:ln w="3175">
          <a:solidFill>
            <a:srgbClr val="000000"/>
          </a:solidFill>
          <a:prstDash val="solid"/>
        </a:ln>
      </c:spPr>
    </c:floor>
    <c:side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sideWall>
    <c:back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backWall>
    <c:plotArea>
      <c:layout>
        <c:manualLayout>
          <c:layoutTarget val="inner"/>
          <c:xMode val="edge"/>
          <c:yMode val="edge"/>
          <c:x val="8.657052416288985E-2"/>
          <c:y val="0.1373740083925355"/>
          <c:w val="0.78357423152564398"/>
          <c:h val="0.77373890021089842"/>
        </c:manualLayout>
      </c:layout>
      <c:bar3DChart>
        <c:barDir val="col"/>
        <c:grouping val="stacked"/>
        <c:varyColors val="0"/>
        <c:ser>
          <c:idx val="0"/>
          <c:order val="0"/>
          <c:tx>
            <c:strRef>
              <c:f>'Data-grafy'!$A$4</c:f>
              <c:strCache>
                <c:ptCount val="1"/>
                <c:pt idx="0">
                  <c:v>dotace</c:v>
                </c:pt>
              </c:strCache>
            </c:strRef>
          </c:tx>
          <c:spPr>
            <a:solidFill>
              <a:srgbClr val="9999FF"/>
            </a:solidFill>
            <a:ln w="12700">
              <a:solidFill>
                <a:srgbClr val="000000"/>
              </a:solidFill>
              <a:prstDash val="solid"/>
            </a:ln>
          </c:spPr>
          <c:invertIfNegative val="0"/>
          <c:dLbls>
            <c:dLbl>
              <c:idx val="0"/>
              <c:layout/>
              <c:tx>
                <c:rich>
                  <a:bodyPr/>
                  <a:lstStyle/>
                  <a:p>
                    <a:r>
                      <a:rPr lang="en-US"/>
                      <a:t>71,7 %</a:t>
                    </a:r>
                  </a:p>
                </c:rich>
              </c:tx>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4.0034841905787271E-3"/>
                  <c:y val="-4.9069524166859748E-3"/>
                </c:manualLayout>
              </c:layout>
              <c:tx>
                <c:rich>
                  <a:bodyPr/>
                  <a:lstStyle/>
                  <a:p>
                    <a:r>
                      <a:rPr lang="en-US"/>
                      <a:t>69,7 %</a:t>
                    </a:r>
                  </a:p>
                </c:rich>
              </c:tx>
              <c:showLegendKey val="0"/>
              <c:showVal val="0"/>
              <c:showCatName val="0"/>
              <c:showSerName val="0"/>
              <c:showPercent val="0"/>
              <c:showBubbleSize val="0"/>
              <c:extLst>
                <c:ext xmlns:c15="http://schemas.microsoft.com/office/drawing/2012/chart" uri="{CE6537A1-D6FC-4f65-9D91-7224C49458BB}">
                  <c15:layout/>
                </c:ext>
              </c:extLst>
            </c:dLbl>
            <c:dLbl>
              <c:idx val="2"/>
              <c:layout>
                <c:manualLayout>
                  <c:x val="4.5342952288229465E-3"/>
                  <c:y val="-1.6886075067285874E-3"/>
                </c:manualLayout>
              </c:layout>
              <c:tx>
                <c:rich>
                  <a:bodyPr/>
                  <a:lstStyle/>
                  <a:p>
                    <a:r>
                      <a:rPr lang="en-US"/>
                      <a:t>70,2 %</a:t>
                    </a:r>
                  </a:p>
                </c:rich>
              </c:tx>
              <c:showLegendKey val="0"/>
              <c:showVal val="0"/>
              <c:showCatName val="0"/>
              <c:showSerName val="0"/>
              <c:showPercent val="0"/>
              <c:showBubbleSize val="0"/>
              <c:extLst>
                <c:ext xmlns:c15="http://schemas.microsoft.com/office/drawing/2012/chart" uri="{CE6537A1-D6FC-4f65-9D91-7224C49458BB}">
                  <c15:layout/>
                </c:ext>
              </c:extLst>
            </c:dLbl>
            <c:dLbl>
              <c:idx val="3"/>
              <c:layout>
                <c:manualLayout>
                  <c:x val="5.0653393122983871E-3"/>
                  <c:y val="-2.7495291109709686E-3"/>
                </c:manualLayout>
              </c:layout>
              <c:tx>
                <c:rich>
                  <a:bodyPr/>
                  <a:lstStyle/>
                  <a:p>
                    <a:r>
                      <a:rPr lang="en-US"/>
                      <a:t>70,6 %</a:t>
                    </a:r>
                  </a:p>
                </c:rich>
              </c:tx>
              <c:showLegendKey val="0"/>
              <c:showVal val="0"/>
              <c:showCatName val="0"/>
              <c:showSerName val="0"/>
              <c:showPercent val="0"/>
              <c:showBubbleSize val="0"/>
              <c:extLst>
                <c:ext xmlns:c15="http://schemas.microsoft.com/office/drawing/2012/chart" uri="{CE6537A1-D6FC-4f65-9D91-7224C49458BB}">
                  <c15:layout/>
                </c:ext>
              </c:extLst>
            </c:dLbl>
            <c:dLbl>
              <c:idx val="4"/>
              <c:layout>
                <c:manualLayout>
                  <c:x val="5.596150350542662E-3"/>
                  <c:y val="-8.1490957743512189E-3"/>
                </c:manualLayout>
              </c:layout>
              <c:tx>
                <c:rich>
                  <a:bodyPr/>
                  <a:lstStyle/>
                  <a:p>
                    <a:r>
                      <a:rPr lang="en-US"/>
                      <a:t>69,7 %</a:t>
                    </a:r>
                  </a:p>
                </c:rich>
              </c:tx>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3.9074693909654191E-3"/>
                  <c:y val="-2.8658235902330391E-3"/>
                </c:manualLayout>
              </c:layout>
              <c:tx>
                <c:rich>
                  <a:bodyPr/>
                  <a:lstStyle/>
                  <a:p>
                    <a:r>
                      <a:rPr lang="en-US"/>
                      <a:t>69,8 %</a:t>
                    </a:r>
                  </a:p>
                </c:rich>
              </c:tx>
              <c:showLegendKey val="0"/>
              <c:showVal val="0"/>
              <c:showCatName val="0"/>
              <c:showSerName val="0"/>
              <c:showPercent val="0"/>
              <c:showBubbleSize val="0"/>
              <c:extLst>
                <c:ext xmlns:c15="http://schemas.microsoft.com/office/drawing/2012/chart" uri="{CE6537A1-D6FC-4f65-9D91-7224C49458BB}">
                  <c15:layout/>
                </c:ext>
              </c:extLst>
            </c:dLbl>
            <c:dLbl>
              <c:idx val="6"/>
              <c:layout>
                <c:manualLayout>
                  <c:x val="4.4383464275622592E-3"/>
                  <c:y val="-2.7623213764946049E-3"/>
                </c:manualLayout>
              </c:layout>
              <c:tx>
                <c:rich>
                  <a:bodyPr/>
                  <a:lstStyle/>
                  <a:p>
                    <a:r>
                      <a:rPr lang="en-US"/>
                      <a:t>71,9 %</a:t>
                    </a:r>
                  </a:p>
                </c:rich>
              </c:tx>
              <c:showLegendKey val="0"/>
              <c:showVal val="0"/>
              <c:showCatName val="0"/>
              <c:showSerName val="0"/>
              <c:showPercent val="0"/>
              <c:showBubbleSize val="0"/>
              <c:extLst>
                <c:ext xmlns:c15="http://schemas.microsoft.com/office/drawing/2012/chart" uri="{CE6537A1-D6FC-4f65-9D91-7224C49458BB}">
                  <c15:layout/>
                </c:ext>
              </c:extLst>
            </c:dLbl>
            <c:dLbl>
              <c:idx val="7"/>
              <c:layout>
                <c:manualLayout>
                  <c:x val="3.489502768868653E-3"/>
                  <c:y val="-2.5105649672578808E-3"/>
                </c:manualLayout>
              </c:layout>
              <c:tx>
                <c:rich>
                  <a:bodyPr/>
                  <a:lstStyle/>
                  <a:p>
                    <a:r>
                      <a:rPr lang="en-US"/>
                      <a:t>70,4 %</a:t>
                    </a:r>
                  </a:p>
                </c:rich>
              </c:tx>
              <c:showLegendKey val="0"/>
              <c:showVal val="0"/>
              <c:showCatName val="0"/>
              <c:showSerName val="0"/>
              <c:showPercent val="0"/>
              <c:showBubbleSize val="0"/>
              <c:extLst>
                <c:ext xmlns:c15="http://schemas.microsoft.com/office/drawing/2012/chart" uri="{CE6537A1-D6FC-4f65-9D91-7224C49458BB}">
                  <c15:layout/>
                </c:ext>
              </c:extLst>
            </c:dLbl>
            <c:dLbl>
              <c:idx val="8"/>
              <c:layout>
                <c:manualLayout>
                  <c:xMode val="edge"/>
                  <c:yMode val="edge"/>
                  <c:x val="0.64927893122167379"/>
                  <c:y val="0.64848612785299842"/>
                </c:manualLayout>
              </c:layout>
              <c:tx>
                <c:rich>
                  <a:bodyPr/>
                  <a:lstStyle/>
                  <a:p>
                    <a:r>
                      <a:t>71,7 %</a:t>
                    </a:r>
                  </a:p>
                </c:rich>
              </c:tx>
              <c:showLegendKey val="0"/>
              <c:showVal val="0"/>
              <c:showCatName val="0"/>
              <c:showSerName val="0"/>
              <c:showPercent val="0"/>
              <c:showBubbleSize val="0"/>
              <c:extLst>
                <c:ext xmlns:c15="http://schemas.microsoft.com/office/drawing/2012/chart" uri="{CE6537A1-D6FC-4f65-9D91-7224C49458BB}"/>
              </c:extLst>
            </c:dLbl>
            <c:dLbl>
              <c:idx val="9"/>
              <c:layout>
                <c:manualLayout>
                  <c:xMode val="edge"/>
                  <c:yMode val="edge"/>
                  <c:x val="0.71587164211620447"/>
                  <c:y val="0.67070839391649684"/>
                </c:manualLayout>
              </c:layout>
              <c:tx>
                <c:rich>
                  <a:bodyPr/>
                  <a:lstStyle/>
                  <a:p>
                    <a:r>
                      <a:t>69,7 %</a:t>
                    </a:r>
                  </a:p>
                </c:rich>
              </c:tx>
              <c:showLegendKey val="0"/>
              <c:showVal val="0"/>
              <c:showCatName val="0"/>
              <c:showSerName val="0"/>
              <c:showPercent val="0"/>
              <c:showBubbleSize val="0"/>
              <c:extLst>
                <c:ext xmlns:c15="http://schemas.microsoft.com/office/drawing/2012/chart" uri="{CE6537A1-D6FC-4f65-9D91-7224C49458BB}"/>
              </c:extLst>
            </c:dLbl>
            <c:dLbl>
              <c:idx val="10"/>
              <c:tx>
                <c:rich>
                  <a:bodyPr/>
                  <a:lstStyle/>
                  <a:p>
                    <a:r>
                      <a:t>70,2 %</a:t>
                    </a:r>
                  </a:p>
                </c:rich>
              </c:tx>
              <c:showLegendKey val="0"/>
              <c:showVal val="0"/>
              <c:showCatName val="0"/>
              <c:showSerName val="0"/>
              <c:showPercent val="0"/>
              <c:showBubbleSize val="0"/>
              <c:extLst>
                <c:ext xmlns:c15="http://schemas.microsoft.com/office/drawing/2012/chart" uri="{CE6537A1-D6FC-4f65-9D91-7224C49458BB}"/>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f>'Data-grafy'!$B$3:$I$3</c:f>
              <c:numCache>
                <c:formatCode>General</c:formatCode>
                <c:ptCount val="8"/>
                <c:pt idx="0">
                  <c:v>2009</c:v>
                </c:pt>
                <c:pt idx="1">
                  <c:v>2010</c:v>
                </c:pt>
                <c:pt idx="2">
                  <c:v>2011</c:v>
                </c:pt>
                <c:pt idx="3">
                  <c:v>2012</c:v>
                </c:pt>
                <c:pt idx="4">
                  <c:v>2013</c:v>
                </c:pt>
                <c:pt idx="5">
                  <c:v>2014</c:v>
                </c:pt>
                <c:pt idx="6">
                  <c:v>2015</c:v>
                </c:pt>
                <c:pt idx="7">
                  <c:v>2016</c:v>
                </c:pt>
              </c:numCache>
            </c:numRef>
          </c:cat>
          <c:val>
            <c:numRef>
              <c:f>'Data-grafy'!$B$4:$I$4</c:f>
              <c:numCache>
                <c:formatCode>General</c:formatCode>
                <c:ptCount val="8"/>
                <c:pt idx="0">
                  <c:v>12404.834999999999</c:v>
                </c:pt>
                <c:pt idx="1">
                  <c:v>11209.286</c:v>
                </c:pt>
                <c:pt idx="2" formatCode="#\ ##0.000">
                  <c:v>11790.804</c:v>
                </c:pt>
                <c:pt idx="3" formatCode="#\ ##0.0">
                  <c:v>11574.909</c:v>
                </c:pt>
                <c:pt idx="4" formatCode="#\ ##0.0">
                  <c:v>11415.745999999999</c:v>
                </c:pt>
                <c:pt idx="5" formatCode="#\ ##0.0">
                  <c:v>12137.583000000001</c:v>
                </c:pt>
                <c:pt idx="6" formatCode="#\ ##0.0">
                  <c:v>13726.48</c:v>
                </c:pt>
                <c:pt idx="7" formatCode="#\ ##0.0">
                  <c:v>14534.133</c:v>
                </c:pt>
              </c:numCache>
            </c:numRef>
          </c:val>
        </c:ser>
        <c:ser>
          <c:idx val="1"/>
          <c:order val="1"/>
          <c:tx>
            <c:strRef>
              <c:f>'Data-grafy'!$A$5</c:f>
              <c:strCache>
                <c:ptCount val="1"/>
                <c:pt idx="0">
                  <c:v>vlastní příjmy</c:v>
                </c:pt>
              </c:strCache>
            </c:strRef>
          </c:tx>
          <c:spPr>
            <a:solidFill>
              <a:srgbClr val="993366"/>
            </a:solidFill>
            <a:ln w="12700">
              <a:solidFill>
                <a:srgbClr val="000000"/>
              </a:solidFill>
              <a:prstDash val="solid"/>
            </a:ln>
          </c:spPr>
          <c:invertIfNegative val="0"/>
          <c:dLbls>
            <c:dLbl>
              <c:idx val="0"/>
              <c:layout/>
              <c:tx>
                <c:rich>
                  <a:bodyPr/>
                  <a:lstStyle/>
                  <a:p>
                    <a:r>
                      <a:rPr lang="en-US"/>
                      <a:t>28,3 %</a:t>
                    </a:r>
                  </a:p>
                </c:rich>
              </c:tx>
              <c:showLegendKey val="0"/>
              <c:showVal val="0"/>
              <c:showCatName val="0"/>
              <c:showSerName val="0"/>
              <c:showPercent val="0"/>
              <c:showBubbleSize val="0"/>
              <c:extLst>
                <c:ext xmlns:c15="http://schemas.microsoft.com/office/drawing/2012/chart" uri="{CE6537A1-D6FC-4f65-9D91-7224C49458BB}">
                  <c15:layout/>
                </c:ext>
              </c:extLst>
            </c:dLbl>
            <c:dLbl>
              <c:idx val="1"/>
              <c:layout/>
              <c:tx>
                <c:rich>
                  <a:bodyPr/>
                  <a:lstStyle/>
                  <a:p>
                    <a:r>
                      <a:rPr lang="en-US"/>
                      <a:t>30,3 %</a:t>
                    </a:r>
                  </a:p>
                </c:rich>
              </c:tx>
              <c:showLegendKey val="0"/>
              <c:showVal val="0"/>
              <c:showCatName val="0"/>
              <c:showSerName val="0"/>
              <c:showPercent val="0"/>
              <c:showBubbleSize val="0"/>
              <c:extLst>
                <c:ext xmlns:c15="http://schemas.microsoft.com/office/drawing/2012/chart" uri="{CE6537A1-D6FC-4f65-9D91-7224C49458BB}">
                  <c15:layout/>
                </c:ext>
              </c:extLst>
            </c:dLbl>
            <c:dLbl>
              <c:idx val="2"/>
              <c:layout/>
              <c:tx>
                <c:rich>
                  <a:bodyPr/>
                  <a:lstStyle/>
                  <a:p>
                    <a:r>
                      <a:rPr lang="en-US"/>
                      <a:t>29,8 %</a:t>
                    </a:r>
                  </a:p>
                </c:rich>
              </c:tx>
              <c:showLegendKey val="0"/>
              <c:showVal val="0"/>
              <c:showCatName val="0"/>
              <c:showSerName val="0"/>
              <c:showPercent val="0"/>
              <c:showBubbleSize val="0"/>
              <c:extLst>
                <c:ext xmlns:c15="http://schemas.microsoft.com/office/drawing/2012/chart" uri="{CE6537A1-D6FC-4f65-9D91-7224C49458BB}">
                  <c15:layout/>
                </c:ext>
              </c:extLst>
            </c:dLbl>
            <c:dLbl>
              <c:idx val="3"/>
              <c:layout/>
              <c:tx>
                <c:rich>
                  <a:bodyPr/>
                  <a:lstStyle/>
                  <a:p>
                    <a:r>
                      <a:rPr lang="en-US"/>
                      <a:t>29,4 %</a:t>
                    </a:r>
                  </a:p>
                </c:rich>
              </c:tx>
              <c:showLegendKey val="0"/>
              <c:showVal val="0"/>
              <c:showCatName val="0"/>
              <c:showSerName val="0"/>
              <c:showPercent val="0"/>
              <c:showBubbleSize val="0"/>
              <c:extLst>
                <c:ext xmlns:c15="http://schemas.microsoft.com/office/drawing/2012/chart" uri="{CE6537A1-D6FC-4f65-9D91-7224C49458BB}">
                  <c15:layout/>
                </c:ext>
              </c:extLst>
            </c:dLbl>
            <c:dLbl>
              <c:idx val="4"/>
              <c:layout/>
              <c:tx>
                <c:rich>
                  <a:bodyPr/>
                  <a:lstStyle/>
                  <a:p>
                    <a:r>
                      <a:rPr lang="en-US"/>
                      <a:t>30,3 %</a:t>
                    </a:r>
                  </a:p>
                </c:rich>
              </c:tx>
              <c:showLegendKey val="0"/>
              <c:showVal val="0"/>
              <c:showCatName val="0"/>
              <c:showSerName val="0"/>
              <c:showPercent val="0"/>
              <c:showBubbleSize val="0"/>
              <c:extLst>
                <c:ext xmlns:c15="http://schemas.microsoft.com/office/drawing/2012/chart" uri="{CE6537A1-D6FC-4f65-9D91-7224C49458BB}">
                  <c15:layout/>
                </c:ext>
              </c:extLst>
            </c:dLbl>
            <c:dLbl>
              <c:idx val="5"/>
              <c:layout/>
              <c:tx>
                <c:rich>
                  <a:bodyPr/>
                  <a:lstStyle/>
                  <a:p>
                    <a:r>
                      <a:rPr lang="en-US"/>
                      <a:t>30,2 %</a:t>
                    </a:r>
                  </a:p>
                </c:rich>
              </c:tx>
              <c:showLegendKey val="0"/>
              <c:showVal val="0"/>
              <c:showCatName val="0"/>
              <c:showSerName val="0"/>
              <c:showPercent val="0"/>
              <c:showBubbleSize val="0"/>
              <c:extLst>
                <c:ext xmlns:c15="http://schemas.microsoft.com/office/drawing/2012/chart" uri="{CE6537A1-D6FC-4f65-9D91-7224C49458BB}">
                  <c15:layout/>
                </c:ext>
              </c:extLst>
            </c:dLbl>
            <c:dLbl>
              <c:idx val="6"/>
              <c:layout/>
              <c:tx>
                <c:rich>
                  <a:bodyPr/>
                  <a:lstStyle/>
                  <a:p>
                    <a:r>
                      <a:rPr lang="en-US"/>
                      <a:t>28,1 %</a:t>
                    </a:r>
                  </a:p>
                </c:rich>
              </c:tx>
              <c:showLegendKey val="0"/>
              <c:showVal val="0"/>
              <c:showCatName val="0"/>
              <c:showSerName val="0"/>
              <c:showPercent val="0"/>
              <c:showBubbleSize val="0"/>
              <c:extLst>
                <c:ext xmlns:c15="http://schemas.microsoft.com/office/drawing/2012/chart" uri="{CE6537A1-D6FC-4f65-9D91-7224C49458BB}">
                  <c15:layout/>
                </c:ext>
              </c:extLst>
            </c:dLbl>
            <c:dLbl>
              <c:idx val="7"/>
              <c:layout/>
              <c:tx>
                <c:rich>
                  <a:bodyPr/>
                  <a:lstStyle/>
                  <a:p>
                    <a:r>
                      <a:rPr lang="en-US"/>
                      <a:t>29,6 %</a:t>
                    </a:r>
                  </a:p>
                </c:rich>
              </c:tx>
              <c:showLegendKey val="0"/>
              <c:showVal val="0"/>
              <c:showCatName val="0"/>
              <c:showSerName val="0"/>
              <c:showPercent val="0"/>
              <c:showBubbleSize val="0"/>
              <c:extLst>
                <c:ext xmlns:c15="http://schemas.microsoft.com/office/drawing/2012/chart" uri="{CE6537A1-D6FC-4f65-9D91-7224C49458BB}">
                  <c15:layout/>
                </c:ext>
              </c:extLst>
            </c:dLbl>
            <c:dLbl>
              <c:idx val="8"/>
              <c:tx>
                <c:rich>
                  <a:bodyPr/>
                  <a:lstStyle/>
                  <a:p>
                    <a:r>
                      <a:t>28,3 %</a:t>
                    </a:r>
                  </a:p>
                </c:rich>
              </c:tx>
              <c:showLegendKey val="0"/>
              <c:showVal val="0"/>
              <c:showCatName val="0"/>
              <c:showSerName val="0"/>
              <c:showPercent val="0"/>
              <c:showBubbleSize val="0"/>
              <c:extLst>
                <c:ext xmlns:c15="http://schemas.microsoft.com/office/drawing/2012/chart" uri="{CE6537A1-D6FC-4f65-9D91-7224C49458BB}"/>
              </c:extLst>
            </c:dLbl>
            <c:dLbl>
              <c:idx val="9"/>
              <c:tx>
                <c:rich>
                  <a:bodyPr/>
                  <a:lstStyle/>
                  <a:p>
                    <a:r>
                      <a:t>30,3 %</a:t>
                    </a:r>
                  </a:p>
                </c:rich>
              </c:tx>
              <c:showLegendKey val="0"/>
              <c:showVal val="0"/>
              <c:showCatName val="0"/>
              <c:showSerName val="0"/>
              <c:showPercent val="0"/>
              <c:showBubbleSize val="0"/>
              <c:extLst>
                <c:ext xmlns:c15="http://schemas.microsoft.com/office/drawing/2012/chart" uri="{CE6537A1-D6FC-4f65-9D91-7224C49458BB}"/>
              </c:extLst>
            </c:dLbl>
            <c:dLbl>
              <c:idx val="10"/>
              <c:tx>
                <c:rich>
                  <a:bodyPr/>
                  <a:lstStyle/>
                  <a:p>
                    <a:r>
                      <a:t>29,8 %</a:t>
                    </a:r>
                  </a:p>
                </c:rich>
              </c:tx>
              <c:showLegendKey val="0"/>
              <c:showVal val="0"/>
              <c:showCatName val="0"/>
              <c:showSerName val="0"/>
              <c:showPercent val="0"/>
              <c:showBubbleSize val="0"/>
              <c:extLst>
                <c:ext xmlns:c15="http://schemas.microsoft.com/office/drawing/2012/chart" uri="{CE6537A1-D6FC-4f65-9D91-7224C49458BB}"/>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f>'Data-grafy'!$B$3:$I$3</c:f>
              <c:numCache>
                <c:formatCode>General</c:formatCode>
                <c:ptCount val="8"/>
                <c:pt idx="0">
                  <c:v>2009</c:v>
                </c:pt>
                <c:pt idx="1">
                  <c:v>2010</c:v>
                </c:pt>
                <c:pt idx="2">
                  <c:v>2011</c:v>
                </c:pt>
                <c:pt idx="3">
                  <c:v>2012</c:v>
                </c:pt>
                <c:pt idx="4">
                  <c:v>2013</c:v>
                </c:pt>
                <c:pt idx="5">
                  <c:v>2014</c:v>
                </c:pt>
                <c:pt idx="6">
                  <c:v>2015</c:v>
                </c:pt>
                <c:pt idx="7">
                  <c:v>2016</c:v>
                </c:pt>
              </c:numCache>
            </c:numRef>
          </c:cat>
          <c:val>
            <c:numRef>
              <c:f>'Data-grafy'!$B$5:$I$5</c:f>
              <c:numCache>
                <c:formatCode>General</c:formatCode>
                <c:ptCount val="8"/>
                <c:pt idx="0">
                  <c:v>4890.2520000000004</c:v>
                </c:pt>
                <c:pt idx="1">
                  <c:v>4866.2070000000003</c:v>
                </c:pt>
                <c:pt idx="2" formatCode="#\ ##0.000">
                  <c:v>5006.0230000000001</c:v>
                </c:pt>
                <c:pt idx="3" formatCode="#\ ##0.0">
                  <c:v>4827.9070000000002</c:v>
                </c:pt>
                <c:pt idx="4" formatCode="#\ ##0.0">
                  <c:v>4951.1000000000004</c:v>
                </c:pt>
                <c:pt idx="5" formatCode="#\ ##0.0">
                  <c:v>5259.0230000000001</c:v>
                </c:pt>
                <c:pt idx="6" formatCode="#\ ##0.0">
                  <c:v>5360.3950000000004</c:v>
                </c:pt>
                <c:pt idx="7" formatCode="#\ ##0.0">
                  <c:v>6116.0690000000004</c:v>
                </c:pt>
              </c:numCache>
            </c:numRef>
          </c:val>
        </c:ser>
        <c:dLbls>
          <c:showLegendKey val="0"/>
          <c:showVal val="0"/>
          <c:showCatName val="1"/>
          <c:showSerName val="0"/>
          <c:showPercent val="0"/>
          <c:showBubbleSize val="0"/>
        </c:dLbls>
        <c:gapWidth val="50"/>
        <c:gapDepth val="60"/>
        <c:shape val="box"/>
        <c:axId val="360500688"/>
        <c:axId val="359508760"/>
        <c:axId val="0"/>
      </c:bar3DChart>
      <c:catAx>
        <c:axId val="36050068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359508760"/>
        <c:crosses val="autoZero"/>
        <c:auto val="1"/>
        <c:lblAlgn val="ctr"/>
        <c:lblOffset val="100"/>
        <c:tickLblSkip val="1"/>
        <c:tickMarkSkip val="1"/>
        <c:noMultiLvlLbl val="0"/>
      </c:catAx>
      <c:valAx>
        <c:axId val="359508760"/>
        <c:scaling>
          <c:orientation val="minMax"/>
          <c:max val="2000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Tahoma"/>
                    <a:ea typeface="Tahoma"/>
                    <a:cs typeface="Tahoma"/>
                  </a:defRPr>
                </a:pPr>
                <a:r>
                  <a:rPr lang="cs-CZ"/>
                  <a:t>v mil. Kč</a:t>
                </a:r>
              </a:p>
            </c:rich>
          </c:tx>
          <c:layout>
            <c:manualLayout>
              <c:xMode val="edge"/>
              <c:yMode val="edge"/>
              <c:x val="5.5493925745442206E-3"/>
              <c:y val="0.4525261452930581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360500688"/>
        <c:crosses val="autoZero"/>
        <c:crossBetween val="between"/>
      </c:valAx>
      <c:spPr>
        <a:noFill/>
        <a:ln w="25400">
          <a:noFill/>
        </a:ln>
      </c:spPr>
    </c:plotArea>
    <c:legend>
      <c:legendPos val="r"/>
      <c:layout>
        <c:manualLayout>
          <c:xMode val="edge"/>
          <c:yMode val="edge"/>
          <c:x val="0.32482450237560484"/>
          <c:y val="0.95472390275539887"/>
          <c:w val="0.36785677040092518"/>
          <c:h val="4.3616860145446253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Tahoma"/>
              <a:ea typeface="Tahoma"/>
              <a:cs typeface="Tahoma"/>
            </a:defRPr>
          </a:pPr>
          <a:endParaRPr lang="cs-CZ"/>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Srovnání skutečných výdajů rozpočtu Moravskoslezského kraje 
v letech 2009 - 2016</a:t>
            </a:r>
          </a:p>
        </c:rich>
      </c:tx>
      <c:layout>
        <c:manualLayout>
          <c:xMode val="edge"/>
          <c:yMode val="edge"/>
          <c:x val="0.15022429747949301"/>
          <c:y val="9.3985048667550829E-3"/>
        </c:manualLayout>
      </c:layout>
      <c:overlay val="0"/>
      <c:spPr>
        <a:noFill/>
        <a:ln w="25400">
          <a:noFill/>
        </a:ln>
      </c:spPr>
    </c:title>
    <c:autoTitleDeleted val="0"/>
    <c:view3D>
      <c:rotX val="15"/>
      <c:hPercent val="50"/>
      <c:rotY val="20"/>
      <c:depthPercent val="100"/>
      <c:rAngAx val="1"/>
    </c:view3D>
    <c:floor>
      <c:thickness val="0"/>
      <c:spPr>
        <a:solidFill>
          <a:srgbClr val="C0C0C0"/>
        </a:solidFill>
        <a:ln w="3175">
          <a:solidFill>
            <a:srgbClr val="000000"/>
          </a:solidFill>
          <a:prstDash val="solid"/>
        </a:ln>
      </c:spPr>
    </c:floor>
    <c:side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sideWall>
    <c:back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backWall>
    <c:plotArea>
      <c:layout>
        <c:manualLayout>
          <c:layoutTarget val="inner"/>
          <c:xMode val="edge"/>
          <c:yMode val="edge"/>
          <c:x val="5.9417072883680068E-2"/>
          <c:y val="0.16729338662824048"/>
          <c:w val="0.93161485974222891"/>
          <c:h val="0.66729384553961091"/>
        </c:manualLayout>
      </c:layout>
      <c:bar3DChart>
        <c:barDir val="col"/>
        <c:grouping val="stacked"/>
        <c:varyColors val="0"/>
        <c:ser>
          <c:idx val="0"/>
          <c:order val="0"/>
          <c:tx>
            <c:strRef>
              <c:f>'Data-grafy'!$A$13</c:f>
              <c:strCache>
                <c:ptCount val="1"/>
                <c:pt idx="0">
                  <c:v>běžné výdaje</c:v>
                </c:pt>
              </c:strCache>
            </c:strRef>
          </c:tx>
          <c:spPr>
            <a:solidFill>
              <a:srgbClr val="9999FF"/>
            </a:solidFill>
            <a:ln w="12700">
              <a:solidFill>
                <a:srgbClr val="000000"/>
              </a:solidFill>
              <a:prstDash val="solid"/>
            </a:ln>
          </c:spPr>
          <c:invertIfNegative val="0"/>
          <c:dLbls>
            <c:dLbl>
              <c:idx val="0"/>
              <c:layout/>
              <c:tx>
                <c:rich>
                  <a:bodyPr/>
                  <a:lstStyle/>
                  <a:p>
                    <a:r>
                      <a:rPr lang="en-US"/>
                      <a:t>87,3 %</a:t>
                    </a:r>
                  </a:p>
                </c:rich>
              </c:tx>
              <c:showLegendKey val="0"/>
              <c:showVal val="0"/>
              <c:showCatName val="0"/>
              <c:showSerName val="0"/>
              <c:showPercent val="0"/>
              <c:showBubbleSize val="0"/>
              <c:extLst>
                <c:ext xmlns:c15="http://schemas.microsoft.com/office/drawing/2012/chart" uri="{CE6537A1-D6FC-4f65-9D91-7224C49458BB}">
                  <c15:layout/>
                </c:ext>
              </c:extLst>
            </c:dLbl>
            <c:dLbl>
              <c:idx val="1"/>
              <c:layout/>
              <c:tx>
                <c:rich>
                  <a:bodyPr/>
                  <a:lstStyle/>
                  <a:p>
                    <a:r>
                      <a:rPr lang="en-US"/>
                      <a:t>87,5 %</a:t>
                    </a:r>
                  </a:p>
                </c:rich>
              </c:tx>
              <c:showLegendKey val="0"/>
              <c:showVal val="0"/>
              <c:showCatName val="0"/>
              <c:showSerName val="0"/>
              <c:showPercent val="0"/>
              <c:showBubbleSize val="0"/>
              <c:extLst>
                <c:ext xmlns:c15="http://schemas.microsoft.com/office/drawing/2012/chart" uri="{CE6537A1-D6FC-4f65-9D91-7224C49458BB}">
                  <c15:layout/>
                </c:ext>
              </c:extLst>
            </c:dLbl>
            <c:dLbl>
              <c:idx val="2"/>
              <c:layout/>
              <c:tx>
                <c:rich>
                  <a:bodyPr/>
                  <a:lstStyle/>
                  <a:p>
                    <a:r>
                      <a:rPr lang="en-US"/>
                      <a:t>87,7 %</a:t>
                    </a:r>
                  </a:p>
                </c:rich>
              </c:tx>
              <c:showLegendKey val="0"/>
              <c:showVal val="0"/>
              <c:showCatName val="0"/>
              <c:showSerName val="0"/>
              <c:showPercent val="0"/>
              <c:showBubbleSize val="0"/>
              <c:extLst>
                <c:ext xmlns:c15="http://schemas.microsoft.com/office/drawing/2012/chart" uri="{CE6537A1-D6FC-4f65-9D91-7224C49458BB}">
                  <c15:layout/>
                </c:ext>
              </c:extLst>
            </c:dLbl>
            <c:dLbl>
              <c:idx val="3"/>
              <c:layout>
                <c:manualLayout>
                  <c:x val="1.5472617492320734E-3"/>
                  <c:y val="-2.6305922286030037E-4"/>
                </c:manualLayout>
              </c:layout>
              <c:tx>
                <c:rich>
                  <a:bodyPr/>
                  <a:lstStyle/>
                  <a:p>
                    <a:r>
                      <a:rPr lang="en-US"/>
                      <a:t>88,6 %</a:t>
                    </a:r>
                  </a:p>
                </c:rich>
              </c:tx>
              <c:showLegendKey val="0"/>
              <c:showVal val="0"/>
              <c:showCatName val="0"/>
              <c:showSerName val="0"/>
              <c:showPercent val="0"/>
              <c:showBubbleSize val="0"/>
              <c:extLst>
                <c:ext xmlns:c15="http://schemas.microsoft.com/office/drawing/2012/chart" uri="{CE6537A1-D6FC-4f65-9D91-7224C49458BB}">
                  <c15:layout/>
                </c:ext>
              </c:extLst>
            </c:dLbl>
            <c:dLbl>
              <c:idx val="4"/>
              <c:layout>
                <c:manualLayout>
                  <c:x val="3.8581500182432353E-4"/>
                  <c:y val="-2.6146073846032404E-3"/>
                </c:manualLayout>
              </c:layout>
              <c:tx>
                <c:rich>
                  <a:bodyPr/>
                  <a:lstStyle/>
                  <a:p>
                    <a:r>
                      <a:rPr lang="en-US"/>
                      <a:t>88,1 %</a:t>
                    </a:r>
                  </a:p>
                </c:rich>
              </c:tx>
              <c:showLegendKey val="0"/>
              <c:showVal val="0"/>
              <c:showCatName val="0"/>
              <c:showSerName val="0"/>
              <c:showPercent val="0"/>
              <c:showBubbleSize val="0"/>
              <c:extLst>
                <c:ext xmlns:c15="http://schemas.microsoft.com/office/drawing/2012/chart" uri="{CE6537A1-D6FC-4f65-9D91-7224C49458BB}">
                  <c15:layout/>
                </c:ext>
              </c:extLst>
            </c:dLbl>
            <c:dLbl>
              <c:idx val="5"/>
              <c:layout/>
              <c:tx>
                <c:rich>
                  <a:bodyPr/>
                  <a:lstStyle/>
                  <a:p>
                    <a:r>
                      <a:rPr lang="en-US"/>
                      <a:t>86,8 %</a:t>
                    </a:r>
                  </a:p>
                </c:rich>
              </c:tx>
              <c:showLegendKey val="0"/>
              <c:showVal val="0"/>
              <c:showCatName val="0"/>
              <c:showSerName val="0"/>
              <c:showPercent val="0"/>
              <c:showBubbleSize val="0"/>
              <c:extLst>
                <c:ext xmlns:c15="http://schemas.microsoft.com/office/drawing/2012/chart" uri="{CE6537A1-D6FC-4f65-9D91-7224C49458BB}">
                  <c15:layout/>
                </c:ext>
              </c:extLst>
            </c:dLbl>
            <c:dLbl>
              <c:idx val="6"/>
              <c:layout/>
              <c:tx>
                <c:rich>
                  <a:bodyPr/>
                  <a:lstStyle/>
                  <a:p>
                    <a:r>
                      <a:rPr lang="en-US"/>
                      <a:t>78,8 %</a:t>
                    </a:r>
                  </a:p>
                </c:rich>
              </c:tx>
              <c:showLegendKey val="0"/>
              <c:showVal val="0"/>
              <c:showCatName val="0"/>
              <c:showSerName val="0"/>
              <c:showPercent val="0"/>
              <c:showBubbleSize val="0"/>
              <c:extLst>
                <c:ext xmlns:c15="http://schemas.microsoft.com/office/drawing/2012/chart" uri="{CE6537A1-D6FC-4f65-9D91-7224C49458BB}">
                  <c15:layout/>
                </c:ext>
              </c:extLst>
            </c:dLbl>
            <c:dLbl>
              <c:idx val="7"/>
              <c:layout/>
              <c:tx>
                <c:rich>
                  <a:bodyPr/>
                  <a:lstStyle/>
                  <a:p>
                    <a:r>
                      <a:rPr lang="en-US"/>
                      <a:t>93,4 %</a:t>
                    </a:r>
                  </a:p>
                </c:rich>
              </c:tx>
              <c:showLegendKey val="0"/>
              <c:showVal val="0"/>
              <c:showCatName val="0"/>
              <c:showSerName val="0"/>
              <c:showPercent val="0"/>
              <c:showBubbleSize val="0"/>
              <c:extLst>
                <c:ext xmlns:c15="http://schemas.microsoft.com/office/drawing/2012/chart" uri="{CE6537A1-D6FC-4f65-9D91-7224C49458BB}">
                  <c15:layout/>
                </c:ext>
              </c:extLst>
            </c:dLbl>
            <c:dLbl>
              <c:idx val="8"/>
              <c:tx>
                <c:rich>
                  <a:bodyPr/>
                  <a:lstStyle/>
                  <a:p>
                    <a:r>
                      <a:t>87,3 %</a:t>
                    </a:r>
                  </a:p>
                </c:rich>
              </c:tx>
              <c:showLegendKey val="0"/>
              <c:showVal val="0"/>
              <c:showCatName val="0"/>
              <c:showSerName val="0"/>
              <c:showPercent val="0"/>
              <c:showBubbleSize val="0"/>
              <c:extLst>
                <c:ext xmlns:c15="http://schemas.microsoft.com/office/drawing/2012/chart" uri="{CE6537A1-D6FC-4f65-9D91-7224C49458BB}"/>
              </c:extLst>
            </c:dLbl>
            <c:dLbl>
              <c:idx val="9"/>
              <c:tx>
                <c:rich>
                  <a:bodyPr/>
                  <a:lstStyle/>
                  <a:p>
                    <a:r>
                      <a:t>87,5 %</a:t>
                    </a:r>
                  </a:p>
                </c:rich>
              </c:tx>
              <c:showLegendKey val="0"/>
              <c:showVal val="0"/>
              <c:showCatName val="0"/>
              <c:showSerName val="0"/>
              <c:showPercent val="0"/>
              <c:showBubbleSize val="0"/>
              <c:extLst>
                <c:ext xmlns:c15="http://schemas.microsoft.com/office/drawing/2012/chart" uri="{CE6537A1-D6FC-4f65-9D91-7224C49458BB}"/>
              </c:extLst>
            </c:dLbl>
            <c:dLbl>
              <c:idx val="10"/>
              <c:tx>
                <c:rich>
                  <a:bodyPr/>
                  <a:lstStyle/>
                  <a:p>
                    <a:r>
                      <a:t>87,7 %</a:t>
                    </a:r>
                  </a:p>
                </c:rich>
              </c:tx>
              <c:showLegendKey val="0"/>
              <c:showVal val="0"/>
              <c:showCatName val="0"/>
              <c:showSerName val="0"/>
              <c:showPercent val="0"/>
              <c:showBubbleSize val="0"/>
              <c:extLst>
                <c:ext xmlns:c15="http://schemas.microsoft.com/office/drawing/2012/chart" uri="{CE6537A1-D6FC-4f65-9D91-7224C49458BB}"/>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f>'Data-grafy'!$B$12:$I$12</c:f>
              <c:numCache>
                <c:formatCode>General</c:formatCode>
                <c:ptCount val="8"/>
                <c:pt idx="0">
                  <c:v>2009</c:v>
                </c:pt>
                <c:pt idx="1">
                  <c:v>2010</c:v>
                </c:pt>
                <c:pt idx="2">
                  <c:v>2011</c:v>
                </c:pt>
                <c:pt idx="3">
                  <c:v>2012</c:v>
                </c:pt>
                <c:pt idx="4">
                  <c:v>2013</c:v>
                </c:pt>
                <c:pt idx="5">
                  <c:v>2014</c:v>
                </c:pt>
                <c:pt idx="6">
                  <c:v>2015</c:v>
                </c:pt>
                <c:pt idx="7">
                  <c:v>2016</c:v>
                </c:pt>
              </c:numCache>
            </c:numRef>
          </c:cat>
          <c:val>
            <c:numRef>
              <c:f>'Data-grafy'!$B$13:$I$13</c:f>
              <c:numCache>
                <c:formatCode>#\ ##0.0</c:formatCode>
                <c:ptCount val="8"/>
                <c:pt idx="0">
                  <c:v>14927.606</c:v>
                </c:pt>
                <c:pt idx="1">
                  <c:v>14619.688</c:v>
                </c:pt>
                <c:pt idx="2">
                  <c:v>14769.003000000001</c:v>
                </c:pt>
                <c:pt idx="3">
                  <c:v>14909.261</c:v>
                </c:pt>
                <c:pt idx="4">
                  <c:v>14904.712</c:v>
                </c:pt>
                <c:pt idx="5">
                  <c:v>15138.14</c:v>
                </c:pt>
                <c:pt idx="6">
                  <c:v>16356.737999999999</c:v>
                </c:pt>
                <c:pt idx="7">
                  <c:v>16889.752</c:v>
                </c:pt>
              </c:numCache>
            </c:numRef>
          </c:val>
        </c:ser>
        <c:ser>
          <c:idx val="1"/>
          <c:order val="1"/>
          <c:tx>
            <c:strRef>
              <c:f>'Data-grafy'!$A$14</c:f>
              <c:strCache>
                <c:ptCount val="1"/>
                <c:pt idx="0">
                  <c:v>kapitálové výdaje</c:v>
                </c:pt>
              </c:strCache>
            </c:strRef>
          </c:tx>
          <c:spPr>
            <a:solidFill>
              <a:srgbClr val="993366"/>
            </a:solidFill>
            <a:ln w="12700">
              <a:solidFill>
                <a:srgbClr val="000000"/>
              </a:solidFill>
              <a:prstDash val="solid"/>
            </a:ln>
          </c:spPr>
          <c:invertIfNegative val="0"/>
          <c:dLbls>
            <c:dLbl>
              <c:idx val="0"/>
              <c:layout>
                <c:manualLayout>
                  <c:x val="-1.5937751528474413E-3"/>
                  <c:y val="-5.9584685557508574E-3"/>
                </c:manualLayout>
              </c:layout>
              <c:tx>
                <c:rich>
                  <a:bodyPr/>
                  <a:lstStyle/>
                  <a:p>
                    <a:r>
                      <a:rPr lang="en-US"/>
                      <a:t>12,7 %</a:t>
                    </a:r>
                  </a:p>
                </c:rich>
              </c:tx>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6.1400608802861917E-4"/>
                  <c:y val="-1.0058726294796014E-2"/>
                </c:manualLayout>
              </c:layout>
              <c:tx>
                <c:rich>
                  <a:bodyPr/>
                  <a:lstStyle/>
                  <a:p>
                    <a:r>
                      <a:rPr lang="en-US"/>
                      <a:t>12,5 %</a:t>
                    </a:r>
                  </a:p>
                </c:rich>
              </c:tx>
              <c:showLegendKey val="0"/>
              <c:showVal val="0"/>
              <c:showCatName val="0"/>
              <c:showSerName val="0"/>
              <c:showPercent val="0"/>
              <c:showBubbleSize val="0"/>
              <c:extLst>
                <c:ext xmlns:c15="http://schemas.microsoft.com/office/drawing/2012/chart" uri="{CE6537A1-D6FC-4f65-9D91-7224C49458BB}">
                  <c15:layout/>
                </c:ext>
              </c:extLst>
            </c:dLbl>
            <c:dLbl>
              <c:idx val="2"/>
              <c:layout/>
              <c:tx>
                <c:rich>
                  <a:bodyPr/>
                  <a:lstStyle/>
                  <a:p>
                    <a:r>
                      <a:rPr lang="en-US"/>
                      <a:t>12,3 %</a:t>
                    </a:r>
                  </a:p>
                </c:rich>
              </c:tx>
              <c:showLegendKey val="0"/>
              <c:showVal val="0"/>
              <c:showCatName val="0"/>
              <c:showSerName val="0"/>
              <c:showPercent val="0"/>
              <c:showBubbleSize val="0"/>
              <c:extLst>
                <c:ext xmlns:c15="http://schemas.microsoft.com/office/drawing/2012/chart" uri="{CE6537A1-D6FC-4f65-9D91-7224C49458BB}">
                  <c15:layout/>
                </c:ext>
              </c:extLst>
            </c:dLbl>
            <c:dLbl>
              <c:idx val="3"/>
              <c:layout/>
              <c:tx>
                <c:rich>
                  <a:bodyPr/>
                  <a:lstStyle/>
                  <a:p>
                    <a:r>
                      <a:rPr lang="en-US"/>
                      <a:t>11,4 %</a:t>
                    </a:r>
                  </a:p>
                </c:rich>
              </c:tx>
              <c:showLegendKey val="0"/>
              <c:showVal val="0"/>
              <c:showCatName val="0"/>
              <c:showSerName val="0"/>
              <c:showPercent val="0"/>
              <c:showBubbleSize val="0"/>
              <c:extLst>
                <c:ext xmlns:c15="http://schemas.microsoft.com/office/drawing/2012/chart" uri="{CE6537A1-D6FC-4f65-9D91-7224C49458BB}">
                  <c15:layout/>
                </c:ext>
              </c:extLst>
            </c:dLbl>
            <c:dLbl>
              <c:idx val="4"/>
              <c:layout/>
              <c:tx>
                <c:rich>
                  <a:bodyPr/>
                  <a:lstStyle/>
                  <a:p>
                    <a:r>
                      <a:rPr lang="en-US"/>
                      <a:t>11,9 %</a:t>
                    </a:r>
                  </a:p>
                </c:rich>
              </c:tx>
              <c:showLegendKey val="0"/>
              <c:showVal val="0"/>
              <c:showCatName val="0"/>
              <c:showSerName val="0"/>
              <c:showPercent val="0"/>
              <c:showBubbleSize val="0"/>
              <c:extLst>
                <c:ext xmlns:c15="http://schemas.microsoft.com/office/drawing/2012/chart" uri="{CE6537A1-D6FC-4f65-9D91-7224C49458BB}">
                  <c15:layout/>
                </c:ext>
              </c:extLst>
            </c:dLbl>
            <c:dLbl>
              <c:idx val="5"/>
              <c:layout/>
              <c:tx>
                <c:rich>
                  <a:bodyPr/>
                  <a:lstStyle/>
                  <a:p>
                    <a:r>
                      <a:rPr lang="en-US"/>
                      <a:t>13,2 %</a:t>
                    </a:r>
                  </a:p>
                </c:rich>
              </c:tx>
              <c:showLegendKey val="0"/>
              <c:showVal val="0"/>
              <c:showCatName val="0"/>
              <c:showSerName val="0"/>
              <c:showPercent val="0"/>
              <c:showBubbleSize val="0"/>
              <c:extLst>
                <c:ext xmlns:c15="http://schemas.microsoft.com/office/drawing/2012/chart" uri="{CE6537A1-D6FC-4f65-9D91-7224C49458BB}">
                  <c15:layout/>
                </c:ext>
              </c:extLst>
            </c:dLbl>
            <c:dLbl>
              <c:idx val="6"/>
              <c:layout/>
              <c:tx>
                <c:rich>
                  <a:bodyPr/>
                  <a:lstStyle/>
                  <a:p>
                    <a:r>
                      <a:rPr lang="en-US"/>
                      <a:t>21,2 %</a:t>
                    </a:r>
                  </a:p>
                </c:rich>
              </c:tx>
              <c:showLegendKey val="0"/>
              <c:showVal val="0"/>
              <c:showCatName val="0"/>
              <c:showSerName val="0"/>
              <c:showPercent val="0"/>
              <c:showBubbleSize val="0"/>
              <c:extLst>
                <c:ext xmlns:c15="http://schemas.microsoft.com/office/drawing/2012/chart" uri="{CE6537A1-D6FC-4f65-9D91-7224C49458BB}">
                  <c15:layout/>
                </c:ext>
              </c:extLst>
            </c:dLbl>
            <c:dLbl>
              <c:idx val="7"/>
              <c:layout/>
              <c:tx>
                <c:rich>
                  <a:bodyPr/>
                  <a:lstStyle/>
                  <a:p>
                    <a:r>
                      <a:rPr lang="en-US"/>
                      <a:t>6,6 %</a:t>
                    </a:r>
                  </a:p>
                </c:rich>
              </c:tx>
              <c:showLegendKey val="0"/>
              <c:showVal val="0"/>
              <c:showCatName val="0"/>
              <c:showSerName val="0"/>
              <c:showPercent val="0"/>
              <c:showBubbleSize val="0"/>
              <c:extLst>
                <c:ext xmlns:c15="http://schemas.microsoft.com/office/drawing/2012/chart" uri="{CE6537A1-D6FC-4f65-9D91-7224C49458BB}">
                  <c15:layout/>
                </c:ext>
              </c:extLst>
            </c:dLbl>
            <c:dLbl>
              <c:idx val="8"/>
              <c:tx>
                <c:rich>
                  <a:bodyPr/>
                  <a:lstStyle/>
                  <a:p>
                    <a:r>
                      <a:t>12,7 %</a:t>
                    </a:r>
                  </a:p>
                </c:rich>
              </c:tx>
              <c:showLegendKey val="0"/>
              <c:showVal val="0"/>
              <c:showCatName val="0"/>
              <c:showSerName val="0"/>
              <c:showPercent val="0"/>
              <c:showBubbleSize val="0"/>
              <c:extLst>
                <c:ext xmlns:c15="http://schemas.microsoft.com/office/drawing/2012/chart" uri="{CE6537A1-D6FC-4f65-9D91-7224C49458BB}"/>
              </c:extLst>
            </c:dLbl>
            <c:dLbl>
              <c:idx val="9"/>
              <c:tx>
                <c:rich>
                  <a:bodyPr/>
                  <a:lstStyle/>
                  <a:p>
                    <a:r>
                      <a:t>12,5 %</a:t>
                    </a:r>
                  </a:p>
                </c:rich>
              </c:tx>
              <c:showLegendKey val="0"/>
              <c:showVal val="0"/>
              <c:showCatName val="0"/>
              <c:showSerName val="0"/>
              <c:showPercent val="0"/>
              <c:showBubbleSize val="0"/>
              <c:extLst>
                <c:ext xmlns:c15="http://schemas.microsoft.com/office/drawing/2012/chart" uri="{CE6537A1-D6FC-4f65-9D91-7224C49458BB}"/>
              </c:extLst>
            </c:dLbl>
            <c:dLbl>
              <c:idx val="10"/>
              <c:tx>
                <c:rich>
                  <a:bodyPr/>
                  <a:lstStyle/>
                  <a:p>
                    <a:r>
                      <a:t>12,3 %</a:t>
                    </a:r>
                  </a:p>
                </c:rich>
              </c:tx>
              <c:showLegendKey val="0"/>
              <c:showVal val="0"/>
              <c:showCatName val="0"/>
              <c:showSerName val="0"/>
              <c:showPercent val="0"/>
              <c:showBubbleSize val="0"/>
              <c:extLst>
                <c:ext xmlns:c15="http://schemas.microsoft.com/office/drawing/2012/chart" uri="{CE6537A1-D6FC-4f65-9D91-7224C49458BB}"/>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f>'Data-grafy'!$B$12:$I$12</c:f>
              <c:numCache>
                <c:formatCode>General</c:formatCode>
                <c:ptCount val="8"/>
                <c:pt idx="0">
                  <c:v>2009</c:v>
                </c:pt>
                <c:pt idx="1">
                  <c:v>2010</c:v>
                </c:pt>
                <c:pt idx="2">
                  <c:v>2011</c:v>
                </c:pt>
                <c:pt idx="3">
                  <c:v>2012</c:v>
                </c:pt>
                <c:pt idx="4">
                  <c:v>2013</c:v>
                </c:pt>
                <c:pt idx="5">
                  <c:v>2014</c:v>
                </c:pt>
                <c:pt idx="6">
                  <c:v>2015</c:v>
                </c:pt>
                <c:pt idx="7">
                  <c:v>2016</c:v>
                </c:pt>
              </c:numCache>
            </c:numRef>
          </c:cat>
          <c:val>
            <c:numRef>
              <c:f>'Data-grafy'!$B$14:$I$14</c:f>
              <c:numCache>
                <c:formatCode>#\ ##0.0</c:formatCode>
                <c:ptCount val="8"/>
                <c:pt idx="0">
                  <c:v>2177.3580000000002</c:v>
                </c:pt>
                <c:pt idx="1">
                  <c:v>2091.1819999999998</c:v>
                </c:pt>
                <c:pt idx="2">
                  <c:v>2062.2800000000002</c:v>
                </c:pt>
                <c:pt idx="3">
                  <c:v>1912.375</c:v>
                </c:pt>
                <c:pt idx="4">
                  <c:v>2009.296</c:v>
                </c:pt>
                <c:pt idx="5">
                  <c:v>2299.4070000000002</c:v>
                </c:pt>
                <c:pt idx="6">
                  <c:v>4409.991</c:v>
                </c:pt>
                <c:pt idx="7">
                  <c:v>1192.5619999999999</c:v>
                </c:pt>
              </c:numCache>
            </c:numRef>
          </c:val>
        </c:ser>
        <c:dLbls>
          <c:showLegendKey val="0"/>
          <c:showVal val="0"/>
          <c:showCatName val="1"/>
          <c:showSerName val="0"/>
          <c:showPercent val="0"/>
          <c:showBubbleSize val="0"/>
        </c:dLbls>
        <c:gapWidth val="50"/>
        <c:gapDepth val="80"/>
        <c:shape val="box"/>
        <c:axId val="359509544"/>
        <c:axId val="359512288"/>
        <c:axId val="0"/>
      </c:bar3DChart>
      <c:catAx>
        <c:axId val="359509544"/>
        <c:scaling>
          <c:orientation val="minMax"/>
        </c:scaling>
        <c:delete val="0"/>
        <c:axPos val="b"/>
        <c:title>
          <c:tx>
            <c:rich>
              <a:bodyPr rot="-5400000" vert="horz"/>
              <a:lstStyle/>
              <a:p>
                <a:pPr algn="ctr">
                  <a:defRPr sz="1000" b="1" i="0" u="none" strike="noStrike" baseline="0">
                    <a:solidFill>
                      <a:srgbClr val="000000"/>
                    </a:solidFill>
                    <a:latin typeface="Tahoma"/>
                    <a:ea typeface="Tahoma"/>
                    <a:cs typeface="Tahoma"/>
                  </a:defRPr>
                </a:pPr>
                <a:r>
                  <a:rPr lang="cs-CZ"/>
                  <a:t>v mil. Kč</a:t>
                </a:r>
              </a:p>
            </c:rich>
          </c:tx>
          <c:layout>
            <c:manualLayout>
              <c:xMode val="edge"/>
              <c:yMode val="edge"/>
              <c:x val="4.70852275681993E-2"/>
              <c:y val="0.46616584139105216"/>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359512288"/>
        <c:crosses val="autoZero"/>
        <c:auto val="1"/>
        <c:lblAlgn val="ctr"/>
        <c:lblOffset val="100"/>
        <c:tickLblSkip val="1"/>
        <c:tickMarkSkip val="1"/>
        <c:noMultiLvlLbl val="0"/>
      </c:catAx>
      <c:valAx>
        <c:axId val="359512288"/>
        <c:scaling>
          <c:orientation val="minMax"/>
          <c:max val="22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359509544"/>
        <c:crosses val="autoZero"/>
        <c:crossBetween val="between"/>
        <c:majorUnit val="2000"/>
      </c:valAx>
      <c:spPr>
        <a:noFill/>
        <a:ln w="25400">
          <a:noFill/>
        </a:ln>
      </c:spPr>
    </c:plotArea>
    <c:legend>
      <c:legendPos val="r"/>
      <c:layout>
        <c:manualLayout>
          <c:xMode val="edge"/>
          <c:yMode val="edge"/>
          <c:x val="0.33295982351798076"/>
          <c:y val="0.87970005552827579"/>
          <c:w val="0.38452935847362762"/>
          <c:h val="3.759401946702033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ahoma"/>
              <a:ea typeface="Tahoma"/>
              <a:cs typeface="Tahoma"/>
            </a:defRPr>
          </a:pPr>
          <a:endParaRPr lang="cs-CZ"/>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Struktura skutečných příjmů rozpočtu Moravskoslezského kraje
v roce 2016</a:t>
            </a:r>
          </a:p>
        </c:rich>
      </c:tx>
      <c:layout>
        <c:manualLayout>
          <c:xMode val="edge"/>
          <c:yMode val="edge"/>
          <c:x val="0.16118047673098751"/>
          <c:y val="9.8846866993528466E-3"/>
        </c:manualLayout>
      </c:layout>
      <c:overlay val="0"/>
      <c:spPr>
        <a:noFill/>
        <a:ln w="25400">
          <a:noFill/>
        </a:ln>
      </c:spPr>
    </c:title>
    <c:autoTitleDeleted val="0"/>
    <c:view3D>
      <c:rotX val="15"/>
      <c:rotY val="160"/>
      <c:rAngAx val="0"/>
      <c:perspective val="0"/>
    </c:view3D>
    <c:floor>
      <c:thickness val="0"/>
    </c:floor>
    <c:sideWall>
      <c:thickness val="0"/>
    </c:sideWall>
    <c:backWall>
      <c:thickness val="0"/>
    </c:backWall>
    <c:plotArea>
      <c:layout>
        <c:manualLayout>
          <c:layoutTarget val="inner"/>
          <c:xMode val="edge"/>
          <c:yMode val="edge"/>
          <c:x val="9.3832765796443438E-2"/>
          <c:y val="0.2350358676335145"/>
          <c:w val="0.77563374952705255"/>
          <c:h val="0.44700748485516739"/>
        </c:manualLayout>
      </c:layout>
      <c:pie3DChart>
        <c:varyColors val="1"/>
        <c:ser>
          <c:idx val="0"/>
          <c:order val="0"/>
          <c:tx>
            <c:strRef>
              <c:f>'Data-grafy'!$B$30</c:f>
              <c:strCache>
                <c:ptCount val="1"/>
                <c:pt idx="0">
                  <c:v>Čerpání v tis. Kč</c:v>
                </c:pt>
              </c:strCache>
            </c:strRef>
          </c:tx>
          <c:spPr>
            <a:solidFill>
              <a:srgbClr val="9999FF"/>
            </a:solidFill>
            <a:ln w="12700">
              <a:solidFill>
                <a:srgbClr val="000000"/>
              </a:solidFill>
              <a:prstDash val="solid"/>
            </a:ln>
          </c:spPr>
          <c:explosion val="25"/>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Lbls>
            <c:dLbl>
              <c:idx val="0"/>
              <c:layout>
                <c:manualLayout>
                  <c:x val="-0.1887941703087341"/>
                  <c:y val="0.10766352073516164"/>
                </c:manualLayout>
              </c:layout>
              <c:tx>
                <c:rich>
                  <a:bodyPr/>
                  <a:lstStyle/>
                  <a:p>
                    <a:pPr>
                      <a:defRPr sz="1000" b="0" i="0" u="none" strike="noStrike" baseline="0">
                        <a:solidFill>
                          <a:srgbClr val="000000"/>
                        </a:solidFill>
                        <a:latin typeface="Tahoma"/>
                        <a:ea typeface="Tahoma"/>
                        <a:cs typeface="Tahoma"/>
                      </a:defRPr>
                    </a:pPr>
                    <a:r>
                      <a:rPr lang="en-US"/>
                      <a:t>Kapitálové příjmy
0,3 %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6.2080491924888254E-3"/>
                  <c:y val="8.4976287904508965E-2"/>
                </c:manualLayout>
              </c:layout>
              <c:tx>
                <c:rich>
                  <a:bodyPr/>
                  <a:lstStyle/>
                  <a:p>
                    <a:pPr>
                      <a:defRPr sz="1000" b="0" i="0" u="none" strike="noStrike" baseline="0">
                        <a:solidFill>
                          <a:srgbClr val="000000"/>
                        </a:solidFill>
                        <a:latin typeface="Tahoma"/>
                        <a:ea typeface="Tahoma"/>
                        <a:cs typeface="Tahoma"/>
                      </a:defRPr>
                    </a:pPr>
                    <a:r>
                      <a:rPr lang="en-US"/>
                      <a:t>Daňové příjmy
28,2 %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Lst>
            </c:dLbl>
            <c:dLbl>
              <c:idx val="2"/>
              <c:layout>
                <c:manualLayout>
                  <c:x val="1.7304244460929329E-2"/>
                  <c:y val="-0.11597936584121384"/>
                </c:manualLayout>
              </c:layout>
              <c:tx>
                <c:rich>
                  <a:bodyPr/>
                  <a:lstStyle/>
                  <a:p>
                    <a:pPr>
                      <a:defRPr sz="1000" b="0" i="0" u="none" strike="noStrike" baseline="0">
                        <a:solidFill>
                          <a:srgbClr val="000000"/>
                        </a:solidFill>
                        <a:latin typeface="Tahoma"/>
                        <a:ea typeface="Tahoma"/>
                        <a:cs typeface="Tahoma"/>
                      </a:defRPr>
                    </a:pPr>
                    <a:r>
                      <a:rPr lang="en-US"/>
                      <a:t>Investiční dotace
10,1 %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Lst>
            </c:dLbl>
            <c:dLbl>
              <c:idx val="3"/>
              <c:layout>
                <c:manualLayout>
                  <c:x val="6.9358072579179591E-3"/>
                  <c:y val="-9.7663220433524892E-2"/>
                </c:manualLayout>
              </c:layout>
              <c:tx>
                <c:rich>
                  <a:bodyPr/>
                  <a:lstStyle/>
                  <a:p>
                    <a:pPr>
                      <a:defRPr sz="1000" b="0" i="0" u="none" strike="noStrike" baseline="0">
                        <a:solidFill>
                          <a:srgbClr val="000000"/>
                        </a:solidFill>
                        <a:latin typeface="Tahoma"/>
                        <a:ea typeface="Tahoma"/>
                        <a:cs typeface="Tahoma"/>
                      </a:defRPr>
                    </a:pPr>
                    <a:r>
                      <a:rPr lang="en-US"/>
                      <a:t>Neinvestiční dotace
60,3 %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Lst>
            </c:dLbl>
            <c:dLbl>
              <c:idx val="4"/>
              <c:layout>
                <c:manualLayout>
                  <c:x val="7.6908666779876081E-2"/>
                  <c:y val="8.4179817843276106E-2"/>
                </c:manualLayout>
              </c:layout>
              <c:tx>
                <c:rich>
                  <a:bodyPr/>
                  <a:lstStyle/>
                  <a:p>
                    <a:pPr>
                      <a:defRPr sz="1000" b="0" i="0" u="none" strike="noStrike" baseline="0">
                        <a:solidFill>
                          <a:srgbClr val="000000"/>
                        </a:solidFill>
                        <a:latin typeface="Tahoma"/>
                        <a:ea typeface="Tahoma"/>
                        <a:cs typeface="Tahoma"/>
                      </a:defRPr>
                    </a:pPr>
                    <a:r>
                      <a:rPr lang="en-US"/>
                      <a:t>Nedaňové příjmy
1,1 %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Lst>
            </c:dLbl>
            <c:numFmt formatCode="0%" sourceLinked="0"/>
            <c:spPr>
              <a:noFill/>
              <a:ln w="25400">
                <a:noFill/>
              </a:ln>
            </c:spPr>
            <c:txPr>
              <a:bodyPr/>
              <a:lstStyle/>
              <a:p>
                <a:pPr>
                  <a:defRPr sz="1000"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'Data-grafy'!$A$31:$A$35</c:f>
              <c:strCache>
                <c:ptCount val="5"/>
                <c:pt idx="0">
                  <c:v>Kapitálové příjmy</c:v>
                </c:pt>
                <c:pt idx="1">
                  <c:v>Daňové příjmy</c:v>
                </c:pt>
                <c:pt idx="2">
                  <c:v>Investiční dotace</c:v>
                </c:pt>
                <c:pt idx="3">
                  <c:v>Neinvestiční dotace</c:v>
                </c:pt>
                <c:pt idx="4">
                  <c:v>Nedaňové příjmy</c:v>
                </c:pt>
              </c:strCache>
            </c:strRef>
          </c:cat>
          <c:val>
            <c:numRef>
              <c:f>'Data-grafy'!$B$31:$B$35</c:f>
              <c:numCache>
                <c:formatCode>#,##0.00</c:formatCode>
                <c:ptCount val="5"/>
                <c:pt idx="0">
                  <c:v>59593.14</c:v>
                </c:pt>
                <c:pt idx="1">
                  <c:v>5835268.2822500002</c:v>
                </c:pt>
                <c:pt idx="2">
                  <c:v>2080221.966</c:v>
                </c:pt>
                <c:pt idx="3">
                  <c:v>12453911.148</c:v>
                </c:pt>
                <c:pt idx="4">
                  <c:v>221208.03263999999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Struktura skutečných výdajů rozpočtu Moravskoslezského kraje</a:t>
            </a:r>
          </a:p>
          <a:p>
            <a:pPr>
              <a:defRPr sz="1400" b="1" i="0" u="none" strike="noStrike" baseline="0">
                <a:solidFill>
                  <a:srgbClr val="000000"/>
                </a:solidFill>
                <a:latin typeface="Tahoma"/>
                <a:ea typeface="Tahoma"/>
                <a:cs typeface="Tahoma"/>
              </a:defRPr>
            </a:pPr>
            <a:r>
              <a:rPr lang="cs-CZ"/>
              <a:t>v roce 2016</a:t>
            </a:r>
          </a:p>
        </c:rich>
      </c:tx>
      <c:layout>
        <c:manualLayout>
          <c:xMode val="edge"/>
          <c:yMode val="edge"/>
          <c:x val="0.14512168683317103"/>
          <c:y val="1.0169418204657856E-2"/>
        </c:manualLayout>
      </c:layout>
      <c:overlay val="0"/>
      <c:spPr>
        <a:noFill/>
        <a:ln w="25400">
          <a:noFill/>
        </a:ln>
      </c:spPr>
    </c:title>
    <c:autoTitleDeleted val="0"/>
    <c:view3D>
      <c:rotX val="15"/>
      <c:rotY val="190"/>
      <c:rAngAx val="0"/>
      <c:perspective val="0"/>
    </c:view3D>
    <c:floor>
      <c:thickness val="0"/>
    </c:floor>
    <c:sideWall>
      <c:thickness val="0"/>
    </c:sideWall>
    <c:backWall>
      <c:thickness val="0"/>
    </c:backWall>
    <c:plotArea>
      <c:layout>
        <c:manualLayout>
          <c:layoutTarget val="inner"/>
          <c:xMode val="edge"/>
          <c:yMode val="edge"/>
          <c:x val="1.9824540959864162E-2"/>
          <c:y val="0.16326432039445551"/>
          <c:w val="0.8051895871506628"/>
          <c:h val="0.4909282853114042"/>
        </c:manualLayout>
      </c:layout>
      <c:pie3DChart>
        <c:varyColors val="1"/>
        <c:ser>
          <c:idx val="0"/>
          <c:order val="0"/>
          <c:spPr>
            <a:solidFill>
              <a:srgbClr val="9999FF"/>
            </a:solidFill>
            <a:ln w="12700">
              <a:solidFill>
                <a:srgbClr val="000000"/>
              </a:solidFill>
              <a:prstDash val="solid"/>
            </a:ln>
          </c:spPr>
          <c:explosion val="26"/>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Lbls>
            <c:dLbl>
              <c:idx val="0"/>
              <c:layout>
                <c:manualLayout>
                  <c:x val="-0.11479082410296197"/>
                  <c:y val="1.6661800000831908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Regionální rozvoj</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0,8 %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4.1324543734358801E-2"/>
                  <c:y val="6.7988402132131967E-3"/>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Doprava</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13,1 %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Lst>
            </c:dLbl>
            <c:dLbl>
              <c:idx val="2"/>
              <c:layout>
                <c:manualLayout>
                  <c:x val="0.12128394328067492"/>
                  <c:y val="-2.2612110094795995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Školství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64,7 %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Lst>
            </c:dLbl>
            <c:dLbl>
              <c:idx val="3"/>
              <c:layout>
                <c:manualLayout>
                  <c:x val="7.6237970253718285E-2"/>
                  <c:y val="-2.5035293726160618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Kultura</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1,6 %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Lst>
            </c:dLbl>
            <c:dLbl>
              <c:idx val="4"/>
              <c:layout>
                <c:manualLayout>
                  <c:x val="8.3310828284829178E-2"/>
                  <c:y val="2.8468747270299612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Zdravotnictví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4,8 %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0.10599085491672032"/>
                  <c:y val="7.1322859602930055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Životní prostředí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2,0 %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Lst>
            </c:dLbl>
            <c:dLbl>
              <c:idx val="6"/>
              <c:layout>
                <c:manualLayout>
                  <c:x val="7.65528208345026E-2"/>
                  <c:y val="0.11989351568771811"/>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Sociální věci</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7,9 %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Lst>
            </c:dLbl>
            <c:dLbl>
              <c:idx val="7"/>
              <c:layout>
                <c:manualLayout>
                  <c:x val="8.195843444097789E-2"/>
                  <c:y val="0.16882372270819554"/>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Krizové řízen</a:t>
                    </a:r>
                    <a:r>
                      <a:rPr lang="en-US" sz="825" b="0" i="0" u="none" strike="noStrike" baseline="0">
                        <a:solidFill>
                          <a:srgbClr val="000000"/>
                        </a:solidFill>
                        <a:latin typeface="Tahoma"/>
                        <a:cs typeface="Tahoma"/>
                      </a:rPr>
                      <a:t>í</a:t>
                    </a: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0,7 %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Lst>
            </c:dLbl>
            <c:dLbl>
              <c:idx val="8"/>
              <c:layout>
                <c:manualLayout>
                  <c:x val="1.7573966776165559E-2"/>
                  <c:y val="0.18949099666820571"/>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Cestovní ruch</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0,4 %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Lst>
            </c:dLbl>
            <c:dLbl>
              <c:idx val="9"/>
              <c:layout>
                <c:manualLayout>
                  <c:x val="-4.0817995234872367E-2"/>
                  <c:y val="0.17560344576579276"/>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Všeobecná veřejná</a:t>
                    </a:r>
                  </a:p>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správa a služby</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2,8 %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Lst>
            </c:dLbl>
            <c:dLbl>
              <c:idx val="10"/>
              <c:layout>
                <c:manualLayout>
                  <c:x val="-5.1845358952772411E-2"/>
                  <c:y val="7.6221470731372601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Ostatní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1,2 %</a:t>
                    </a:r>
                  </a:p>
                  <a:p>
                    <a:pPr>
                      <a:defRPr sz="825" b="1" i="0" u="none" strike="noStrike" baseline="0">
                        <a:solidFill>
                          <a:srgbClr val="000000"/>
                        </a:solidFill>
                        <a:latin typeface="Tahoma"/>
                        <a:ea typeface="Tahoma"/>
                        <a:cs typeface="Tahoma"/>
                      </a:defRPr>
                    </a:pPr>
                    <a:r>
                      <a:rPr lang="en-US" sz="825" b="0" i="1" u="none" strike="noStrike" baseline="0">
                        <a:solidFill>
                          <a:srgbClr val="000000"/>
                        </a:solidFill>
                        <a:latin typeface="Tahoma"/>
                        <a:cs typeface="Tahoma"/>
                      </a:rPr>
                      <a:t>- zahrnuje finance a správa majetku, prezentace kraje, územní plánování a stavební řád</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Lst>
            </c:dLbl>
            <c:numFmt formatCode="0%" sourceLinked="0"/>
            <c:spPr>
              <a:noFill/>
              <a:ln w="25400">
                <a:noFill/>
              </a:ln>
            </c:spPr>
            <c:txPr>
              <a:bodyPr/>
              <a:lstStyle/>
              <a:p>
                <a:pPr>
                  <a:defRPr sz="825"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'Data-grafy'!$A$44:$A$54</c:f>
              <c:strCache>
                <c:ptCount val="11"/>
                <c:pt idx="0">
                  <c:v>Regionální rozvoj</c:v>
                </c:pt>
                <c:pt idx="1">
                  <c:v>Doprava</c:v>
                </c:pt>
                <c:pt idx="2">
                  <c:v>Školství</c:v>
                </c:pt>
                <c:pt idx="3">
                  <c:v>Kultura</c:v>
                </c:pt>
                <c:pt idx="4">
                  <c:v>Zdravotnictví</c:v>
                </c:pt>
                <c:pt idx="5">
                  <c:v>Životní prostředí</c:v>
                </c:pt>
                <c:pt idx="6">
                  <c:v>Sociální věci</c:v>
                </c:pt>
                <c:pt idx="7">
                  <c:v>Krizové řízení</c:v>
                </c:pt>
                <c:pt idx="8">
                  <c:v>Cestovní ruch</c:v>
                </c:pt>
                <c:pt idx="9">
                  <c:v>Všeobecná veřejná správa a služby</c:v>
                </c:pt>
                <c:pt idx="10">
                  <c:v>Ostatní</c:v>
                </c:pt>
              </c:strCache>
            </c:strRef>
          </c:cat>
          <c:val>
            <c:numRef>
              <c:f>'Data-grafy'!$N$44:$N$54</c:f>
              <c:numCache>
                <c:formatCode>#,##0.00</c:formatCode>
                <c:ptCount val="11"/>
                <c:pt idx="0">
                  <c:v>150763.94</c:v>
                </c:pt>
                <c:pt idx="1">
                  <c:v>2365106.6800000002</c:v>
                </c:pt>
                <c:pt idx="2">
                  <c:v>11706822.68</c:v>
                </c:pt>
                <c:pt idx="3">
                  <c:v>284089.3</c:v>
                </c:pt>
                <c:pt idx="4">
                  <c:v>873728.39</c:v>
                </c:pt>
                <c:pt idx="5">
                  <c:v>356383.01</c:v>
                </c:pt>
                <c:pt idx="6">
                  <c:v>1419728.21</c:v>
                </c:pt>
                <c:pt idx="7">
                  <c:v>129961.47</c:v>
                </c:pt>
                <c:pt idx="8">
                  <c:v>71723.259999999995</c:v>
                </c:pt>
                <c:pt idx="9">
                  <c:v>499079.58</c:v>
                </c:pt>
                <c:pt idx="10">
                  <c:v>224927.96</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75" b="0" i="0" u="none" strike="noStrike" baseline="0">
          <a:solidFill>
            <a:srgbClr val="000000"/>
          </a:solidFill>
          <a:latin typeface="Tahoma"/>
          <a:ea typeface="Tahoma"/>
          <a:cs typeface="Tahoma"/>
        </a:defRPr>
      </a:pPr>
      <a:endParaRPr lang="cs-CZ"/>
    </a:p>
  </c:txPr>
  <c:printSettings>
    <c:headerFooter alignWithMargins="0">
      <c:oddHeader>&amp;L&amp;"Arial,Kurzíva"&amp;9Zavěrečný účet za rok 2009&amp;R&amp;"Arial,Kurzíva"&amp;9Graf č. 4</c:oddHeader>
      <c:oddFooter>&amp;C&amp;P</c:oddFooter>
    </c:headerFooter>
    <c:pageMargins b="0.984251969" l="0.78740157499999996" r="0.78740157499999996" t="0.984251969" header="0.4921259845" footer="0.4921259845"/>
    <c:pageSetup paperSize="9" firstPageNumber="273" orientation="landscape" useFirstPageNumber="1"/>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Skutečné výdaje v rámci dotačních programů v jednotlivých odvětvích</a:t>
            </a:r>
          </a:p>
          <a:p>
            <a:pPr>
              <a:defRPr sz="1400" b="1" i="0" u="none" strike="noStrike" baseline="0">
                <a:solidFill>
                  <a:srgbClr val="000000"/>
                </a:solidFill>
                <a:latin typeface="Tahoma"/>
                <a:ea typeface="Tahoma"/>
                <a:cs typeface="Tahoma"/>
              </a:defRPr>
            </a:pPr>
            <a:r>
              <a:rPr lang="cs-CZ"/>
              <a:t>v roce 2016</a:t>
            </a:r>
          </a:p>
        </c:rich>
      </c:tx>
      <c:layout>
        <c:manualLayout>
          <c:xMode val="edge"/>
          <c:yMode val="edge"/>
          <c:x val="0.12061416424042737"/>
          <c:y val="8.0000062500048836E-3"/>
        </c:manualLayout>
      </c:layout>
      <c:overlay val="0"/>
      <c:spPr>
        <a:noFill/>
        <a:ln w="25400">
          <a:noFill/>
        </a:ln>
      </c:spPr>
    </c:title>
    <c:autoTitleDeleted val="0"/>
    <c:view3D>
      <c:rotX val="15"/>
      <c:rotY val="160"/>
      <c:rAngAx val="0"/>
      <c:perspective val="0"/>
    </c:view3D>
    <c:floor>
      <c:thickness val="0"/>
    </c:floor>
    <c:sideWall>
      <c:thickness val="0"/>
    </c:sideWall>
    <c:backWall>
      <c:thickness val="0"/>
    </c:backWall>
    <c:plotArea>
      <c:layout>
        <c:manualLayout>
          <c:layoutTarget val="inner"/>
          <c:xMode val="edge"/>
          <c:yMode val="edge"/>
          <c:x val="0.1260966262513559"/>
          <c:y val="0.29920023375018262"/>
          <c:w val="0.74561483348627833"/>
          <c:h val="0.43200033750026368"/>
        </c:manualLayout>
      </c:layout>
      <c:pie3DChart>
        <c:varyColors val="1"/>
        <c:ser>
          <c:idx val="0"/>
          <c:order val="0"/>
          <c:spPr>
            <a:solidFill>
              <a:srgbClr val="9999FF"/>
            </a:solidFill>
            <a:ln w="12700">
              <a:solidFill>
                <a:srgbClr val="000000"/>
              </a:solidFill>
              <a:prstDash val="solid"/>
            </a:ln>
          </c:spPr>
          <c:explosion val="17"/>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Lbls>
            <c:dLbl>
              <c:idx val="0"/>
              <c:layout>
                <c:manualLayout>
                  <c:x val="0.11751841875028779"/>
                  <c:y val="-3.3867929085551422E-3"/>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Regionální rozvoj
</a:t>
                    </a:r>
                    <a:r>
                      <a:rPr lang="en-US" sz="1000" b="0" i="0" u="none" strike="noStrike" baseline="0">
                        <a:solidFill>
                          <a:srgbClr val="000000"/>
                        </a:solidFill>
                        <a:latin typeface="Tahoma"/>
                        <a:cs typeface="Tahoma"/>
                      </a:rPr>
                      <a:t>5,9 %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0096583321821614"/>
                  <c:y val="7.6809332882469453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Cestovní ruch
</a:t>
                    </a:r>
                    <a:r>
                      <a:rPr lang="en-US" sz="1000" b="0" i="0" u="none" strike="noStrike" baseline="0">
                        <a:solidFill>
                          <a:srgbClr val="000000"/>
                        </a:solidFill>
                        <a:latin typeface="Tahoma"/>
                        <a:cs typeface="Tahoma"/>
                      </a:rPr>
                      <a:t>0,7 %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1.6155085877423217E-2"/>
                  <c:y val="9.2868943529298101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Školství
</a:t>
                    </a:r>
                    <a:r>
                      <a:rPr lang="en-US" sz="1000" b="0" i="0" u="none" strike="noStrike" baseline="0">
                        <a:solidFill>
                          <a:srgbClr val="000000"/>
                        </a:solidFill>
                        <a:latin typeface="Tahoma"/>
                        <a:cs typeface="Tahoma"/>
                      </a:rPr>
                      <a:t>3,1 %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4.5256481097757463E-2"/>
                  <c:y val="8.7415905833856652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Kultura
</a:t>
                    </a:r>
                    <a:r>
                      <a:rPr lang="en-US" sz="1000" b="0" i="0" u="none" strike="noStrike" baseline="0">
                        <a:solidFill>
                          <a:srgbClr val="000000"/>
                        </a:solidFill>
                        <a:latin typeface="Tahoma"/>
                        <a:cs typeface="Tahoma"/>
                      </a:rPr>
                      <a:t>0,9 %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15181689459870149"/>
                  <c:y val="7.1226027728129082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Zdravotnictví
</a:t>
                    </a:r>
                    <a:r>
                      <a:rPr lang="en-US" sz="1000" b="0" i="0" u="none" strike="noStrike" baseline="0">
                        <a:solidFill>
                          <a:srgbClr val="000000"/>
                        </a:solidFill>
                        <a:latin typeface="Tahoma"/>
                        <a:cs typeface="Tahoma"/>
                      </a:rPr>
                      <a:t>0,2 %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0.11235299534926559"/>
                  <c:y val="1.1644848074972224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Životní prostředí 
</a:t>
                    </a:r>
                    <a:r>
                      <a:rPr lang="en-US" sz="1000" b="0" i="0" u="none" strike="noStrike" baseline="0">
                        <a:solidFill>
                          <a:srgbClr val="000000"/>
                        </a:solidFill>
                        <a:latin typeface="Tahoma"/>
                        <a:cs typeface="Tahoma"/>
                      </a:rPr>
                      <a:t>2,9 %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2.708707464198554E-3"/>
                  <c:y val="-7.1790734747113671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Sociální věcí
</a:t>
                    </a:r>
                    <a:r>
                      <a:rPr lang="en-US" sz="1000" b="0" i="0" u="none" strike="noStrike" baseline="0">
                        <a:solidFill>
                          <a:srgbClr val="000000"/>
                        </a:solidFill>
                        <a:latin typeface="Tahoma"/>
                        <a:cs typeface="Tahoma"/>
                      </a:rPr>
                      <a:t>86,3 %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1.1696021549937837E-2"/>
                  <c:y val="-0.10355377356971483"/>
                </c:manualLayout>
              </c:layout>
              <c:spPr>
                <a:noFill/>
                <a:ln w="25400">
                  <a:noFill/>
                </a:ln>
              </c:spPr>
              <c:txPr>
                <a:bodyPr/>
                <a:lstStyle/>
                <a:p>
                  <a:pPr>
                    <a:defRPr sz="1000" b="1" i="0" u="none" strike="noStrike" baseline="0">
                      <a:solidFill>
                        <a:srgbClr val="000000"/>
                      </a:solidFill>
                      <a:latin typeface="Tahoma"/>
                      <a:ea typeface="Tahoma"/>
                      <a:cs typeface="Tahoma"/>
                    </a:defRPr>
                  </a:pPr>
                  <a:endParaRPr lang="cs-CZ"/>
                </a:p>
              </c:txPr>
              <c:dLblPos val="bestFit"/>
              <c:showLegendKey val="0"/>
              <c:showVal val="0"/>
              <c:showCatName val="1"/>
              <c:showSerName val="0"/>
              <c:showPercent val="1"/>
              <c:showBubbleSize val="0"/>
              <c:extLst>
                <c:ext xmlns:c15="http://schemas.microsoft.com/office/drawing/2012/chart" uri="{CE6537A1-D6FC-4f65-9D91-7224C49458BB}"/>
              </c:extLst>
            </c:dLbl>
            <c:dLbl>
              <c:idx val="8"/>
              <c:layout>
                <c:manualLayout>
                  <c:x val="1.5570175438596491E-2"/>
                  <c:y val="-8.9951580052493443E-2"/>
                </c:manualLayout>
              </c:layout>
              <c:spPr>
                <a:noFill/>
                <a:ln w="25400">
                  <a:noFill/>
                </a:ln>
              </c:spPr>
              <c:txPr>
                <a:bodyPr/>
                <a:lstStyle/>
                <a:p>
                  <a:pPr>
                    <a:defRPr sz="1000" b="1" i="0" u="none" strike="noStrike" baseline="0">
                      <a:solidFill>
                        <a:srgbClr val="000000"/>
                      </a:solidFill>
                      <a:latin typeface="Tahoma"/>
                      <a:ea typeface="Tahoma"/>
                      <a:cs typeface="Tahoma"/>
                    </a:defRPr>
                  </a:pPr>
                  <a:endParaRPr lang="cs-CZ"/>
                </a:p>
              </c:txPr>
              <c:dLblPos val="bestFit"/>
              <c:showLegendKey val="0"/>
              <c:showVal val="0"/>
              <c:showCatName val="1"/>
              <c:showSerName val="0"/>
              <c:showPercent val="1"/>
              <c:showBubbleSize val="0"/>
              <c:extLst>
                <c:ext xmlns:c15="http://schemas.microsoft.com/office/drawing/2012/chart" uri="{CE6537A1-D6FC-4f65-9D91-7224C49458BB}"/>
              </c:extLst>
            </c:dLbl>
            <c:numFmt formatCode="0%" sourceLinked="0"/>
            <c:spPr>
              <a:noFill/>
              <a:ln w="25400">
                <a:noFill/>
              </a:ln>
            </c:spPr>
            <c:txPr>
              <a:bodyPr/>
              <a:lstStyle/>
              <a:p>
                <a:pPr>
                  <a:defRPr sz="1000"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'Data-grafy'!$A$65:$A$71</c:f>
              <c:strCache>
                <c:ptCount val="7"/>
                <c:pt idx="0">
                  <c:v>Regionální rozvoj</c:v>
                </c:pt>
                <c:pt idx="1">
                  <c:v>Cestovní ruch</c:v>
                </c:pt>
                <c:pt idx="2">
                  <c:v>Školství</c:v>
                </c:pt>
                <c:pt idx="3">
                  <c:v>Kultura</c:v>
                </c:pt>
                <c:pt idx="4">
                  <c:v>Zdravotnictví</c:v>
                </c:pt>
                <c:pt idx="5">
                  <c:v>Životní prostředí </c:v>
                </c:pt>
                <c:pt idx="6">
                  <c:v>Sociální věcí</c:v>
                </c:pt>
              </c:strCache>
            </c:strRef>
          </c:cat>
          <c:val>
            <c:numRef>
              <c:f>'Data-grafy'!$B$65:$B$71</c:f>
              <c:numCache>
                <c:formatCode>#,##0.00</c:formatCode>
                <c:ptCount val="7"/>
                <c:pt idx="0">
                  <c:v>78324.56</c:v>
                </c:pt>
                <c:pt idx="1">
                  <c:v>9293.08</c:v>
                </c:pt>
                <c:pt idx="2">
                  <c:v>42015.41</c:v>
                </c:pt>
                <c:pt idx="3">
                  <c:v>12572.39</c:v>
                </c:pt>
                <c:pt idx="4">
                  <c:v>1974.75</c:v>
                </c:pt>
                <c:pt idx="5">
                  <c:v>39233.279999999999</c:v>
                </c:pt>
                <c:pt idx="6">
                  <c:v>1150678.06</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7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firstPageNumber="274" orientation="landscape" useFirstPageNumber="1"/>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581025</xdr:colOff>
      <xdr:row>22</xdr:row>
      <xdr:rowOff>533400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438150</xdr:colOff>
      <xdr:row>31</xdr:row>
      <xdr:rowOff>47625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466725</xdr:colOff>
      <xdr:row>35</xdr:row>
      <xdr:rowOff>114300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xdr:rowOff>
    </xdr:from>
    <xdr:to>
      <xdr:col>12</xdr:col>
      <xdr:colOff>485775</xdr:colOff>
      <xdr:row>22</xdr:row>
      <xdr:rowOff>76200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10</xdr:col>
      <xdr:colOff>419100</xdr:colOff>
      <xdr:row>31</xdr:row>
      <xdr:rowOff>66675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8"/>
  <sheetViews>
    <sheetView showGridLines="0" tabSelected="1" zoomScaleNormal="100" zoomScaleSheetLayoutView="100" workbookViewId="0">
      <selection activeCell="K26" sqref="K26"/>
    </sheetView>
  </sheetViews>
  <sheetFormatPr defaultRowHeight="15.75" x14ac:dyDescent="0.25"/>
  <cols>
    <col min="1" max="1" width="0.140625" style="3" customWidth="1"/>
    <col min="2" max="2" width="12.42578125" style="3" customWidth="1"/>
    <col min="3" max="3" width="15.7109375" style="3" customWidth="1"/>
    <col min="4" max="4" width="10.28515625" style="3" bestFit="1" customWidth="1"/>
    <col min="5" max="5" width="9.7109375" style="3" customWidth="1"/>
    <col min="6" max="11" width="10.42578125" style="3" customWidth="1"/>
    <col min="12" max="16384" width="9.140625" style="3"/>
  </cols>
  <sheetData>
    <row r="1" spans="2:9" x14ac:dyDescent="0.25">
      <c r="B1" s="2"/>
      <c r="C1" s="2"/>
      <c r="D1" s="2"/>
      <c r="E1" s="2"/>
      <c r="F1" s="2"/>
      <c r="G1" s="2"/>
      <c r="H1" s="2"/>
    </row>
    <row r="2" spans="2:9" x14ac:dyDescent="0.25">
      <c r="B2" s="2"/>
      <c r="C2" s="2"/>
      <c r="D2" s="2"/>
      <c r="E2" s="2"/>
      <c r="F2" s="2"/>
      <c r="G2" s="2"/>
      <c r="H2" s="2"/>
    </row>
    <row r="3" spans="2:9" x14ac:dyDescent="0.25">
      <c r="B3" s="2"/>
      <c r="C3" s="2"/>
      <c r="D3" s="2"/>
      <c r="E3" s="2"/>
      <c r="F3" s="2"/>
      <c r="G3" s="2"/>
      <c r="H3" s="2"/>
    </row>
    <row r="4" spans="2:9" x14ac:dyDescent="0.25">
      <c r="B4" s="2"/>
      <c r="C4" s="2"/>
      <c r="D4" s="2"/>
      <c r="E4" s="2"/>
      <c r="F4" s="2"/>
      <c r="G4" s="2"/>
      <c r="H4" s="2"/>
    </row>
    <row r="5" spans="2:9" x14ac:dyDescent="0.25">
      <c r="B5" s="2"/>
      <c r="C5" s="2"/>
      <c r="D5" s="2"/>
      <c r="E5" s="2"/>
      <c r="F5" s="2"/>
      <c r="G5" s="2"/>
      <c r="H5" s="2"/>
    </row>
    <row r="6" spans="2:9" x14ac:dyDescent="0.25">
      <c r="B6" s="2"/>
      <c r="C6" s="2"/>
      <c r="D6" s="2"/>
      <c r="E6" s="2"/>
      <c r="F6" s="2"/>
      <c r="G6" s="2"/>
      <c r="H6" s="2"/>
    </row>
    <row r="7" spans="2:9" x14ac:dyDescent="0.25">
      <c r="B7" s="2"/>
      <c r="C7" s="2"/>
      <c r="D7" s="2"/>
      <c r="E7" s="2"/>
      <c r="F7" s="2"/>
      <c r="G7" s="2"/>
      <c r="H7" s="2"/>
    </row>
    <row r="8" spans="2:9" x14ac:dyDescent="0.25">
      <c r="B8" s="2"/>
      <c r="C8" s="2"/>
      <c r="D8" s="2"/>
      <c r="E8" s="2"/>
      <c r="F8" s="2"/>
      <c r="G8" s="2"/>
      <c r="H8" s="2"/>
    </row>
    <row r="9" spans="2:9" x14ac:dyDescent="0.25">
      <c r="B9" s="2"/>
      <c r="C9" s="2"/>
      <c r="D9" s="2"/>
      <c r="E9" s="2"/>
      <c r="F9" s="2"/>
      <c r="G9" s="2"/>
      <c r="H9" s="2"/>
    </row>
    <row r="10" spans="2:9" x14ac:dyDescent="0.25">
      <c r="B10" s="2"/>
      <c r="C10" s="2"/>
      <c r="D10" s="2"/>
      <c r="E10" s="2"/>
      <c r="F10" s="2"/>
      <c r="G10" s="2"/>
      <c r="H10" s="2"/>
    </row>
    <row r="11" spans="2:9" x14ac:dyDescent="0.25">
      <c r="B11" s="4"/>
      <c r="C11" s="4"/>
      <c r="D11" s="4"/>
      <c r="E11" s="4"/>
      <c r="F11" s="4"/>
      <c r="G11" s="4"/>
      <c r="H11" s="4"/>
      <c r="I11" s="2"/>
    </row>
    <row r="17" spans="2:11" x14ac:dyDescent="0.25">
      <c r="B17" s="4"/>
      <c r="C17" s="4"/>
      <c r="D17" s="4"/>
      <c r="E17" s="4"/>
      <c r="F17" s="4"/>
      <c r="G17" s="4"/>
      <c r="H17" s="4"/>
    </row>
    <row r="18" spans="2:11" x14ac:dyDescent="0.25">
      <c r="B18" s="2"/>
      <c r="C18" s="2"/>
      <c r="D18" s="2"/>
      <c r="E18" s="2"/>
      <c r="F18" s="2"/>
      <c r="G18" s="2"/>
      <c r="H18" s="2"/>
    </row>
    <row r="19" spans="2:11" x14ac:dyDescent="0.25">
      <c r="B19" s="2"/>
      <c r="C19" s="2"/>
      <c r="D19" s="2"/>
      <c r="E19" s="2"/>
      <c r="F19" s="2"/>
      <c r="G19" s="2"/>
      <c r="H19" s="2"/>
    </row>
    <row r="20" spans="2:11" x14ac:dyDescent="0.25">
      <c r="B20" s="2"/>
      <c r="C20" s="2"/>
      <c r="D20" s="2"/>
      <c r="E20" s="2"/>
      <c r="F20" s="2"/>
      <c r="G20" s="2"/>
      <c r="H20" s="2"/>
    </row>
    <row r="21" spans="2:11" x14ac:dyDescent="0.25">
      <c r="B21" s="2"/>
      <c r="C21" s="2"/>
      <c r="D21" s="2"/>
      <c r="E21" s="2"/>
      <c r="F21" s="2"/>
      <c r="G21" s="2"/>
      <c r="H21" s="2"/>
    </row>
    <row r="22" spans="2:11" x14ac:dyDescent="0.25">
      <c r="B22" s="2"/>
      <c r="C22" s="2"/>
      <c r="D22" s="2"/>
      <c r="E22" s="2"/>
      <c r="F22" s="2"/>
      <c r="G22" s="2"/>
      <c r="H22" s="2"/>
    </row>
    <row r="23" spans="2:11" ht="57" customHeight="1" thickBot="1" x14ac:dyDescent="0.3">
      <c r="D23" s="5"/>
      <c r="E23" s="6"/>
      <c r="F23" s="6"/>
      <c r="G23" s="6"/>
      <c r="H23" s="6"/>
      <c r="I23" s="6"/>
      <c r="J23" s="6"/>
      <c r="K23" s="6" t="s">
        <v>12</v>
      </c>
    </row>
    <row r="24" spans="2:11" x14ac:dyDescent="0.25">
      <c r="C24" s="7"/>
      <c r="D24" s="8" t="s">
        <v>13</v>
      </c>
      <c r="E24" s="8" t="s">
        <v>14</v>
      </c>
      <c r="F24" s="8" t="s">
        <v>15</v>
      </c>
      <c r="G24" s="8" t="s">
        <v>16</v>
      </c>
      <c r="H24" s="8" t="s">
        <v>17</v>
      </c>
      <c r="I24" s="8" t="s">
        <v>18</v>
      </c>
      <c r="J24" s="8" t="s">
        <v>62</v>
      </c>
      <c r="K24" s="9" t="s">
        <v>927</v>
      </c>
    </row>
    <row r="25" spans="2:11" x14ac:dyDescent="0.25">
      <c r="C25" s="10" t="s">
        <v>19</v>
      </c>
      <c r="D25" s="12">
        <v>12404.834999999999</v>
      </c>
      <c r="E25" s="12">
        <v>11209.286</v>
      </c>
      <c r="F25" s="12">
        <v>11790.804</v>
      </c>
      <c r="G25" s="12">
        <v>11574.909</v>
      </c>
      <c r="H25" s="12">
        <v>11415.745999999999</v>
      </c>
      <c r="I25" s="12">
        <v>12137.583000000001</v>
      </c>
      <c r="J25" s="12">
        <v>13726.48</v>
      </c>
      <c r="K25" s="13">
        <v>14534.133</v>
      </c>
    </row>
    <row r="26" spans="2:11" x14ac:dyDescent="0.25">
      <c r="C26" s="10" t="s">
        <v>20</v>
      </c>
      <c r="D26" s="12">
        <v>4890.2520000000004</v>
      </c>
      <c r="E26" s="12">
        <v>4866.2070000000003</v>
      </c>
      <c r="F26" s="12">
        <v>5006.0230000000001</v>
      </c>
      <c r="G26" s="12">
        <v>4827.9070000000002</v>
      </c>
      <c r="H26" s="12">
        <v>4951.1000000000004</v>
      </c>
      <c r="I26" s="12">
        <v>5259.0230000000001</v>
      </c>
      <c r="J26" s="12">
        <v>5360.3950000000004</v>
      </c>
      <c r="K26" s="13">
        <v>6116.0690000000004</v>
      </c>
    </row>
    <row r="27" spans="2:11" ht="16.5" thickBot="1" x14ac:dyDescent="0.3">
      <c r="C27" s="14" t="s">
        <v>11</v>
      </c>
      <c r="D27" s="15">
        <f t="shared" ref="D27:I27" si="0">SUM(D25:D26)</f>
        <v>17295.087</v>
      </c>
      <c r="E27" s="15">
        <f t="shared" si="0"/>
        <v>16075.493</v>
      </c>
      <c r="F27" s="15">
        <f t="shared" si="0"/>
        <v>16796.827000000001</v>
      </c>
      <c r="G27" s="15">
        <f t="shared" si="0"/>
        <v>16402.815999999999</v>
      </c>
      <c r="H27" s="15">
        <f t="shared" si="0"/>
        <v>16366.846</v>
      </c>
      <c r="I27" s="15">
        <f t="shared" si="0"/>
        <v>17396.606</v>
      </c>
      <c r="J27" s="15">
        <f t="shared" ref="J27:K27" si="1">SUM(J25:J26)</f>
        <v>19086.875</v>
      </c>
      <c r="K27" s="16">
        <f t="shared" si="1"/>
        <v>20650.202000000001</v>
      </c>
    </row>
    <row r="28" spans="2:11" x14ac:dyDescent="0.25">
      <c r="B28" s="2"/>
      <c r="C28" s="2"/>
      <c r="D28" s="2"/>
      <c r="E28" s="2"/>
      <c r="F28" s="2"/>
      <c r="G28" s="2"/>
      <c r="H28" s="2"/>
      <c r="K28" s="84"/>
    </row>
  </sheetData>
  <customSheetViews>
    <customSheetView guid="{53E72506-0B1D-4F4A-A157-6DE69D2E678D}" showPageBreaks="1" showGridLines="0">
      <selection activeCell="P11" sqref="P11"/>
      <pageMargins left="0.78740157480314965" right="0.78740157480314965" top="0.98425196850393704" bottom="0.98425196850393704" header="0.51181102362204722" footer="0.51181102362204722"/>
      <pageSetup paperSize="9" firstPageNumber="147" orientation="landscape" useFirstPageNumber="1" r:id="rId1"/>
      <headerFooter alignWithMargins="0">
        <oddHeader>&amp;L&amp;"Tahoma,Kurzíva"&amp;9Závěrečný účet za rok 2014&amp;R&amp;"Tahoma,Kurzíva"&amp;9Graf č. 1</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53" orientation="landscape" useFirstPageNumber="1" r:id="rId2"/>
  <headerFooter alignWithMargins="0">
    <oddHeader>&amp;L&amp;"Tahoma,Kurzíva"&amp;9Závěrečný účet za rok 2016&amp;R&amp;"Tahoma,Kurzíva"&amp;9Graf č. 1</oddHeader>
    <oddFooter>&amp;C&amp;"Tahoma,Obyčejné"&amp;P</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81"/>
  <sheetViews>
    <sheetView view="pageBreakPreview" zoomScaleNormal="100" zoomScaleSheetLayoutView="100" workbookViewId="0">
      <pane xSplit="2" ySplit="7" topLeftCell="C8" activePane="bottomRight" state="frozen"/>
      <selection pane="topRight" activeCell="C1" sqref="C1"/>
      <selection pane="bottomLeft" activeCell="A7" sqref="A7"/>
      <selection pane="bottomRight" activeCell="P272" sqref="P272"/>
    </sheetView>
  </sheetViews>
  <sheetFormatPr defaultRowHeight="10.5" x14ac:dyDescent="0.15"/>
  <cols>
    <col min="1" max="1" width="4" style="772" customWidth="1"/>
    <col min="2" max="2" width="37.85546875" style="772" customWidth="1"/>
    <col min="3" max="3" width="9.5703125" style="772" customWidth="1"/>
    <col min="4" max="4" width="10.7109375" style="772" customWidth="1"/>
    <col min="5" max="5" width="8.85546875" style="772" customWidth="1"/>
    <col min="6" max="6" width="10.140625" style="773" bestFit="1" customWidth="1"/>
    <col min="7" max="7" width="9.85546875" style="773" bestFit="1" customWidth="1"/>
    <col min="8" max="9" width="8.140625" style="773" customWidth="1"/>
    <col min="10" max="10" width="11.5703125" style="772" customWidth="1"/>
    <col min="11" max="11" width="8.85546875" style="772" customWidth="1"/>
    <col min="12" max="13" width="7.85546875" style="772" customWidth="1"/>
    <col min="14" max="14" width="9.5703125" style="772" customWidth="1"/>
    <col min="15" max="15" width="9.140625" style="772" customWidth="1"/>
    <col min="16" max="16" width="8.7109375" style="772" customWidth="1"/>
    <col min="17" max="17" width="32" style="772" customWidth="1"/>
    <col min="18" max="16384" width="9.140625" style="772"/>
  </cols>
  <sheetData>
    <row r="1" spans="1:17" s="773" customFormat="1" ht="18" x14ac:dyDescent="0.15">
      <c r="B1" s="794"/>
      <c r="C1" s="1065"/>
      <c r="D1" s="1065"/>
      <c r="E1" s="1065"/>
      <c r="F1" s="1065"/>
      <c r="G1" s="1065"/>
      <c r="H1" s="1065"/>
      <c r="I1" s="1065"/>
      <c r="J1" s="1065"/>
      <c r="K1" s="1065"/>
      <c r="L1" s="1065"/>
      <c r="M1" s="1065"/>
      <c r="N1" s="1065"/>
      <c r="O1" s="1065"/>
      <c r="P1" s="1065"/>
      <c r="Q1" s="1065"/>
    </row>
    <row r="2" spans="1:17" s="773" customFormat="1" ht="42" customHeight="1" x14ac:dyDescent="0.15">
      <c r="A2" s="1066" t="s">
        <v>4366</v>
      </c>
      <c r="B2" s="1066"/>
      <c r="C2" s="1066"/>
      <c r="D2" s="1066"/>
      <c r="E2" s="1066"/>
      <c r="F2" s="1066"/>
      <c r="G2" s="1066"/>
      <c r="H2" s="1066"/>
      <c r="I2" s="1066"/>
      <c r="J2" s="1066"/>
      <c r="K2" s="1066"/>
      <c r="L2" s="1066"/>
      <c r="M2" s="1066"/>
      <c r="N2" s="1066"/>
      <c r="O2" s="1066"/>
      <c r="P2" s="1066"/>
      <c r="Q2" s="1066"/>
    </row>
    <row r="3" spans="1:17" s="773" customFormat="1" ht="15" x14ac:dyDescent="0.25">
      <c r="B3" s="1067"/>
      <c r="C3" s="1068"/>
      <c r="D3" s="1068"/>
      <c r="E3" s="1068"/>
      <c r="F3" s="1068"/>
      <c r="G3" s="1068"/>
      <c r="H3" s="1068"/>
      <c r="I3" s="1068"/>
      <c r="J3" s="1068"/>
      <c r="K3" s="1068"/>
      <c r="L3" s="1068"/>
      <c r="M3" s="1068"/>
      <c r="N3" s="1068"/>
      <c r="O3" s="1068"/>
      <c r="P3" s="1068"/>
      <c r="Q3" s="1068"/>
    </row>
    <row r="4" spans="1:17" s="773" customFormat="1" ht="11.25" thickBot="1" x14ac:dyDescent="0.2">
      <c r="Q4" s="242" t="s">
        <v>2</v>
      </c>
    </row>
    <row r="5" spans="1:17" s="773" customFormat="1" ht="15" customHeight="1" x14ac:dyDescent="0.15">
      <c r="A5" s="1093"/>
      <c r="B5" s="1069" t="s">
        <v>4365</v>
      </c>
      <c r="C5" s="1071" t="s">
        <v>448</v>
      </c>
      <c r="D5" s="1073" t="s">
        <v>447</v>
      </c>
      <c r="E5" s="1074"/>
      <c r="F5" s="1077" t="s">
        <v>4364</v>
      </c>
      <c r="G5" s="1078"/>
      <c r="H5" s="1078"/>
      <c r="I5" s="1079"/>
      <c r="J5" s="1077" t="s">
        <v>4363</v>
      </c>
      <c r="K5" s="1083"/>
      <c r="L5" s="1083"/>
      <c r="M5" s="1084"/>
      <c r="N5" s="1088" t="s">
        <v>446</v>
      </c>
      <c r="O5" s="1089"/>
      <c r="P5" s="1090"/>
      <c r="Q5" s="1091" t="s">
        <v>4362</v>
      </c>
    </row>
    <row r="6" spans="1:17" s="773" customFormat="1" ht="24" customHeight="1" x14ac:dyDescent="0.15">
      <c r="A6" s="1094"/>
      <c r="B6" s="1070"/>
      <c r="C6" s="1072"/>
      <c r="D6" s="1075"/>
      <c r="E6" s="1076"/>
      <c r="F6" s="1080"/>
      <c r="G6" s="1081"/>
      <c r="H6" s="1081"/>
      <c r="I6" s="1082"/>
      <c r="J6" s="1085"/>
      <c r="K6" s="1086"/>
      <c r="L6" s="1086"/>
      <c r="M6" s="1087"/>
      <c r="N6" s="793" t="s">
        <v>4361</v>
      </c>
      <c r="O6" s="792">
        <v>2019</v>
      </c>
      <c r="P6" s="791" t="s">
        <v>4360</v>
      </c>
      <c r="Q6" s="1092"/>
    </row>
    <row r="7" spans="1:17" s="773" customFormat="1" ht="14.85" customHeight="1" thickBot="1" x14ac:dyDescent="0.2">
      <c r="A7" s="1094"/>
      <c r="B7" s="1070"/>
      <c r="C7" s="1072"/>
      <c r="D7" s="829" t="s">
        <v>4359</v>
      </c>
      <c r="E7" s="790">
        <v>2015</v>
      </c>
      <c r="F7" s="789" t="s">
        <v>386</v>
      </c>
      <c r="G7" s="786" t="s">
        <v>445</v>
      </c>
      <c r="H7" s="786" t="s">
        <v>444</v>
      </c>
      <c r="I7" s="788" t="s">
        <v>8</v>
      </c>
      <c r="J7" s="787" t="s">
        <v>386</v>
      </c>
      <c r="K7" s="786" t="s">
        <v>445</v>
      </c>
      <c r="L7" s="786" t="s">
        <v>444</v>
      </c>
      <c r="M7" s="785" t="s">
        <v>8</v>
      </c>
      <c r="N7" s="784" t="s">
        <v>386</v>
      </c>
      <c r="O7" s="783" t="s">
        <v>386</v>
      </c>
      <c r="P7" s="782" t="s">
        <v>386</v>
      </c>
      <c r="Q7" s="1092"/>
    </row>
    <row r="8" spans="1:17" s="773" customFormat="1" ht="18.75" customHeight="1" thickBot="1" x14ac:dyDescent="0.2">
      <c r="A8" s="1062" t="s">
        <v>4358</v>
      </c>
      <c r="B8" s="1063"/>
      <c r="C8" s="1063"/>
      <c r="D8" s="1063"/>
      <c r="E8" s="1063"/>
      <c r="F8" s="1063"/>
      <c r="G8" s="1063"/>
      <c r="H8" s="1063"/>
      <c r="I8" s="1063"/>
      <c r="J8" s="1063"/>
      <c r="K8" s="1063"/>
      <c r="L8" s="1063"/>
      <c r="M8" s="1063"/>
      <c r="N8" s="1063"/>
      <c r="O8" s="1063"/>
      <c r="P8" s="1063"/>
      <c r="Q8" s="1100"/>
    </row>
    <row r="9" spans="1:17" s="803" customFormat="1" ht="45" customHeight="1" x14ac:dyDescent="0.2">
      <c r="A9" s="1095"/>
      <c r="B9" s="779" t="s">
        <v>442</v>
      </c>
      <c r="C9" s="798">
        <v>225200</v>
      </c>
      <c r="D9" s="799">
        <v>0</v>
      </c>
      <c r="E9" s="800">
        <v>47600</v>
      </c>
      <c r="F9" s="801">
        <v>120100</v>
      </c>
      <c r="G9" s="802">
        <v>120100</v>
      </c>
      <c r="H9" s="804">
        <v>0</v>
      </c>
      <c r="I9" s="805">
        <v>0</v>
      </c>
      <c r="J9" s="806">
        <v>57500</v>
      </c>
      <c r="K9" s="805">
        <v>57500</v>
      </c>
      <c r="L9" s="802">
        <v>0</v>
      </c>
      <c r="M9" s="800">
        <v>0</v>
      </c>
      <c r="N9" s="799">
        <v>0</v>
      </c>
      <c r="O9" s="802">
        <v>0</v>
      </c>
      <c r="P9" s="800">
        <v>0</v>
      </c>
      <c r="Q9" s="241" t="s">
        <v>4357</v>
      </c>
    </row>
    <row r="10" spans="1:17" s="803" customFormat="1" ht="21" x14ac:dyDescent="0.2">
      <c r="A10" s="1096"/>
      <c r="B10" s="779" t="s">
        <v>4356</v>
      </c>
      <c r="C10" s="798">
        <v>97034.095000000001</v>
      </c>
      <c r="D10" s="799">
        <v>41234</v>
      </c>
      <c r="E10" s="800">
        <v>0</v>
      </c>
      <c r="F10" s="801">
        <v>7800.0950000000003</v>
      </c>
      <c r="G10" s="802">
        <v>7800.0950000000003</v>
      </c>
      <c r="H10" s="802">
        <v>0</v>
      </c>
      <c r="I10" s="805">
        <v>0</v>
      </c>
      <c r="J10" s="799">
        <v>12000</v>
      </c>
      <c r="K10" s="805">
        <v>12000</v>
      </c>
      <c r="L10" s="802">
        <v>0</v>
      </c>
      <c r="M10" s="800">
        <v>0</v>
      </c>
      <c r="N10" s="799">
        <v>12000</v>
      </c>
      <c r="O10" s="802">
        <v>12000</v>
      </c>
      <c r="P10" s="800">
        <v>12000</v>
      </c>
      <c r="Q10" s="239" t="s">
        <v>392</v>
      </c>
    </row>
    <row r="11" spans="1:17" s="803" customFormat="1" ht="24" customHeight="1" x14ac:dyDescent="0.2">
      <c r="A11" s="1096"/>
      <c r="B11" s="779" t="s">
        <v>4355</v>
      </c>
      <c r="C11" s="798">
        <v>19604.344000000001</v>
      </c>
      <c r="D11" s="799">
        <v>0</v>
      </c>
      <c r="E11" s="800">
        <v>0</v>
      </c>
      <c r="F11" s="801">
        <v>19604.344000000001</v>
      </c>
      <c r="G11" s="802">
        <v>19604.344000000001</v>
      </c>
      <c r="H11" s="802">
        <v>0</v>
      </c>
      <c r="I11" s="805">
        <v>0</v>
      </c>
      <c r="J11" s="799">
        <v>0</v>
      </c>
      <c r="K11" s="805">
        <v>0</v>
      </c>
      <c r="L11" s="802">
        <v>0</v>
      </c>
      <c r="M11" s="800">
        <v>0</v>
      </c>
      <c r="N11" s="799">
        <v>0</v>
      </c>
      <c r="O11" s="802">
        <v>0</v>
      </c>
      <c r="P11" s="800">
        <v>0</v>
      </c>
      <c r="Q11" s="239" t="s">
        <v>392</v>
      </c>
    </row>
    <row r="12" spans="1:17" s="803" customFormat="1" ht="24" customHeight="1" x14ac:dyDescent="0.2">
      <c r="A12" s="1096"/>
      <c r="B12" s="779" t="s">
        <v>441</v>
      </c>
      <c r="C12" s="798">
        <v>321.82619</v>
      </c>
      <c r="D12" s="799">
        <v>150.72</v>
      </c>
      <c r="E12" s="800">
        <v>9.92</v>
      </c>
      <c r="F12" s="801">
        <v>161.18619000000001</v>
      </c>
      <c r="G12" s="802">
        <v>161.18619000000001</v>
      </c>
      <c r="H12" s="802">
        <v>0</v>
      </c>
      <c r="I12" s="805">
        <v>0</v>
      </c>
      <c r="J12" s="799">
        <v>0</v>
      </c>
      <c r="K12" s="805">
        <v>0</v>
      </c>
      <c r="L12" s="802">
        <v>0</v>
      </c>
      <c r="M12" s="800">
        <v>0</v>
      </c>
      <c r="N12" s="799">
        <v>0</v>
      </c>
      <c r="O12" s="802">
        <v>0</v>
      </c>
      <c r="P12" s="800">
        <v>0</v>
      </c>
      <c r="Q12" s="239" t="s">
        <v>392</v>
      </c>
    </row>
    <row r="13" spans="1:17" s="803" customFormat="1" ht="34.5" customHeight="1" x14ac:dyDescent="0.2">
      <c r="A13" s="1096"/>
      <c r="B13" s="779" t="s">
        <v>4354</v>
      </c>
      <c r="C13" s="798">
        <v>6783</v>
      </c>
      <c r="D13" s="799">
        <v>0</v>
      </c>
      <c r="E13" s="800">
        <v>0</v>
      </c>
      <c r="F13" s="801">
        <v>6783</v>
      </c>
      <c r="G13" s="802">
        <v>6783</v>
      </c>
      <c r="H13" s="802">
        <v>0</v>
      </c>
      <c r="I13" s="805">
        <v>0</v>
      </c>
      <c r="J13" s="799">
        <v>0</v>
      </c>
      <c r="K13" s="805">
        <v>0</v>
      </c>
      <c r="L13" s="802">
        <v>0</v>
      </c>
      <c r="M13" s="800">
        <v>0</v>
      </c>
      <c r="N13" s="799">
        <v>0</v>
      </c>
      <c r="O13" s="802">
        <v>0</v>
      </c>
      <c r="P13" s="800">
        <v>0</v>
      </c>
      <c r="Q13" s="239" t="s">
        <v>392</v>
      </c>
    </row>
    <row r="14" spans="1:17" s="803" customFormat="1" ht="21" x14ac:dyDescent="0.2">
      <c r="A14" s="1096"/>
      <c r="B14" s="779" t="s">
        <v>4353</v>
      </c>
      <c r="C14" s="798">
        <v>14407.3</v>
      </c>
      <c r="D14" s="799">
        <v>0</v>
      </c>
      <c r="E14" s="800">
        <v>0</v>
      </c>
      <c r="F14" s="801">
        <v>66.55</v>
      </c>
      <c r="G14" s="802">
        <v>66.55</v>
      </c>
      <c r="H14" s="802">
        <v>0</v>
      </c>
      <c r="I14" s="805">
        <v>0</v>
      </c>
      <c r="J14" s="799">
        <v>14340.75</v>
      </c>
      <c r="K14" s="805">
        <v>14340.75</v>
      </c>
      <c r="L14" s="802">
        <v>0</v>
      </c>
      <c r="M14" s="800">
        <v>0</v>
      </c>
      <c r="N14" s="799">
        <v>0</v>
      </c>
      <c r="O14" s="802">
        <v>0</v>
      </c>
      <c r="P14" s="800">
        <v>0</v>
      </c>
      <c r="Q14" s="239" t="s">
        <v>392</v>
      </c>
    </row>
    <row r="15" spans="1:17" s="803" customFormat="1" ht="24" customHeight="1" x14ac:dyDescent="0.2">
      <c r="A15" s="1096"/>
      <c r="B15" s="779" t="s">
        <v>4352</v>
      </c>
      <c r="C15" s="798">
        <v>10599.997599999999</v>
      </c>
      <c r="D15" s="799">
        <v>0</v>
      </c>
      <c r="E15" s="800">
        <v>0</v>
      </c>
      <c r="F15" s="801">
        <v>400.61759999999998</v>
      </c>
      <c r="G15" s="802">
        <v>400.61759999999998</v>
      </c>
      <c r="H15" s="802">
        <v>0</v>
      </c>
      <c r="I15" s="805">
        <v>0</v>
      </c>
      <c r="J15" s="799">
        <v>10199.379999999999</v>
      </c>
      <c r="K15" s="805">
        <v>10199.379999999999</v>
      </c>
      <c r="L15" s="802">
        <v>0</v>
      </c>
      <c r="M15" s="800">
        <v>0</v>
      </c>
      <c r="N15" s="799">
        <v>0</v>
      </c>
      <c r="O15" s="802">
        <v>0</v>
      </c>
      <c r="P15" s="800">
        <v>0</v>
      </c>
      <c r="Q15" s="239" t="s">
        <v>392</v>
      </c>
    </row>
    <row r="16" spans="1:17" s="803" customFormat="1" ht="24" customHeight="1" x14ac:dyDescent="0.2">
      <c r="A16" s="1096"/>
      <c r="B16" s="779" t="s">
        <v>4351</v>
      </c>
      <c r="C16" s="798">
        <v>31200</v>
      </c>
      <c r="D16" s="799">
        <v>0</v>
      </c>
      <c r="E16" s="800">
        <v>0</v>
      </c>
      <c r="F16" s="801">
        <v>31200</v>
      </c>
      <c r="G16" s="802">
        <v>31200</v>
      </c>
      <c r="H16" s="802">
        <v>0</v>
      </c>
      <c r="I16" s="805">
        <v>0</v>
      </c>
      <c r="J16" s="799">
        <v>0</v>
      </c>
      <c r="K16" s="805">
        <v>0</v>
      </c>
      <c r="L16" s="802">
        <v>0</v>
      </c>
      <c r="M16" s="800">
        <v>0</v>
      </c>
      <c r="N16" s="799">
        <v>0</v>
      </c>
      <c r="O16" s="802">
        <v>0</v>
      </c>
      <c r="P16" s="800">
        <v>0</v>
      </c>
      <c r="Q16" s="239" t="s">
        <v>100</v>
      </c>
    </row>
    <row r="17" spans="1:17" s="803" customFormat="1" ht="35.25" customHeight="1" thickBot="1" x14ac:dyDescent="0.25">
      <c r="A17" s="1097"/>
      <c r="B17" s="779" t="s">
        <v>4350</v>
      </c>
      <c r="C17" s="798">
        <v>227.56711999999999</v>
      </c>
      <c r="D17" s="799">
        <v>0</v>
      </c>
      <c r="E17" s="800">
        <v>0</v>
      </c>
      <c r="F17" s="801">
        <v>227.56711999999999</v>
      </c>
      <c r="G17" s="802">
        <v>227.56711999999999</v>
      </c>
      <c r="H17" s="802">
        <v>0</v>
      </c>
      <c r="I17" s="805">
        <v>0</v>
      </c>
      <c r="J17" s="807">
        <v>0</v>
      </c>
      <c r="K17" s="805">
        <v>0</v>
      </c>
      <c r="L17" s="802">
        <v>0</v>
      </c>
      <c r="M17" s="800">
        <v>0</v>
      </c>
      <c r="N17" s="799">
        <v>0</v>
      </c>
      <c r="O17" s="802">
        <v>0</v>
      </c>
      <c r="P17" s="800">
        <v>0</v>
      </c>
      <c r="Q17" s="239" t="s">
        <v>392</v>
      </c>
    </row>
    <row r="18" spans="1:17" s="773" customFormat="1" ht="15.75" customHeight="1" thickBot="1" x14ac:dyDescent="0.2">
      <c r="A18" s="1054" t="s">
        <v>440</v>
      </c>
      <c r="B18" s="1055" t="s">
        <v>11</v>
      </c>
      <c r="C18" s="235">
        <f t="shared" ref="C18:P18" si="0">SUM(C9:C17)</f>
        <v>405378.12990999996</v>
      </c>
      <c r="D18" s="235">
        <f t="shared" si="0"/>
        <v>41384.720000000001</v>
      </c>
      <c r="E18" s="233">
        <f t="shared" si="0"/>
        <v>47609.919999999998</v>
      </c>
      <c r="F18" s="235">
        <f t="shared" si="0"/>
        <v>186343.35991</v>
      </c>
      <c r="G18" s="238">
        <f t="shared" si="0"/>
        <v>186343.35991</v>
      </c>
      <c r="H18" s="240">
        <f t="shared" si="0"/>
        <v>0</v>
      </c>
      <c r="I18" s="233">
        <f t="shared" si="0"/>
        <v>0</v>
      </c>
      <c r="J18" s="235">
        <f t="shared" si="0"/>
        <v>94040.13</v>
      </c>
      <c r="K18" s="238">
        <f t="shared" si="0"/>
        <v>94040.13</v>
      </c>
      <c r="L18" s="240">
        <f t="shared" si="0"/>
        <v>0</v>
      </c>
      <c r="M18" s="233">
        <f t="shared" si="0"/>
        <v>0</v>
      </c>
      <c r="N18" s="235">
        <f t="shared" si="0"/>
        <v>12000</v>
      </c>
      <c r="O18" s="238">
        <f t="shared" si="0"/>
        <v>12000</v>
      </c>
      <c r="P18" s="233">
        <f t="shared" si="0"/>
        <v>12000</v>
      </c>
      <c r="Q18" s="229" t="s">
        <v>4144</v>
      </c>
    </row>
    <row r="19" spans="1:17" s="773" customFormat="1" ht="18.75" customHeight="1" thickBot="1" x14ac:dyDescent="0.2">
      <c r="A19" s="1062" t="s">
        <v>4345</v>
      </c>
      <c r="B19" s="1063" t="s">
        <v>4344</v>
      </c>
      <c r="C19" s="1063" t="s">
        <v>4144</v>
      </c>
      <c r="D19" s="1063" t="s">
        <v>4144</v>
      </c>
      <c r="E19" s="1063" t="s">
        <v>4144</v>
      </c>
      <c r="F19" s="1063" t="s">
        <v>4144</v>
      </c>
      <c r="G19" s="1063"/>
      <c r="H19" s="1063"/>
      <c r="I19" s="1063"/>
      <c r="J19" s="1063" t="s">
        <v>4144</v>
      </c>
      <c r="K19" s="1063"/>
      <c r="L19" s="1063"/>
      <c r="M19" s="1063"/>
      <c r="N19" s="1063" t="s">
        <v>4144</v>
      </c>
      <c r="O19" s="1063" t="s">
        <v>4144</v>
      </c>
      <c r="P19" s="1063" t="s">
        <v>4144</v>
      </c>
      <c r="Q19" s="1100" t="s">
        <v>4144</v>
      </c>
    </row>
    <row r="20" spans="1:17" s="803" customFormat="1" ht="36" customHeight="1" thickBot="1" x14ac:dyDescent="0.25">
      <c r="A20" s="808"/>
      <c r="B20" s="781" t="s">
        <v>439</v>
      </c>
      <c r="C20" s="798">
        <v>202054.91999999998</v>
      </c>
      <c r="D20" s="799">
        <v>38889.5</v>
      </c>
      <c r="E20" s="800">
        <v>19772.73</v>
      </c>
      <c r="F20" s="801">
        <v>19649</v>
      </c>
      <c r="G20" s="802">
        <v>19649</v>
      </c>
      <c r="H20" s="802">
        <v>0</v>
      </c>
      <c r="I20" s="800">
        <v>0</v>
      </c>
      <c r="J20" s="809">
        <v>25339.69</v>
      </c>
      <c r="K20" s="805">
        <v>25339.69</v>
      </c>
      <c r="L20" s="802">
        <v>0</v>
      </c>
      <c r="M20" s="800">
        <v>0</v>
      </c>
      <c r="N20" s="799">
        <v>19507</v>
      </c>
      <c r="O20" s="802">
        <v>19507</v>
      </c>
      <c r="P20" s="800">
        <v>59390</v>
      </c>
      <c r="Q20" s="239" t="s">
        <v>4343</v>
      </c>
    </row>
    <row r="21" spans="1:17" s="773" customFormat="1" ht="15.75" customHeight="1" thickBot="1" x14ac:dyDescent="0.2">
      <c r="A21" s="1054" t="s">
        <v>4342</v>
      </c>
      <c r="B21" s="1055" t="s">
        <v>11</v>
      </c>
      <c r="C21" s="234">
        <f>SUM(C20)</f>
        <v>202054.91999999998</v>
      </c>
      <c r="D21" s="235">
        <f t="shared" ref="D21:P21" si="1">SUM(D20)</f>
        <v>38889.5</v>
      </c>
      <c r="E21" s="229">
        <f t="shared" si="1"/>
        <v>19772.73</v>
      </c>
      <c r="F21" s="240">
        <f t="shared" si="1"/>
        <v>19649</v>
      </c>
      <c r="G21" s="238">
        <f t="shared" si="1"/>
        <v>19649</v>
      </c>
      <c r="H21" s="238">
        <f t="shared" si="1"/>
        <v>0</v>
      </c>
      <c r="I21" s="229">
        <f t="shared" si="1"/>
        <v>0</v>
      </c>
      <c r="J21" s="235">
        <f t="shared" si="1"/>
        <v>25339.69</v>
      </c>
      <c r="K21" s="238">
        <f t="shared" si="1"/>
        <v>25339.69</v>
      </c>
      <c r="L21" s="238">
        <f t="shared" si="1"/>
        <v>0</v>
      </c>
      <c r="M21" s="229">
        <f t="shared" si="1"/>
        <v>0</v>
      </c>
      <c r="N21" s="235">
        <f t="shared" si="1"/>
        <v>19507</v>
      </c>
      <c r="O21" s="238">
        <f t="shared" si="1"/>
        <v>19507</v>
      </c>
      <c r="P21" s="229">
        <f t="shared" si="1"/>
        <v>59390</v>
      </c>
      <c r="Q21" s="229" t="s">
        <v>4144</v>
      </c>
    </row>
    <row r="22" spans="1:17" s="773" customFormat="1" ht="18.75" customHeight="1" thickBot="1" x14ac:dyDescent="0.2">
      <c r="A22" s="1062" t="s">
        <v>438</v>
      </c>
      <c r="B22" s="1063" t="s">
        <v>48</v>
      </c>
      <c r="C22" s="1063" t="s">
        <v>4144</v>
      </c>
      <c r="D22" s="1063" t="s">
        <v>4144</v>
      </c>
      <c r="E22" s="1063" t="s">
        <v>4144</v>
      </c>
      <c r="F22" s="1063" t="s">
        <v>4144</v>
      </c>
      <c r="G22" s="1063"/>
      <c r="H22" s="1063"/>
      <c r="I22" s="1063"/>
      <c r="J22" s="1063" t="s">
        <v>4144</v>
      </c>
      <c r="K22" s="1063"/>
      <c r="L22" s="1063"/>
      <c r="M22" s="1063"/>
      <c r="N22" s="1063" t="s">
        <v>4144</v>
      </c>
      <c r="O22" s="1063" t="s">
        <v>4144</v>
      </c>
      <c r="P22" s="1063"/>
      <c r="Q22" s="1100" t="s">
        <v>4144</v>
      </c>
    </row>
    <row r="23" spans="1:17" s="803" customFormat="1" ht="24.75" customHeight="1" x14ac:dyDescent="0.2">
      <c r="A23" s="1095"/>
      <c r="B23" s="779" t="s">
        <v>437</v>
      </c>
      <c r="C23" s="798">
        <v>46819.019</v>
      </c>
      <c r="D23" s="799">
        <v>6290.83</v>
      </c>
      <c r="E23" s="800">
        <v>951.06</v>
      </c>
      <c r="F23" s="801">
        <v>1865.789</v>
      </c>
      <c r="G23" s="802">
        <v>1865.789</v>
      </c>
      <c r="H23" s="802">
        <v>0</v>
      </c>
      <c r="I23" s="800">
        <v>0</v>
      </c>
      <c r="J23" s="806">
        <v>37711.339999999997</v>
      </c>
      <c r="K23" s="805">
        <v>37711.339999999997</v>
      </c>
      <c r="L23" s="802">
        <v>0</v>
      </c>
      <c r="M23" s="800">
        <v>0</v>
      </c>
      <c r="N23" s="799">
        <v>0</v>
      </c>
      <c r="O23" s="802">
        <v>0</v>
      </c>
      <c r="P23" s="800">
        <v>0</v>
      </c>
      <c r="Q23" s="239" t="s">
        <v>392</v>
      </c>
    </row>
    <row r="24" spans="1:17" s="803" customFormat="1" ht="12.75" customHeight="1" x14ac:dyDescent="0.2">
      <c r="A24" s="1096"/>
      <c r="B24" s="779" t="s">
        <v>4341</v>
      </c>
      <c r="C24" s="798">
        <v>1691.2170000000001</v>
      </c>
      <c r="D24" s="799">
        <v>0</v>
      </c>
      <c r="E24" s="800">
        <v>0</v>
      </c>
      <c r="F24" s="801">
        <v>1691.2170000000001</v>
      </c>
      <c r="G24" s="802">
        <v>1691.2170000000001</v>
      </c>
      <c r="H24" s="802">
        <v>0</v>
      </c>
      <c r="I24" s="800">
        <v>0</v>
      </c>
      <c r="J24" s="799">
        <v>0</v>
      </c>
      <c r="K24" s="805">
        <v>0</v>
      </c>
      <c r="L24" s="802">
        <v>0</v>
      </c>
      <c r="M24" s="800">
        <v>0</v>
      </c>
      <c r="N24" s="799">
        <v>0</v>
      </c>
      <c r="O24" s="802">
        <v>0</v>
      </c>
      <c r="P24" s="800">
        <v>0</v>
      </c>
      <c r="Q24" s="239" t="s">
        <v>392</v>
      </c>
    </row>
    <row r="25" spans="1:17" s="803" customFormat="1" ht="24" customHeight="1" x14ac:dyDescent="0.2">
      <c r="A25" s="1096"/>
      <c r="B25" s="779" t="s">
        <v>4340</v>
      </c>
      <c r="C25" s="798">
        <v>4727.2449999999999</v>
      </c>
      <c r="D25" s="799">
        <v>0</v>
      </c>
      <c r="E25" s="800">
        <v>0</v>
      </c>
      <c r="F25" s="801">
        <v>798.495</v>
      </c>
      <c r="G25" s="802">
        <v>798.495</v>
      </c>
      <c r="H25" s="802">
        <v>0</v>
      </c>
      <c r="I25" s="800">
        <v>0</v>
      </c>
      <c r="J25" s="799">
        <v>3928.75</v>
      </c>
      <c r="K25" s="805">
        <v>3928.75</v>
      </c>
      <c r="L25" s="802">
        <v>0</v>
      </c>
      <c r="M25" s="800">
        <v>0</v>
      </c>
      <c r="N25" s="799">
        <v>0</v>
      </c>
      <c r="O25" s="802">
        <v>0</v>
      </c>
      <c r="P25" s="800">
        <v>0</v>
      </c>
      <c r="Q25" s="239" t="s">
        <v>392</v>
      </c>
    </row>
    <row r="26" spans="1:17" s="803" customFormat="1" ht="12.75" customHeight="1" x14ac:dyDescent="0.2">
      <c r="A26" s="1096"/>
      <c r="B26" s="779" t="s">
        <v>4339</v>
      </c>
      <c r="C26" s="798">
        <v>180000</v>
      </c>
      <c r="D26" s="799">
        <v>0</v>
      </c>
      <c r="E26" s="800">
        <v>0</v>
      </c>
      <c r="F26" s="801">
        <v>278.51857000000001</v>
      </c>
      <c r="G26" s="802">
        <v>278.51857000000001</v>
      </c>
      <c r="H26" s="802">
        <v>0</v>
      </c>
      <c r="I26" s="800">
        <v>0</v>
      </c>
      <c r="J26" s="799">
        <v>75221.48</v>
      </c>
      <c r="K26" s="805">
        <v>75221.48</v>
      </c>
      <c r="L26" s="802">
        <v>0</v>
      </c>
      <c r="M26" s="800">
        <v>0</v>
      </c>
      <c r="N26" s="799">
        <v>104500</v>
      </c>
      <c r="O26" s="802">
        <v>0</v>
      </c>
      <c r="P26" s="800">
        <v>0</v>
      </c>
      <c r="Q26" s="239" t="s">
        <v>392</v>
      </c>
    </row>
    <row r="27" spans="1:17" s="803" customFormat="1" ht="21.75" thickBot="1" x14ac:dyDescent="0.25">
      <c r="A27" s="1097"/>
      <c r="B27" s="779" t="s">
        <v>4338</v>
      </c>
      <c r="C27" s="798">
        <v>207</v>
      </c>
      <c r="D27" s="799">
        <v>0</v>
      </c>
      <c r="E27" s="800">
        <v>0</v>
      </c>
      <c r="F27" s="801">
        <v>10</v>
      </c>
      <c r="G27" s="802">
        <v>10</v>
      </c>
      <c r="H27" s="802">
        <v>0</v>
      </c>
      <c r="I27" s="800">
        <v>0</v>
      </c>
      <c r="J27" s="799">
        <v>197</v>
      </c>
      <c r="K27" s="802">
        <v>197</v>
      </c>
      <c r="L27" s="802">
        <v>0</v>
      </c>
      <c r="M27" s="800">
        <v>0</v>
      </c>
      <c r="N27" s="799">
        <v>0</v>
      </c>
      <c r="O27" s="802">
        <v>0</v>
      </c>
      <c r="P27" s="800">
        <v>0</v>
      </c>
      <c r="Q27" s="239" t="s">
        <v>100</v>
      </c>
    </row>
    <row r="28" spans="1:17" s="773" customFormat="1" ht="15.75" customHeight="1" thickBot="1" x14ac:dyDescent="0.2">
      <c r="A28" s="1054" t="s">
        <v>436</v>
      </c>
      <c r="B28" s="1055" t="s">
        <v>11</v>
      </c>
      <c r="C28" s="234">
        <f>SUM(C23:C27)</f>
        <v>233444.481</v>
      </c>
      <c r="D28" s="235">
        <f t="shared" ref="D28:P28" si="2">SUM(D23:D27)</f>
        <v>6290.83</v>
      </c>
      <c r="E28" s="229">
        <f t="shared" si="2"/>
        <v>951.06</v>
      </c>
      <c r="F28" s="235">
        <f t="shared" si="2"/>
        <v>4644.0195700000004</v>
      </c>
      <c r="G28" s="238">
        <f t="shared" si="2"/>
        <v>4644.0195700000004</v>
      </c>
      <c r="H28" s="238">
        <f t="shared" si="2"/>
        <v>0</v>
      </c>
      <c r="I28" s="229">
        <f t="shared" si="2"/>
        <v>0</v>
      </c>
      <c r="J28" s="235">
        <f t="shared" si="2"/>
        <v>117058.56999999999</v>
      </c>
      <c r="K28" s="238">
        <f t="shared" si="2"/>
        <v>117058.56999999999</v>
      </c>
      <c r="L28" s="238">
        <f t="shared" si="2"/>
        <v>0</v>
      </c>
      <c r="M28" s="229">
        <f t="shared" si="2"/>
        <v>0</v>
      </c>
      <c r="N28" s="235">
        <f t="shared" si="2"/>
        <v>104500</v>
      </c>
      <c r="O28" s="238">
        <f t="shared" si="2"/>
        <v>0</v>
      </c>
      <c r="P28" s="229">
        <f t="shared" si="2"/>
        <v>0</v>
      </c>
      <c r="Q28" s="229" t="s">
        <v>4144</v>
      </c>
    </row>
    <row r="29" spans="1:17" s="773" customFormat="1" ht="18.75" customHeight="1" thickBot="1" x14ac:dyDescent="0.2">
      <c r="A29" s="1056" t="s">
        <v>4337</v>
      </c>
      <c r="B29" s="1057" t="s">
        <v>44</v>
      </c>
      <c r="C29" s="1057" t="s">
        <v>4144</v>
      </c>
      <c r="D29" s="1057" t="s">
        <v>4144</v>
      </c>
      <c r="E29" s="1057" t="s">
        <v>4144</v>
      </c>
      <c r="F29" s="1057" t="s">
        <v>4144</v>
      </c>
      <c r="G29" s="1057"/>
      <c r="H29" s="1057"/>
      <c r="I29" s="1057"/>
      <c r="J29" s="1057" t="s">
        <v>4144</v>
      </c>
      <c r="K29" s="1057"/>
      <c r="L29" s="1057"/>
      <c r="M29" s="1057"/>
      <c r="N29" s="1057" t="s">
        <v>4144</v>
      </c>
      <c r="O29" s="1057" t="s">
        <v>4144</v>
      </c>
      <c r="P29" s="1057" t="s">
        <v>4144</v>
      </c>
      <c r="Q29" s="1058" t="s">
        <v>4144</v>
      </c>
    </row>
    <row r="30" spans="1:17" s="803" customFormat="1" ht="24.75" customHeight="1" x14ac:dyDescent="0.2">
      <c r="A30" s="1095"/>
      <c r="B30" s="779" t="s">
        <v>434</v>
      </c>
      <c r="C30" s="798">
        <v>58309.42</v>
      </c>
      <c r="D30" s="799">
        <v>25391.33</v>
      </c>
      <c r="E30" s="800">
        <v>32</v>
      </c>
      <c r="F30" s="801">
        <v>587.85</v>
      </c>
      <c r="G30" s="802">
        <v>587.85</v>
      </c>
      <c r="H30" s="802">
        <v>0</v>
      </c>
      <c r="I30" s="800">
        <v>0</v>
      </c>
      <c r="J30" s="799">
        <v>32298.240000000002</v>
      </c>
      <c r="K30" s="802">
        <v>32298.240000000002</v>
      </c>
      <c r="L30" s="802">
        <v>0</v>
      </c>
      <c r="M30" s="800">
        <v>0</v>
      </c>
      <c r="N30" s="799">
        <v>0</v>
      </c>
      <c r="O30" s="802">
        <v>0</v>
      </c>
      <c r="P30" s="800">
        <v>0</v>
      </c>
      <c r="Q30" s="239" t="s">
        <v>392</v>
      </c>
    </row>
    <row r="31" spans="1:17" s="803" customFormat="1" ht="24" customHeight="1" x14ac:dyDescent="0.2">
      <c r="A31" s="1096"/>
      <c r="B31" s="779" t="s">
        <v>2375</v>
      </c>
      <c r="C31" s="798">
        <v>5871</v>
      </c>
      <c r="D31" s="799">
        <v>853</v>
      </c>
      <c r="E31" s="800">
        <v>1485</v>
      </c>
      <c r="F31" s="801">
        <v>3533</v>
      </c>
      <c r="G31" s="802">
        <v>0</v>
      </c>
      <c r="H31" s="802">
        <v>3533</v>
      </c>
      <c r="I31" s="800">
        <v>0</v>
      </c>
      <c r="J31" s="799">
        <v>0</v>
      </c>
      <c r="K31" s="802">
        <v>0</v>
      </c>
      <c r="L31" s="802">
        <v>0</v>
      </c>
      <c r="M31" s="800">
        <v>0</v>
      </c>
      <c r="N31" s="799">
        <v>0</v>
      </c>
      <c r="O31" s="802">
        <v>0</v>
      </c>
      <c r="P31" s="800">
        <v>0</v>
      </c>
      <c r="Q31" s="239" t="s">
        <v>392</v>
      </c>
    </row>
    <row r="32" spans="1:17" s="803" customFormat="1" ht="24" customHeight="1" x14ac:dyDescent="0.2">
      <c r="A32" s="1096"/>
      <c r="B32" s="779" t="s">
        <v>2368</v>
      </c>
      <c r="C32" s="798">
        <v>2475</v>
      </c>
      <c r="D32" s="799">
        <v>182</v>
      </c>
      <c r="E32" s="800">
        <v>1243</v>
      </c>
      <c r="F32" s="801">
        <v>1050</v>
      </c>
      <c r="G32" s="802">
        <v>1050</v>
      </c>
      <c r="H32" s="802">
        <v>0</v>
      </c>
      <c r="I32" s="800">
        <v>0</v>
      </c>
      <c r="J32" s="799">
        <v>0</v>
      </c>
      <c r="K32" s="802">
        <v>0</v>
      </c>
      <c r="L32" s="802">
        <v>0</v>
      </c>
      <c r="M32" s="800">
        <v>0</v>
      </c>
      <c r="N32" s="799">
        <v>0</v>
      </c>
      <c r="O32" s="802">
        <v>0</v>
      </c>
      <c r="P32" s="800">
        <v>0</v>
      </c>
      <c r="Q32" s="239" t="s">
        <v>392</v>
      </c>
    </row>
    <row r="33" spans="1:17" s="803" customFormat="1" ht="34.5" customHeight="1" x14ac:dyDescent="0.2">
      <c r="A33" s="1096"/>
      <c r="B33" s="779" t="s">
        <v>4336</v>
      </c>
      <c r="C33" s="798">
        <v>4435</v>
      </c>
      <c r="D33" s="799">
        <v>0</v>
      </c>
      <c r="E33" s="800">
        <v>0</v>
      </c>
      <c r="F33" s="801">
        <v>1000</v>
      </c>
      <c r="G33" s="802">
        <v>1000</v>
      </c>
      <c r="H33" s="802">
        <v>0</v>
      </c>
      <c r="I33" s="800">
        <v>0</v>
      </c>
      <c r="J33" s="799">
        <v>1000</v>
      </c>
      <c r="K33" s="802">
        <v>1000</v>
      </c>
      <c r="L33" s="802">
        <v>0</v>
      </c>
      <c r="M33" s="800">
        <v>0</v>
      </c>
      <c r="N33" s="799">
        <v>2000</v>
      </c>
      <c r="O33" s="802">
        <v>0</v>
      </c>
      <c r="P33" s="800">
        <v>0</v>
      </c>
      <c r="Q33" s="239" t="s">
        <v>399</v>
      </c>
    </row>
    <row r="34" spans="1:17" s="803" customFormat="1" ht="34.5" customHeight="1" x14ac:dyDescent="0.2">
      <c r="A34" s="1096"/>
      <c r="B34" s="779" t="s">
        <v>4335</v>
      </c>
      <c r="C34" s="798">
        <v>4030</v>
      </c>
      <c r="D34" s="799">
        <v>0</v>
      </c>
      <c r="E34" s="800">
        <v>0</v>
      </c>
      <c r="F34" s="801">
        <v>3550</v>
      </c>
      <c r="G34" s="802">
        <v>3550</v>
      </c>
      <c r="H34" s="802">
        <v>0</v>
      </c>
      <c r="I34" s="800">
        <v>0</v>
      </c>
      <c r="J34" s="799">
        <v>0</v>
      </c>
      <c r="K34" s="802">
        <v>0</v>
      </c>
      <c r="L34" s="802">
        <v>0</v>
      </c>
      <c r="M34" s="800">
        <v>0</v>
      </c>
      <c r="N34" s="799">
        <v>0</v>
      </c>
      <c r="O34" s="802">
        <v>0</v>
      </c>
      <c r="P34" s="800">
        <v>0</v>
      </c>
      <c r="Q34" s="239" t="s">
        <v>399</v>
      </c>
    </row>
    <row r="35" spans="1:17" s="803" customFormat="1" ht="34.5" customHeight="1" x14ac:dyDescent="0.2">
      <c r="A35" s="1096"/>
      <c r="B35" s="779" t="s">
        <v>4334</v>
      </c>
      <c r="C35" s="798">
        <v>1795.6902600000001</v>
      </c>
      <c r="D35" s="799">
        <v>0</v>
      </c>
      <c r="E35" s="800">
        <v>0</v>
      </c>
      <c r="F35" s="801">
        <v>1795.6902600000001</v>
      </c>
      <c r="G35" s="802">
        <v>1795.6902600000001</v>
      </c>
      <c r="H35" s="802">
        <v>0</v>
      </c>
      <c r="I35" s="800">
        <v>0</v>
      </c>
      <c r="J35" s="799">
        <v>0</v>
      </c>
      <c r="K35" s="802">
        <v>0</v>
      </c>
      <c r="L35" s="802">
        <v>0</v>
      </c>
      <c r="M35" s="800">
        <v>0</v>
      </c>
      <c r="N35" s="799">
        <v>0</v>
      </c>
      <c r="O35" s="802">
        <v>0</v>
      </c>
      <c r="P35" s="800">
        <v>0</v>
      </c>
      <c r="Q35" s="239" t="s">
        <v>392</v>
      </c>
    </row>
    <row r="36" spans="1:17" s="803" customFormat="1" ht="34.5" customHeight="1" x14ac:dyDescent="0.2">
      <c r="A36" s="1096"/>
      <c r="B36" s="779" t="s">
        <v>4333</v>
      </c>
      <c r="C36" s="798">
        <v>7370.00054</v>
      </c>
      <c r="D36" s="799">
        <v>0</v>
      </c>
      <c r="E36" s="800">
        <v>0</v>
      </c>
      <c r="F36" s="801">
        <v>1383.77054</v>
      </c>
      <c r="G36" s="802">
        <v>1383.77054</v>
      </c>
      <c r="H36" s="802">
        <v>0</v>
      </c>
      <c r="I36" s="800">
        <v>0</v>
      </c>
      <c r="J36" s="799">
        <v>3116.23</v>
      </c>
      <c r="K36" s="802">
        <v>3116.23</v>
      </c>
      <c r="L36" s="802">
        <v>0</v>
      </c>
      <c r="M36" s="800">
        <v>0</v>
      </c>
      <c r="N36" s="799">
        <v>0</v>
      </c>
      <c r="O36" s="802">
        <v>0</v>
      </c>
      <c r="P36" s="800">
        <v>0</v>
      </c>
      <c r="Q36" s="236" t="s">
        <v>399</v>
      </c>
    </row>
    <row r="37" spans="1:17" s="803" customFormat="1" ht="24" customHeight="1" x14ac:dyDescent="0.2">
      <c r="A37" s="1096"/>
      <c r="B37" s="779" t="s">
        <v>4332</v>
      </c>
      <c r="C37" s="798">
        <v>1981.2449999999999</v>
      </c>
      <c r="D37" s="799">
        <v>0</v>
      </c>
      <c r="E37" s="800">
        <v>0</v>
      </c>
      <c r="F37" s="801">
        <v>1981.2449999999999</v>
      </c>
      <c r="G37" s="802">
        <v>1981.2449999999999</v>
      </c>
      <c r="H37" s="802">
        <v>0</v>
      </c>
      <c r="I37" s="800">
        <v>0</v>
      </c>
      <c r="J37" s="799">
        <v>0</v>
      </c>
      <c r="K37" s="802">
        <v>0</v>
      </c>
      <c r="L37" s="802">
        <v>0</v>
      </c>
      <c r="M37" s="800">
        <v>0</v>
      </c>
      <c r="N37" s="799">
        <v>0</v>
      </c>
      <c r="O37" s="802">
        <v>0</v>
      </c>
      <c r="P37" s="800">
        <v>0</v>
      </c>
      <c r="Q37" s="239" t="s">
        <v>100</v>
      </c>
    </row>
    <row r="38" spans="1:17" s="803" customFormat="1" ht="24" customHeight="1" x14ac:dyDescent="0.2">
      <c r="A38" s="1096"/>
      <c r="B38" s="779" t="s">
        <v>4331</v>
      </c>
      <c r="C38" s="798">
        <v>2204.4694599999998</v>
      </c>
      <c r="D38" s="799">
        <v>0</v>
      </c>
      <c r="E38" s="800">
        <v>0</v>
      </c>
      <c r="F38" s="801">
        <v>2204.4694599999998</v>
      </c>
      <c r="G38" s="802">
        <v>2204.4694599999998</v>
      </c>
      <c r="H38" s="802">
        <v>0</v>
      </c>
      <c r="I38" s="800">
        <v>0</v>
      </c>
      <c r="J38" s="799">
        <v>0</v>
      </c>
      <c r="K38" s="802">
        <v>0</v>
      </c>
      <c r="L38" s="802">
        <v>0</v>
      </c>
      <c r="M38" s="800">
        <v>0</v>
      </c>
      <c r="N38" s="799">
        <v>0</v>
      </c>
      <c r="O38" s="802">
        <v>0</v>
      </c>
      <c r="P38" s="800">
        <v>0</v>
      </c>
      <c r="Q38" s="239" t="s">
        <v>100</v>
      </c>
    </row>
    <row r="39" spans="1:17" s="803" customFormat="1" ht="24" customHeight="1" x14ac:dyDescent="0.2">
      <c r="A39" s="1096"/>
      <c r="B39" s="779" t="s">
        <v>4330</v>
      </c>
      <c r="C39" s="798">
        <v>749.34456</v>
      </c>
      <c r="D39" s="799">
        <v>0</v>
      </c>
      <c r="E39" s="800">
        <v>0</v>
      </c>
      <c r="F39" s="801">
        <v>749.34456</v>
      </c>
      <c r="G39" s="802">
        <v>749.34456</v>
      </c>
      <c r="H39" s="802">
        <v>0</v>
      </c>
      <c r="I39" s="800">
        <v>0</v>
      </c>
      <c r="J39" s="799">
        <v>0</v>
      </c>
      <c r="K39" s="802">
        <v>0</v>
      </c>
      <c r="L39" s="802">
        <v>0</v>
      </c>
      <c r="M39" s="800">
        <v>0</v>
      </c>
      <c r="N39" s="799">
        <v>0</v>
      </c>
      <c r="O39" s="802">
        <v>0</v>
      </c>
      <c r="P39" s="800">
        <v>0</v>
      </c>
      <c r="Q39" s="239" t="s">
        <v>392</v>
      </c>
    </row>
    <row r="40" spans="1:17" s="803" customFormat="1" ht="34.5" customHeight="1" x14ac:dyDescent="0.2">
      <c r="A40" s="1096"/>
      <c r="B40" s="779" t="s">
        <v>4329</v>
      </c>
      <c r="C40" s="798">
        <v>5451</v>
      </c>
      <c r="D40" s="799">
        <v>0</v>
      </c>
      <c r="E40" s="800">
        <v>0</v>
      </c>
      <c r="F40" s="801">
        <v>1500</v>
      </c>
      <c r="G40" s="802">
        <v>1500</v>
      </c>
      <c r="H40" s="802">
        <v>0</v>
      </c>
      <c r="I40" s="800">
        <v>0</v>
      </c>
      <c r="J40" s="799">
        <v>2500</v>
      </c>
      <c r="K40" s="802">
        <v>2500</v>
      </c>
      <c r="L40" s="802">
        <v>0</v>
      </c>
      <c r="M40" s="800">
        <v>0</v>
      </c>
      <c r="N40" s="799">
        <v>0</v>
      </c>
      <c r="O40" s="802">
        <v>0</v>
      </c>
      <c r="P40" s="800">
        <v>0</v>
      </c>
      <c r="Q40" s="236" t="s">
        <v>4328</v>
      </c>
    </row>
    <row r="41" spans="1:17" s="803" customFormat="1" ht="34.5" customHeight="1" x14ac:dyDescent="0.2">
      <c r="A41" s="1096"/>
      <c r="B41" s="779" t="s">
        <v>4327</v>
      </c>
      <c r="C41" s="798">
        <v>1159</v>
      </c>
      <c r="D41" s="799">
        <v>0</v>
      </c>
      <c r="E41" s="800">
        <v>0</v>
      </c>
      <c r="F41" s="801">
        <v>1000</v>
      </c>
      <c r="G41" s="802">
        <v>1000</v>
      </c>
      <c r="H41" s="802">
        <v>0</v>
      </c>
      <c r="I41" s="800">
        <v>0</v>
      </c>
      <c r="J41" s="799">
        <v>0</v>
      </c>
      <c r="K41" s="802">
        <v>0</v>
      </c>
      <c r="L41" s="802">
        <v>0</v>
      </c>
      <c r="M41" s="800">
        <v>0</v>
      </c>
      <c r="N41" s="799">
        <v>0</v>
      </c>
      <c r="O41" s="802">
        <v>0</v>
      </c>
      <c r="P41" s="800">
        <v>0</v>
      </c>
      <c r="Q41" s="239" t="s">
        <v>399</v>
      </c>
    </row>
    <row r="42" spans="1:17" s="803" customFormat="1" ht="24" customHeight="1" x14ac:dyDescent="0.2">
      <c r="A42" s="1096"/>
      <c r="B42" s="779" t="s">
        <v>4326</v>
      </c>
      <c r="C42" s="798">
        <v>12000.002999999999</v>
      </c>
      <c r="D42" s="799">
        <v>0</v>
      </c>
      <c r="E42" s="800">
        <v>0</v>
      </c>
      <c r="F42" s="801">
        <v>1843.2729999999999</v>
      </c>
      <c r="G42" s="802">
        <v>1843.2729999999999</v>
      </c>
      <c r="H42" s="802">
        <v>0</v>
      </c>
      <c r="I42" s="800">
        <v>0</v>
      </c>
      <c r="J42" s="799">
        <v>10156.73</v>
      </c>
      <c r="K42" s="802">
        <v>10156.73</v>
      </c>
      <c r="L42" s="802">
        <v>0</v>
      </c>
      <c r="M42" s="800">
        <v>0</v>
      </c>
      <c r="N42" s="799">
        <v>0</v>
      </c>
      <c r="O42" s="802">
        <v>0</v>
      </c>
      <c r="P42" s="800">
        <v>0</v>
      </c>
      <c r="Q42" s="239" t="s">
        <v>392</v>
      </c>
    </row>
    <row r="43" spans="1:17" s="803" customFormat="1" ht="24.75" customHeight="1" thickBot="1" x14ac:dyDescent="0.25">
      <c r="A43" s="1097"/>
      <c r="B43" s="779" t="s">
        <v>2388</v>
      </c>
      <c r="C43" s="798">
        <v>470</v>
      </c>
      <c r="D43" s="799">
        <v>0</v>
      </c>
      <c r="E43" s="800">
        <v>0</v>
      </c>
      <c r="F43" s="801">
        <v>470</v>
      </c>
      <c r="G43" s="802">
        <v>470</v>
      </c>
      <c r="H43" s="802">
        <v>0</v>
      </c>
      <c r="I43" s="800">
        <v>0</v>
      </c>
      <c r="J43" s="799">
        <v>0</v>
      </c>
      <c r="K43" s="802">
        <v>0</v>
      </c>
      <c r="L43" s="802">
        <v>0</v>
      </c>
      <c r="M43" s="800">
        <v>0</v>
      </c>
      <c r="N43" s="799">
        <v>0</v>
      </c>
      <c r="O43" s="802">
        <v>0</v>
      </c>
      <c r="P43" s="800">
        <v>0</v>
      </c>
      <c r="Q43" s="239" t="s">
        <v>392</v>
      </c>
    </row>
    <row r="44" spans="1:17" s="773" customFormat="1" ht="15.75" customHeight="1" thickBot="1" x14ac:dyDescent="0.2">
      <c r="A44" s="1054" t="s">
        <v>4325</v>
      </c>
      <c r="B44" s="1055" t="s">
        <v>11</v>
      </c>
      <c r="C44" s="234">
        <f>SUM(C30:C43)</f>
        <v>108301.17281999998</v>
      </c>
      <c r="D44" s="235">
        <f t="shared" ref="D44:P44" si="3">SUM(D30:D43)</f>
        <v>26426.33</v>
      </c>
      <c r="E44" s="229">
        <f t="shared" si="3"/>
        <v>2760</v>
      </c>
      <c r="F44" s="235">
        <f t="shared" si="3"/>
        <v>22648.642820000001</v>
      </c>
      <c r="G44" s="238">
        <f t="shared" si="3"/>
        <v>19115.642820000001</v>
      </c>
      <c r="H44" s="238">
        <f t="shared" si="3"/>
        <v>3533</v>
      </c>
      <c r="I44" s="229">
        <f t="shared" si="3"/>
        <v>0</v>
      </c>
      <c r="J44" s="235">
        <f t="shared" si="3"/>
        <v>49071.200000000012</v>
      </c>
      <c r="K44" s="238">
        <f t="shared" si="3"/>
        <v>49071.200000000012</v>
      </c>
      <c r="L44" s="238">
        <f t="shared" si="3"/>
        <v>0</v>
      </c>
      <c r="M44" s="229">
        <f t="shared" si="3"/>
        <v>0</v>
      </c>
      <c r="N44" s="235">
        <f t="shared" si="3"/>
        <v>2000</v>
      </c>
      <c r="O44" s="238">
        <f t="shared" si="3"/>
        <v>0</v>
      </c>
      <c r="P44" s="229">
        <f t="shared" si="3"/>
        <v>0</v>
      </c>
      <c r="Q44" s="229" t="s">
        <v>4144</v>
      </c>
    </row>
    <row r="45" spans="1:17" s="773" customFormat="1" ht="18.75" customHeight="1" thickBot="1" x14ac:dyDescent="0.2">
      <c r="A45" s="1062" t="s">
        <v>4349</v>
      </c>
      <c r="B45" s="1063" t="s">
        <v>4348</v>
      </c>
      <c r="C45" s="1063"/>
      <c r="D45" s="1063"/>
      <c r="E45" s="1063"/>
      <c r="F45" s="1063"/>
      <c r="G45" s="1063"/>
      <c r="H45" s="1063"/>
      <c r="I45" s="1063"/>
      <c r="J45" s="1063"/>
      <c r="K45" s="1063"/>
      <c r="L45" s="1063"/>
      <c r="M45" s="1063"/>
      <c r="N45" s="1063"/>
      <c r="O45" s="1063"/>
      <c r="P45" s="1063"/>
      <c r="Q45" s="1100"/>
    </row>
    <row r="46" spans="1:17" s="803" customFormat="1" ht="25.5" customHeight="1" thickBot="1" x14ac:dyDescent="0.25">
      <c r="A46" s="797"/>
      <c r="B46" s="796" t="s">
        <v>4347</v>
      </c>
      <c r="C46" s="798">
        <v>145</v>
      </c>
      <c r="D46" s="799">
        <v>0</v>
      </c>
      <c r="E46" s="800">
        <v>0</v>
      </c>
      <c r="F46" s="801">
        <v>145</v>
      </c>
      <c r="G46" s="802">
        <v>145</v>
      </c>
      <c r="H46" s="802">
        <v>0</v>
      </c>
      <c r="I46" s="800">
        <v>0</v>
      </c>
      <c r="J46" s="799">
        <v>0</v>
      </c>
      <c r="K46" s="802">
        <v>0</v>
      </c>
      <c r="L46" s="802">
        <v>0</v>
      </c>
      <c r="M46" s="800">
        <v>0</v>
      </c>
      <c r="N46" s="799">
        <v>0</v>
      </c>
      <c r="O46" s="802">
        <v>0</v>
      </c>
      <c r="P46" s="800">
        <v>0</v>
      </c>
      <c r="Q46" s="239" t="s">
        <v>100</v>
      </c>
    </row>
    <row r="47" spans="1:17" s="773" customFormat="1" ht="15.75" customHeight="1" thickBot="1" x14ac:dyDescent="0.2">
      <c r="A47" s="1054" t="s">
        <v>4346</v>
      </c>
      <c r="B47" s="1055" t="s">
        <v>11</v>
      </c>
      <c r="C47" s="234">
        <f>SUM(C46)</f>
        <v>145</v>
      </c>
      <c r="D47" s="235">
        <f t="shared" ref="D47:P47" si="4">SUM(D46)</f>
        <v>0</v>
      </c>
      <c r="E47" s="229">
        <f t="shared" si="4"/>
        <v>0</v>
      </c>
      <c r="F47" s="235">
        <f t="shared" si="4"/>
        <v>145</v>
      </c>
      <c r="G47" s="238">
        <f t="shared" si="4"/>
        <v>145</v>
      </c>
      <c r="H47" s="238">
        <f t="shared" si="4"/>
        <v>0</v>
      </c>
      <c r="I47" s="229">
        <f t="shared" si="4"/>
        <v>0</v>
      </c>
      <c r="J47" s="235">
        <f t="shared" si="4"/>
        <v>0</v>
      </c>
      <c r="K47" s="238">
        <f t="shared" si="4"/>
        <v>0</v>
      </c>
      <c r="L47" s="238">
        <f t="shared" si="4"/>
        <v>0</v>
      </c>
      <c r="M47" s="229">
        <f t="shared" si="4"/>
        <v>0</v>
      </c>
      <c r="N47" s="235">
        <f t="shared" si="4"/>
        <v>0</v>
      </c>
      <c r="O47" s="238">
        <f t="shared" si="4"/>
        <v>0</v>
      </c>
      <c r="P47" s="229">
        <f t="shared" si="4"/>
        <v>0</v>
      </c>
      <c r="Q47" s="229" t="s">
        <v>4144</v>
      </c>
    </row>
    <row r="48" spans="1:17" s="773" customFormat="1" ht="18.75" customHeight="1" thickBot="1" x14ac:dyDescent="0.2">
      <c r="A48" s="1101" t="s">
        <v>432</v>
      </c>
      <c r="B48" s="1102" t="s">
        <v>0</v>
      </c>
      <c r="C48" s="1102"/>
      <c r="D48" s="1102"/>
      <c r="E48" s="1102"/>
      <c r="F48" s="1102"/>
      <c r="G48" s="1102"/>
      <c r="H48" s="1102"/>
      <c r="I48" s="1102"/>
      <c r="J48" s="1102"/>
      <c r="K48" s="1102"/>
      <c r="L48" s="1102"/>
      <c r="M48" s="1102"/>
      <c r="N48" s="1102"/>
      <c r="O48" s="1102"/>
      <c r="P48" s="1102"/>
      <c r="Q48" s="1103"/>
    </row>
    <row r="49" spans="1:17" s="803" customFormat="1" ht="25.5" customHeight="1" thickBot="1" x14ac:dyDescent="0.25">
      <c r="A49" s="797"/>
      <c r="B49" s="796" t="s">
        <v>4368</v>
      </c>
      <c r="C49" s="798">
        <v>2807.38</v>
      </c>
      <c r="D49" s="799">
        <v>0</v>
      </c>
      <c r="E49" s="800">
        <v>88.38</v>
      </c>
      <c r="F49" s="801">
        <v>2106</v>
      </c>
      <c r="G49" s="802">
        <v>2106</v>
      </c>
      <c r="H49" s="802">
        <v>0</v>
      </c>
      <c r="I49" s="800">
        <v>0</v>
      </c>
      <c r="J49" s="799">
        <v>613</v>
      </c>
      <c r="K49" s="802">
        <v>613</v>
      </c>
      <c r="L49" s="802">
        <v>0</v>
      </c>
      <c r="M49" s="800">
        <v>0</v>
      </c>
      <c r="N49" s="799">
        <v>0</v>
      </c>
      <c r="O49" s="802">
        <v>0</v>
      </c>
      <c r="P49" s="800">
        <v>0</v>
      </c>
      <c r="Q49" s="239" t="s">
        <v>100</v>
      </c>
    </row>
    <row r="50" spans="1:17" s="773" customFormat="1" ht="15.75" customHeight="1" thickBot="1" x14ac:dyDescent="0.2">
      <c r="A50" s="1054" t="s">
        <v>431</v>
      </c>
      <c r="B50" s="1055" t="s">
        <v>11</v>
      </c>
      <c r="C50" s="234">
        <f>SUM(C49)</f>
        <v>2807.38</v>
      </c>
      <c r="D50" s="235">
        <f t="shared" ref="D50:P50" si="5">SUM(D49)</f>
        <v>0</v>
      </c>
      <c r="E50" s="229">
        <f t="shared" si="5"/>
        <v>88.38</v>
      </c>
      <c r="F50" s="235">
        <f t="shared" si="5"/>
        <v>2106</v>
      </c>
      <c r="G50" s="238">
        <f t="shared" si="5"/>
        <v>2106</v>
      </c>
      <c r="H50" s="238">
        <f t="shared" si="5"/>
        <v>0</v>
      </c>
      <c r="I50" s="229">
        <f t="shared" si="5"/>
        <v>0</v>
      </c>
      <c r="J50" s="235">
        <f t="shared" si="5"/>
        <v>613</v>
      </c>
      <c r="K50" s="238">
        <f t="shared" si="5"/>
        <v>613</v>
      </c>
      <c r="L50" s="238">
        <f t="shared" si="5"/>
        <v>0</v>
      </c>
      <c r="M50" s="229">
        <f t="shared" si="5"/>
        <v>0</v>
      </c>
      <c r="N50" s="235">
        <f t="shared" si="5"/>
        <v>0</v>
      </c>
      <c r="O50" s="238">
        <f t="shared" si="5"/>
        <v>0</v>
      </c>
      <c r="P50" s="229">
        <f t="shared" si="5"/>
        <v>0</v>
      </c>
      <c r="Q50" s="229" t="s">
        <v>4144</v>
      </c>
    </row>
    <row r="51" spans="1:17" s="773" customFormat="1" ht="18.75" customHeight="1" thickBot="1" x14ac:dyDescent="0.2">
      <c r="A51" s="1056" t="s">
        <v>430</v>
      </c>
      <c r="B51" s="1057"/>
      <c r="C51" s="1057"/>
      <c r="D51" s="1057"/>
      <c r="E51" s="1057"/>
      <c r="F51" s="1057"/>
      <c r="G51" s="1057"/>
      <c r="H51" s="1057"/>
      <c r="I51" s="1057"/>
      <c r="J51" s="1057"/>
      <c r="K51" s="1057"/>
      <c r="L51" s="1057"/>
      <c r="M51" s="1057"/>
      <c r="N51" s="1057"/>
      <c r="O51" s="1057"/>
      <c r="P51" s="1057"/>
      <c r="Q51" s="1058"/>
    </row>
    <row r="52" spans="1:17" s="803" customFormat="1" ht="24.75" customHeight="1" x14ac:dyDescent="0.2">
      <c r="A52" s="1095"/>
      <c r="B52" s="779" t="s">
        <v>429</v>
      </c>
      <c r="C52" s="798">
        <v>57207.057590000004</v>
      </c>
      <c r="D52" s="810">
        <v>1000.19</v>
      </c>
      <c r="E52" s="811">
        <v>1047.96</v>
      </c>
      <c r="F52" s="801">
        <v>36850.327590000001</v>
      </c>
      <c r="G52" s="812">
        <v>21507.927589999999</v>
      </c>
      <c r="H52" s="812">
        <v>15342.4</v>
      </c>
      <c r="I52" s="811">
        <v>0</v>
      </c>
      <c r="J52" s="799">
        <v>18308.580000000002</v>
      </c>
      <c r="K52" s="812">
        <v>9576.17</v>
      </c>
      <c r="L52" s="802">
        <v>8732.41</v>
      </c>
      <c r="M52" s="800">
        <v>0</v>
      </c>
      <c r="N52" s="810">
        <v>0</v>
      </c>
      <c r="O52" s="812">
        <v>0</v>
      </c>
      <c r="P52" s="811">
        <v>0</v>
      </c>
      <c r="Q52" s="239" t="s">
        <v>100</v>
      </c>
    </row>
    <row r="53" spans="1:17" s="803" customFormat="1" ht="34.5" customHeight="1" x14ac:dyDescent="0.2">
      <c r="A53" s="1096"/>
      <c r="B53" s="779" t="s">
        <v>428</v>
      </c>
      <c r="C53" s="813">
        <v>319.38</v>
      </c>
      <c r="D53" s="810">
        <v>0</v>
      </c>
      <c r="E53" s="811">
        <v>0</v>
      </c>
      <c r="F53" s="801">
        <v>250</v>
      </c>
      <c r="G53" s="812">
        <v>250</v>
      </c>
      <c r="H53" s="802">
        <v>0</v>
      </c>
      <c r="I53" s="800">
        <v>0</v>
      </c>
      <c r="J53" s="799">
        <v>0</v>
      </c>
      <c r="K53" s="812">
        <v>0</v>
      </c>
      <c r="L53" s="802">
        <v>0</v>
      </c>
      <c r="M53" s="800">
        <v>0</v>
      </c>
      <c r="N53" s="810">
        <v>0</v>
      </c>
      <c r="O53" s="812">
        <v>0</v>
      </c>
      <c r="P53" s="811">
        <v>0</v>
      </c>
      <c r="Q53" s="236" t="s">
        <v>399</v>
      </c>
    </row>
    <row r="54" spans="1:17" s="803" customFormat="1" ht="24" customHeight="1" x14ac:dyDescent="0.2">
      <c r="A54" s="1096"/>
      <c r="B54" s="779" t="s">
        <v>4324</v>
      </c>
      <c r="C54" s="798">
        <v>627.9</v>
      </c>
      <c r="D54" s="810">
        <v>0</v>
      </c>
      <c r="E54" s="811">
        <v>0</v>
      </c>
      <c r="F54" s="801">
        <v>627.9</v>
      </c>
      <c r="G54" s="812">
        <v>627.9</v>
      </c>
      <c r="H54" s="802">
        <v>0</v>
      </c>
      <c r="I54" s="800">
        <v>0</v>
      </c>
      <c r="J54" s="799">
        <v>0</v>
      </c>
      <c r="K54" s="812">
        <v>0</v>
      </c>
      <c r="L54" s="802">
        <v>0</v>
      </c>
      <c r="M54" s="800">
        <v>0</v>
      </c>
      <c r="N54" s="810">
        <v>0</v>
      </c>
      <c r="O54" s="812">
        <v>0</v>
      </c>
      <c r="P54" s="811">
        <v>0</v>
      </c>
      <c r="Q54" s="239" t="s">
        <v>100</v>
      </c>
    </row>
    <row r="55" spans="1:17" s="803" customFormat="1" ht="34.5" customHeight="1" x14ac:dyDescent="0.2">
      <c r="A55" s="1096"/>
      <c r="B55" s="779" t="s">
        <v>427</v>
      </c>
      <c r="C55" s="798">
        <v>74999.997999999992</v>
      </c>
      <c r="D55" s="810">
        <v>0</v>
      </c>
      <c r="E55" s="811">
        <v>121</v>
      </c>
      <c r="F55" s="801">
        <v>326.27800000000002</v>
      </c>
      <c r="G55" s="812">
        <v>326.27800000000002</v>
      </c>
      <c r="H55" s="802">
        <v>0</v>
      </c>
      <c r="I55" s="800">
        <v>0</v>
      </c>
      <c r="J55" s="799">
        <v>39852.720000000001</v>
      </c>
      <c r="K55" s="812">
        <v>39852.720000000001</v>
      </c>
      <c r="L55" s="802">
        <v>0</v>
      </c>
      <c r="M55" s="800">
        <v>0</v>
      </c>
      <c r="N55" s="810">
        <v>34700</v>
      </c>
      <c r="O55" s="812">
        <v>0</v>
      </c>
      <c r="P55" s="811">
        <v>0</v>
      </c>
      <c r="Q55" s="239" t="s">
        <v>424</v>
      </c>
    </row>
    <row r="56" spans="1:17" s="803" customFormat="1" ht="34.5" customHeight="1" x14ac:dyDescent="0.2">
      <c r="A56" s="1096"/>
      <c r="B56" s="779" t="s">
        <v>426</v>
      </c>
      <c r="C56" s="813">
        <v>1621.92517</v>
      </c>
      <c r="D56" s="810">
        <v>0</v>
      </c>
      <c r="E56" s="811">
        <v>671.91916999999989</v>
      </c>
      <c r="F56" s="801">
        <v>155.386</v>
      </c>
      <c r="G56" s="812">
        <v>155.386</v>
      </c>
      <c r="H56" s="802">
        <v>0</v>
      </c>
      <c r="I56" s="800">
        <v>0</v>
      </c>
      <c r="J56" s="799">
        <v>644.62</v>
      </c>
      <c r="K56" s="812">
        <v>644.62</v>
      </c>
      <c r="L56" s="802">
        <v>0</v>
      </c>
      <c r="M56" s="800">
        <v>0</v>
      </c>
      <c r="N56" s="810">
        <v>0</v>
      </c>
      <c r="O56" s="812">
        <v>0</v>
      </c>
      <c r="P56" s="811">
        <v>0</v>
      </c>
      <c r="Q56" s="236" t="s">
        <v>399</v>
      </c>
    </row>
    <row r="57" spans="1:17" s="803" customFormat="1" ht="34.5" customHeight="1" x14ac:dyDescent="0.2">
      <c r="A57" s="1096"/>
      <c r="B57" s="779" t="s">
        <v>425</v>
      </c>
      <c r="C57" s="798">
        <v>1845.46291</v>
      </c>
      <c r="D57" s="810">
        <v>0</v>
      </c>
      <c r="E57" s="811">
        <v>4.2300000000000004</v>
      </c>
      <c r="F57" s="801">
        <v>1841.2329099999999</v>
      </c>
      <c r="G57" s="812">
        <v>1841.2329099999999</v>
      </c>
      <c r="H57" s="802">
        <v>0</v>
      </c>
      <c r="I57" s="800">
        <v>0</v>
      </c>
      <c r="J57" s="799">
        <v>0</v>
      </c>
      <c r="K57" s="812">
        <v>0</v>
      </c>
      <c r="L57" s="802">
        <v>0</v>
      </c>
      <c r="M57" s="800">
        <v>0</v>
      </c>
      <c r="N57" s="810">
        <v>0</v>
      </c>
      <c r="O57" s="812">
        <v>0</v>
      </c>
      <c r="P57" s="811">
        <v>0</v>
      </c>
      <c r="Q57" s="239" t="s">
        <v>424</v>
      </c>
    </row>
    <row r="58" spans="1:17" s="803" customFormat="1" ht="34.5" customHeight="1" x14ac:dyDescent="0.2">
      <c r="A58" s="1096"/>
      <c r="B58" s="779" t="s">
        <v>4323</v>
      </c>
      <c r="C58" s="813">
        <v>3255</v>
      </c>
      <c r="D58" s="810">
        <v>0</v>
      </c>
      <c r="E58" s="811">
        <v>0</v>
      </c>
      <c r="F58" s="801">
        <v>1100</v>
      </c>
      <c r="G58" s="812">
        <v>1100</v>
      </c>
      <c r="H58" s="802">
        <v>0</v>
      </c>
      <c r="I58" s="800">
        <v>0</v>
      </c>
      <c r="J58" s="799">
        <v>0</v>
      </c>
      <c r="K58" s="812">
        <v>0</v>
      </c>
      <c r="L58" s="802">
        <v>0</v>
      </c>
      <c r="M58" s="800">
        <v>0</v>
      </c>
      <c r="N58" s="810">
        <v>0</v>
      </c>
      <c r="O58" s="812">
        <v>0</v>
      </c>
      <c r="P58" s="811">
        <v>0</v>
      </c>
      <c r="Q58" s="236" t="s">
        <v>399</v>
      </c>
    </row>
    <row r="59" spans="1:17" s="803" customFormat="1" ht="34.5" customHeight="1" x14ac:dyDescent="0.2">
      <c r="A59" s="1096"/>
      <c r="B59" s="779" t="s">
        <v>423</v>
      </c>
      <c r="C59" s="813">
        <v>3586</v>
      </c>
      <c r="D59" s="810">
        <v>0</v>
      </c>
      <c r="E59" s="811">
        <v>1500</v>
      </c>
      <c r="F59" s="801">
        <v>100</v>
      </c>
      <c r="G59" s="812">
        <v>100</v>
      </c>
      <c r="H59" s="802">
        <v>0</v>
      </c>
      <c r="I59" s="800">
        <v>0</v>
      </c>
      <c r="J59" s="799">
        <v>0</v>
      </c>
      <c r="K59" s="812">
        <v>0</v>
      </c>
      <c r="L59" s="802">
        <v>0</v>
      </c>
      <c r="M59" s="800">
        <v>0</v>
      </c>
      <c r="N59" s="810">
        <v>0</v>
      </c>
      <c r="O59" s="812">
        <v>0</v>
      </c>
      <c r="P59" s="811">
        <v>0</v>
      </c>
      <c r="Q59" s="236" t="s">
        <v>399</v>
      </c>
    </row>
    <row r="60" spans="1:17" s="803" customFormat="1" ht="24" customHeight="1" x14ac:dyDescent="0.2">
      <c r="A60" s="1096"/>
      <c r="B60" s="779" t="s">
        <v>4322</v>
      </c>
      <c r="C60" s="798">
        <v>41200</v>
      </c>
      <c r="D60" s="810">
        <v>0</v>
      </c>
      <c r="E60" s="811">
        <v>0</v>
      </c>
      <c r="F60" s="801">
        <v>72.599999999999994</v>
      </c>
      <c r="G60" s="812">
        <v>72.599999999999994</v>
      </c>
      <c r="H60" s="802">
        <v>0</v>
      </c>
      <c r="I60" s="800">
        <v>0</v>
      </c>
      <c r="J60" s="799">
        <v>19127.400000000001</v>
      </c>
      <c r="K60" s="812">
        <v>19127.400000000001</v>
      </c>
      <c r="L60" s="802">
        <v>0</v>
      </c>
      <c r="M60" s="800">
        <v>0</v>
      </c>
      <c r="N60" s="810">
        <v>22000</v>
      </c>
      <c r="O60" s="812">
        <v>0</v>
      </c>
      <c r="P60" s="811">
        <v>0</v>
      </c>
      <c r="Q60" s="239" t="s">
        <v>100</v>
      </c>
    </row>
    <row r="61" spans="1:17" s="803" customFormat="1" ht="24" customHeight="1" x14ac:dyDescent="0.2">
      <c r="A61" s="1096"/>
      <c r="B61" s="779" t="s">
        <v>4321</v>
      </c>
      <c r="C61" s="798">
        <v>100000.005</v>
      </c>
      <c r="D61" s="810">
        <v>0</v>
      </c>
      <c r="E61" s="811">
        <v>0</v>
      </c>
      <c r="F61" s="801">
        <v>214.77500000000001</v>
      </c>
      <c r="G61" s="812">
        <v>214.77500000000001</v>
      </c>
      <c r="H61" s="802">
        <v>0</v>
      </c>
      <c r="I61" s="800">
        <v>0</v>
      </c>
      <c r="J61" s="799">
        <v>4005.23</v>
      </c>
      <c r="K61" s="812">
        <v>4005.23</v>
      </c>
      <c r="L61" s="802">
        <v>0</v>
      </c>
      <c r="M61" s="800">
        <v>0</v>
      </c>
      <c r="N61" s="810">
        <v>40000</v>
      </c>
      <c r="O61" s="812">
        <v>55780</v>
      </c>
      <c r="P61" s="811">
        <v>0</v>
      </c>
      <c r="Q61" s="239" t="s">
        <v>100</v>
      </c>
    </row>
    <row r="62" spans="1:17" s="803" customFormat="1" ht="34.5" customHeight="1" x14ac:dyDescent="0.2">
      <c r="A62" s="1096"/>
      <c r="B62" s="779" t="s">
        <v>4320</v>
      </c>
      <c r="C62" s="798">
        <v>479</v>
      </c>
      <c r="D62" s="810">
        <v>0</v>
      </c>
      <c r="E62" s="811">
        <v>0</v>
      </c>
      <c r="F62" s="801">
        <v>300</v>
      </c>
      <c r="G62" s="812">
        <v>300</v>
      </c>
      <c r="H62" s="802">
        <v>0</v>
      </c>
      <c r="I62" s="800">
        <v>0</v>
      </c>
      <c r="J62" s="799">
        <v>0</v>
      </c>
      <c r="K62" s="812">
        <v>0</v>
      </c>
      <c r="L62" s="802">
        <v>0</v>
      </c>
      <c r="M62" s="800">
        <v>0</v>
      </c>
      <c r="N62" s="810">
        <v>0</v>
      </c>
      <c r="O62" s="812">
        <v>0</v>
      </c>
      <c r="P62" s="811">
        <v>0</v>
      </c>
      <c r="Q62" s="239" t="s">
        <v>399</v>
      </c>
    </row>
    <row r="63" spans="1:17" s="803" customFormat="1" ht="34.5" customHeight="1" x14ac:dyDescent="0.2">
      <c r="A63" s="1096"/>
      <c r="B63" s="779" t="s">
        <v>4319</v>
      </c>
      <c r="C63" s="798">
        <v>1230</v>
      </c>
      <c r="D63" s="810">
        <v>0</v>
      </c>
      <c r="E63" s="811">
        <v>0</v>
      </c>
      <c r="F63" s="801">
        <v>1000</v>
      </c>
      <c r="G63" s="812">
        <v>1000</v>
      </c>
      <c r="H63" s="802">
        <v>0</v>
      </c>
      <c r="I63" s="800">
        <v>0</v>
      </c>
      <c r="J63" s="799">
        <v>0</v>
      </c>
      <c r="K63" s="812">
        <v>0</v>
      </c>
      <c r="L63" s="802">
        <v>0</v>
      </c>
      <c r="M63" s="800">
        <v>0</v>
      </c>
      <c r="N63" s="810">
        <v>0</v>
      </c>
      <c r="O63" s="812">
        <v>0</v>
      </c>
      <c r="P63" s="811">
        <v>0</v>
      </c>
      <c r="Q63" s="239" t="s">
        <v>399</v>
      </c>
    </row>
    <row r="64" spans="1:17" s="803" customFormat="1" ht="35.25" customHeight="1" thickBot="1" x14ac:dyDescent="0.25">
      <c r="A64" s="1097"/>
      <c r="B64" s="779" t="s">
        <v>4318</v>
      </c>
      <c r="C64" s="798">
        <v>533.00200000000007</v>
      </c>
      <c r="D64" s="810">
        <v>0</v>
      </c>
      <c r="E64" s="811">
        <v>0</v>
      </c>
      <c r="F64" s="801">
        <v>438.36200000000002</v>
      </c>
      <c r="G64" s="812">
        <v>438.36200000000002</v>
      </c>
      <c r="H64" s="802">
        <v>0</v>
      </c>
      <c r="I64" s="800">
        <v>0</v>
      </c>
      <c r="J64" s="799">
        <v>91.64</v>
      </c>
      <c r="K64" s="812">
        <v>91.64</v>
      </c>
      <c r="L64" s="802">
        <v>0</v>
      </c>
      <c r="M64" s="800">
        <v>0</v>
      </c>
      <c r="N64" s="810">
        <v>0</v>
      </c>
      <c r="O64" s="812">
        <v>0</v>
      </c>
      <c r="P64" s="811">
        <v>0</v>
      </c>
      <c r="Q64" s="239" t="s">
        <v>399</v>
      </c>
    </row>
    <row r="65" spans="1:17" s="773" customFormat="1" ht="15.75" customHeight="1" thickBot="1" x14ac:dyDescent="0.2">
      <c r="A65" s="1054" t="s">
        <v>421</v>
      </c>
      <c r="B65" s="1055" t="s">
        <v>11</v>
      </c>
      <c r="C65" s="234">
        <f>SUM(C52:C64)</f>
        <v>286904.73066999996</v>
      </c>
      <c r="D65" s="235">
        <f t="shared" ref="D65:P65" si="6">SUM(D52:D64)</f>
        <v>1000.19</v>
      </c>
      <c r="E65" s="229">
        <f t="shared" si="6"/>
        <v>3345.1091699999997</v>
      </c>
      <c r="F65" s="235">
        <f t="shared" si="6"/>
        <v>43276.861499999999</v>
      </c>
      <c r="G65" s="238">
        <f t="shared" si="6"/>
        <v>27934.461499999998</v>
      </c>
      <c r="H65" s="238">
        <f t="shared" si="6"/>
        <v>15342.4</v>
      </c>
      <c r="I65" s="229">
        <f t="shared" si="6"/>
        <v>0</v>
      </c>
      <c r="J65" s="235">
        <f t="shared" si="6"/>
        <v>82030.19</v>
      </c>
      <c r="K65" s="238">
        <f t="shared" si="6"/>
        <v>73297.78</v>
      </c>
      <c r="L65" s="238">
        <f t="shared" si="6"/>
        <v>8732.41</v>
      </c>
      <c r="M65" s="229">
        <f t="shared" si="6"/>
        <v>0</v>
      </c>
      <c r="N65" s="235">
        <f t="shared" si="6"/>
        <v>96700</v>
      </c>
      <c r="O65" s="238">
        <f t="shared" si="6"/>
        <v>55780</v>
      </c>
      <c r="P65" s="229">
        <f t="shared" si="6"/>
        <v>0</v>
      </c>
      <c r="Q65" s="229" t="s">
        <v>4144</v>
      </c>
    </row>
    <row r="66" spans="1:17" s="773" customFormat="1" ht="18.75" customHeight="1" thickBot="1" x14ac:dyDescent="0.2">
      <c r="A66" s="1056" t="s">
        <v>420</v>
      </c>
      <c r="B66" s="1057" t="s">
        <v>43</v>
      </c>
      <c r="C66" s="1057" t="s">
        <v>4144</v>
      </c>
      <c r="D66" s="1057" t="s">
        <v>4144</v>
      </c>
      <c r="E66" s="1057" t="s">
        <v>4144</v>
      </c>
      <c r="F66" s="1057" t="s">
        <v>4144</v>
      </c>
      <c r="G66" s="1057"/>
      <c r="H66" s="1057"/>
      <c r="I66" s="1057"/>
      <c r="J66" s="1057" t="s">
        <v>4144</v>
      </c>
      <c r="K66" s="1057"/>
      <c r="L66" s="1057"/>
      <c r="M66" s="1057"/>
      <c r="N66" s="1057" t="s">
        <v>4144</v>
      </c>
      <c r="O66" s="1057" t="s">
        <v>4144</v>
      </c>
      <c r="P66" s="1057" t="s">
        <v>4144</v>
      </c>
      <c r="Q66" s="1058" t="s">
        <v>4144</v>
      </c>
    </row>
    <row r="67" spans="1:17" s="803" customFormat="1" ht="35.25" customHeight="1" x14ac:dyDescent="0.2">
      <c r="A67" s="1095"/>
      <c r="B67" s="779" t="s">
        <v>419</v>
      </c>
      <c r="C67" s="813">
        <v>10573.06093</v>
      </c>
      <c r="D67" s="810">
        <v>5360.2380000000003</v>
      </c>
      <c r="E67" s="811">
        <v>2242.59</v>
      </c>
      <c r="F67" s="801">
        <v>2970.2329300000001</v>
      </c>
      <c r="G67" s="812">
        <v>2970.2329300000001</v>
      </c>
      <c r="H67" s="802">
        <v>0</v>
      </c>
      <c r="I67" s="800">
        <v>0</v>
      </c>
      <c r="J67" s="799">
        <v>0</v>
      </c>
      <c r="K67" s="812">
        <v>0</v>
      </c>
      <c r="L67" s="802">
        <v>0</v>
      </c>
      <c r="M67" s="800">
        <v>0</v>
      </c>
      <c r="N67" s="810">
        <v>0</v>
      </c>
      <c r="O67" s="812">
        <v>0</v>
      </c>
      <c r="P67" s="811">
        <v>0</v>
      </c>
      <c r="Q67" s="239" t="s">
        <v>424</v>
      </c>
    </row>
    <row r="68" spans="1:17" s="803" customFormat="1" ht="34.5" customHeight="1" x14ac:dyDescent="0.2">
      <c r="A68" s="1096"/>
      <c r="B68" s="779" t="s">
        <v>418</v>
      </c>
      <c r="C68" s="813">
        <v>1918.5889999999999</v>
      </c>
      <c r="D68" s="810">
        <v>0</v>
      </c>
      <c r="E68" s="811">
        <v>500</v>
      </c>
      <c r="F68" s="801">
        <v>1324.829</v>
      </c>
      <c r="G68" s="812">
        <v>1324.829</v>
      </c>
      <c r="H68" s="802">
        <v>0</v>
      </c>
      <c r="I68" s="800">
        <v>0</v>
      </c>
      <c r="J68" s="799">
        <v>0</v>
      </c>
      <c r="K68" s="812">
        <v>0</v>
      </c>
      <c r="L68" s="802">
        <v>0</v>
      </c>
      <c r="M68" s="800">
        <v>0</v>
      </c>
      <c r="N68" s="810">
        <v>0</v>
      </c>
      <c r="O68" s="812">
        <v>0</v>
      </c>
      <c r="P68" s="811">
        <v>0</v>
      </c>
      <c r="Q68" s="236" t="s">
        <v>399</v>
      </c>
    </row>
    <row r="69" spans="1:17" s="803" customFormat="1" ht="34.5" customHeight="1" x14ac:dyDescent="0.2">
      <c r="A69" s="1096"/>
      <c r="B69" s="779" t="s">
        <v>417</v>
      </c>
      <c r="C69" s="813">
        <v>2676.9</v>
      </c>
      <c r="D69" s="810">
        <v>300</v>
      </c>
      <c r="E69" s="811">
        <v>838</v>
      </c>
      <c r="F69" s="801">
        <v>1460</v>
      </c>
      <c r="G69" s="812">
        <v>1460</v>
      </c>
      <c r="H69" s="802">
        <v>0</v>
      </c>
      <c r="I69" s="800">
        <v>0</v>
      </c>
      <c r="J69" s="799">
        <v>0</v>
      </c>
      <c r="K69" s="812">
        <v>0</v>
      </c>
      <c r="L69" s="802">
        <v>0</v>
      </c>
      <c r="M69" s="800">
        <v>0</v>
      </c>
      <c r="N69" s="810">
        <v>0</v>
      </c>
      <c r="O69" s="812">
        <v>0</v>
      </c>
      <c r="P69" s="811">
        <v>0</v>
      </c>
      <c r="Q69" s="236" t="s">
        <v>399</v>
      </c>
    </row>
    <row r="70" spans="1:17" s="803" customFormat="1" ht="24" customHeight="1" x14ac:dyDescent="0.2">
      <c r="A70" s="1096"/>
      <c r="B70" s="779" t="s">
        <v>4317</v>
      </c>
      <c r="C70" s="813">
        <v>8026.0450000000001</v>
      </c>
      <c r="D70" s="810">
        <v>4356</v>
      </c>
      <c r="E70" s="811">
        <v>0</v>
      </c>
      <c r="F70" s="801">
        <v>3670.0450000000001</v>
      </c>
      <c r="G70" s="812">
        <v>3670.0450000000001</v>
      </c>
      <c r="H70" s="802">
        <v>0</v>
      </c>
      <c r="I70" s="800">
        <v>0</v>
      </c>
      <c r="J70" s="799">
        <v>0</v>
      </c>
      <c r="K70" s="812">
        <v>0</v>
      </c>
      <c r="L70" s="802">
        <v>0</v>
      </c>
      <c r="M70" s="800">
        <v>0</v>
      </c>
      <c r="N70" s="810">
        <v>0</v>
      </c>
      <c r="O70" s="812">
        <v>0</v>
      </c>
      <c r="P70" s="811">
        <v>0</v>
      </c>
      <c r="Q70" s="239" t="s">
        <v>424</v>
      </c>
    </row>
    <row r="71" spans="1:17" s="803" customFormat="1" ht="34.5" customHeight="1" x14ac:dyDescent="0.2">
      <c r="A71" s="1096"/>
      <c r="B71" s="779" t="s">
        <v>4316</v>
      </c>
      <c r="C71" s="813">
        <v>2037</v>
      </c>
      <c r="D71" s="810">
        <v>700</v>
      </c>
      <c r="E71" s="811">
        <v>0</v>
      </c>
      <c r="F71" s="801">
        <v>980</v>
      </c>
      <c r="G71" s="812">
        <v>980</v>
      </c>
      <c r="H71" s="802">
        <v>0</v>
      </c>
      <c r="I71" s="800">
        <v>0</v>
      </c>
      <c r="J71" s="799">
        <v>0</v>
      </c>
      <c r="K71" s="812">
        <v>0</v>
      </c>
      <c r="L71" s="802">
        <v>0</v>
      </c>
      <c r="M71" s="800">
        <v>0</v>
      </c>
      <c r="N71" s="810">
        <v>0</v>
      </c>
      <c r="O71" s="812">
        <v>0</v>
      </c>
      <c r="P71" s="811">
        <v>0</v>
      </c>
      <c r="Q71" s="239" t="s">
        <v>399</v>
      </c>
    </row>
    <row r="72" spans="1:17" s="803" customFormat="1" ht="34.5" customHeight="1" x14ac:dyDescent="0.2">
      <c r="A72" s="1096"/>
      <c r="B72" s="779" t="s">
        <v>416</v>
      </c>
      <c r="C72" s="813">
        <v>1391.1790000000001</v>
      </c>
      <c r="D72" s="810">
        <v>0</v>
      </c>
      <c r="E72" s="811">
        <v>61.71</v>
      </c>
      <c r="F72" s="801">
        <v>1329.4690000000001</v>
      </c>
      <c r="G72" s="812">
        <v>1329.4690000000001</v>
      </c>
      <c r="H72" s="802">
        <v>0</v>
      </c>
      <c r="I72" s="800">
        <v>0</v>
      </c>
      <c r="J72" s="799">
        <v>0</v>
      </c>
      <c r="K72" s="812">
        <v>0</v>
      </c>
      <c r="L72" s="802">
        <v>0</v>
      </c>
      <c r="M72" s="800">
        <v>0</v>
      </c>
      <c r="N72" s="810">
        <v>0</v>
      </c>
      <c r="O72" s="812">
        <v>0</v>
      </c>
      <c r="P72" s="811">
        <v>0</v>
      </c>
      <c r="Q72" s="239" t="s">
        <v>392</v>
      </c>
    </row>
    <row r="73" spans="1:17" s="803" customFormat="1" ht="34.5" customHeight="1" x14ac:dyDescent="0.2">
      <c r="A73" s="1096"/>
      <c r="B73" s="779" t="s">
        <v>4315</v>
      </c>
      <c r="C73" s="813">
        <v>2512</v>
      </c>
      <c r="D73" s="810">
        <v>0</v>
      </c>
      <c r="E73" s="811">
        <v>0</v>
      </c>
      <c r="F73" s="801">
        <v>2300</v>
      </c>
      <c r="G73" s="812">
        <v>2300</v>
      </c>
      <c r="H73" s="802">
        <v>0</v>
      </c>
      <c r="I73" s="800">
        <v>0</v>
      </c>
      <c r="J73" s="799">
        <v>0</v>
      </c>
      <c r="K73" s="812">
        <v>0</v>
      </c>
      <c r="L73" s="802">
        <v>0</v>
      </c>
      <c r="M73" s="800">
        <v>0</v>
      </c>
      <c r="N73" s="810">
        <v>0</v>
      </c>
      <c r="O73" s="812">
        <v>0</v>
      </c>
      <c r="P73" s="811">
        <v>0</v>
      </c>
      <c r="Q73" s="236" t="s">
        <v>399</v>
      </c>
    </row>
    <row r="74" spans="1:17" s="803" customFormat="1" ht="34.5" customHeight="1" x14ac:dyDescent="0.2">
      <c r="A74" s="1096"/>
      <c r="B74" s="779" t="s">
        <v>415</v>
      </c>
      <c r="C74" s="813">
        <v>2170.4629699999996</v>
      </c>
      <c r="D74" s="810">
        <v>0</v>
      </c>
      <c r="E74" s="811">
        <v>88.33</v>
      </c>
      <c r="F74" s="801">
        <v>1942.1329699999999</v>
      </c>
      <c r="G74" s="812">
        <v>1942.1329699999999</v>
      </c>
      <c r="H74" s="802">
        <v>0</v>
      </c>
      <c r="I74" s="800">
        <v>0</v>
      </c>
      <c r="J74" s="799">
        <v>0</v>
      </c>
      <c r="K74" s="812">
        <v>0</v>
      </c>
      <c r="L74" s="802">
        <v>0</v>
      </c>
      <c r="M74" s="800">
        <v>0</v>
      </c>
      <c r="N74" s="810">
        <v>0</v>
      </c>
      <c r="O74" s="812">
        <v>0</v>
      </c>
      <c r="P74" s="811">
        <v>0</v>
      </c>
      <c r="Q74" s="239" t="s">
        <v>399</v>
      </c>
    </row>
    <row r="75" spans="1:17" s="803" customFormat="1" ht="34.5" customHeight="1" x14ac:dyDescent="0.2">
      <c r="A75" s="1096"/>
      <c r="B75" s="779" t="s">
        <v>4314</v>
      </c>
      <c r="C75" s="813">
        <v>821.81</v>
      </c>
      <c r="D75" s="810">
        <v>0</v>
      </c>
      <c r="E75" s="811">
        <v>0</v>
      </c>
      <c r="F75" s="801">
        <v>799.81</v>
      </c>
      <c r="G75" s="812">
        <v>799.81</v>
      </c>
      <c r="H75" s="802">
        <v>0</v>
      </c>
      <c r="I75" s="800">
        <v>0</v>
      </c>
      <c r="J75" s="799">
        <v>0</v>
      </c>
      <c r="K75" s="812">
        <v>0</v>
      </c>
      <c r="L75" s="802">
        <v>0</v>
      </c>
      <c r="M75" s="800">
        <v>0</v>
      </c>
      <c r="N75" s="810">
        <v>0</v>
      </c>
      <c r="O75" s="812">
        <v>0</v>
      </c>
      <c r="P75" s="811">
        <v>0</v>
      </c>
      <c r="Q75" s="239" t="s">
        <v>399</v>
      </c>
    </row>
    <row r="76" spans="1:17" s="803" customFormat="1" ht="34.5" customHeight="1" x14ac:dyDescent="0.2">
      <c r="A76" s="1096"/>
      <c r="B76" s="779" t="s">
        <v>414</v>
      </c>
      <c r="C76" s="813">
        <v>4888</v>
      </c>
      <c r="D76" s="810">
        <v>0</v>
      </c>
      <c r="E76" s="811">
        <v>500</v>
      </c>
      <c r="F76" s="801">
        <v>4158</v>
      </c>
      <c r="G76" s="812">
        <v>4158</v>
      </c>
      <c r="H76" s="802">
        <v>0</v>
      </c>
      <c r="I76" s="800">
        <v>0</v>
      </c>
      <c r="J76" s="799">
        <v>0</v>
      </c>
      <c r="K76" s="812">
        <v>0</v>
      </c>
      <c r="L76" s="802">
        <v>0</v>
      </c>
      <c r="M76" s="800">
        <v>0</v>
      </c>
      <c r="N76" s="810">
        <v>0</v>
      </c>
      <c r="O76" s="812">
        <v>0</v>
      </c>
      <c r="P76" s="811">
        <v>0</v>
      </c>
      <c r="Q76" s="236" t="s">
        <v>399</v>
      </c>
    </row>
    <row r="77" spans="1:17" s="803" customFormat="1" ht="34.5" customHeight="1" x14ac:dyDescent="0.2">
      <c r="A77" s="1096"/>
      <c r="B77" s="779" t="s">
        <v>413</v>
      </c>
      <c r="C77" s="813">
        <v>2238.0792300000003</v>
      </c>
      <c r="D77" s="810">
        <v>0</v>
      </c>
      <c r="E77" s="811">
        <v>899.98</v>
      </c>
      <c r="F77" s="801">
        <v>1222.09923</v>
      </c>
      <c r="G77" s="812">
        <v>1222.09923</v>
      </c>
      <c r="H77" s="802">
        <v>0</v>
      </c>
      <c r="I77" s="800">
        <v>0</v>
      </c>
      <c r="J77" s="799">
        <v>0</v>
      </c>
      <c r="K77" s="812">
        <v>0</v>
      </c>
      <c r="L77" s="802">
        <v>0</v>
      </c>
      <c r="M77" s="800">
        <v>0</v>
      </c>
      <c r="N77" s="810">
        <v>0</v>
      </c>
      <c r="O77" s="812">
        <v>0</v>
      </c>
      <c r="P77" s="811">
        <v>0</v>
      </c>
      <c r="Q77" s="239" t="s">
        <v>399</v>
      </c>
    </row>
    <row r="78" spans="1:17" s="803" customFormat="1" ht="52.5" x14ac:dyDescent="0.2">
      <c r="A78" s="1096"/>
      <c r="B78" s="779" t="s">
        <v>412</v>
      </c>
      <c r="C78" s="813">
        <v>384.93</v>
      </c>
      <c r="D78" s="810">
        <v>0</v>
      </c>
      <c r="E78" s="811">
        <v>350</v>
      </c>
      <c r="F78" s="801">
        <v>34.93</v>
      </c>
      <c r="G78" s="812">
        <v>0</v>
      </c>
      <c r="H78" s="812">
        <v>34.93</v>
      </c>
      <c r="I78" s="811">
        <v>0</v>
      </c>
      <c r="J78" s="799">
        <v>0</v>
      </c>
      <c r="K78" s="812">
        <v>0</v>
      </c>
      <c r="L78" s="802">
        <v>0</v>
      </c>
      <c r="M78" s="800">
        <v>0</v>
      </c>
      <c r="N78" s="810">
        <v>0</v>
      </c>
      <c r="O78" s="812">
        <v>0</v>
      </c>
      <c r="P78" s="811">
        <v>0</v>
      </c>
      <c r="Q78" s="239" t="s">
        <v>392</v>
      </c>
    </row>
    <row r="79" spans="1:17" s="803" customFormat="1" ht="34.5" customHeight="1" x14ac:dyDescent="0.2">
      <c r="A79" s="1096"/>
      <c r="B79" s="779" t="s">
        <v>411</v>
      </c>
      <c r="C79" s="813">
        <v>2089.31</v>
      </c>
      <c r="D79" s="810">
        <v>0</v>
      </c>
      <c r="E79" s="811">
        <v>1876</v>
      </c>
      <c r="F79" s="801">
        <v>145</v>
      </c>
      <c r="G79" s="812">
        <v>145</v>
      </c>
      <c r="H79" s="802">
        <v>0</v>
      </c>
      <c r="I79" s="800">
        <v>0</v>
      </c>
      <c r="J79" s="799">
        <v>0</v>
      </c>
      <c r="K79" s="812">
        <v>0</v>
      </c>
      <c r="L79" s="802">
        <v>0</v>
      </c>
      <c r="M79" s="800">
        <v>0</v>
      </c>
      <c r="N79" s="810">
        <v>0</v>
      </c>
      <c r="O79" s="812">
        <v>0</v>
      </c>
      <c r="P79" s="811">
        <v>0</v>
      </c>
      <c r="Q79" s="236" t="s">
        <v>410</v>
      </c>
    </row>
    <row r="80" spans="1:17" s="803" customFormat="1" ht="24" customHeight="1" x14ac:dyDescent="0.2">
      <c r="A80" s="1096"/>
      <c r="B80" s="779" t="s">
        <v>4313</v>
      </c>
      <c r="C80" s="813">
        <v>289.15800000000002</v>
      </c>
      <c r="D80" s="810">
        <v>0</v>
      </c>
      <c r="E80" s="811">
        <v>0</v>
      </c>
      <c r="F80" s="801">
        <v>289.15800000000002</v>
      </c>
      <c r="G80" s="812">
        <v>289.15800000000002</v>
      </c>
      <c r="H80" s="802">
        <v>0</v>
      </c>
      <c r="I80" s="800">
        <v>0</v>
      </c>
      <c r="J80" s="799">
        <v>0</v>
      </c>
      <c r="K80" s="812">
        <v>0</v>
      </c>
      <c r="L80" s="802">
        <v>0</v>
      </c>
      <c r="M80" s="800">
        <v>0</v>
      </c>
      <c r="N80" s="810">
        <v>0</v>
      </c>
      <c r="O80" s="812">
        <v>0</v>
      </c>
      <c r="P80" s="811">
        <v>0</v>
      </c>
      <c r="Q80" s="239" t="s">
        <v>392</v>
      </c>
    </row>
    <row r="81" spans="1:17" s="803" customFormat="1" ht="34.5" customHeight="1" x14ac:dyDescent="0.2">
      <c r="A81" s="1096"/>
      <c r="B81" s="779" t="s">
        <v>4312</v>
      </c>
      <c r="C81" s="813">
        <v>1660.0085799999999</v>
      </c>
      <c r="D81" s="810">
        <v>0</v>
      </c>
      <c r="E81" s="811">
        <v>0</v>
      </c>
      <c r="F81" s="801">
        <v>1417.7585799999999</v>
      </c>
      <c r="G81" s="812">
        <v>1417.7585799999999</v>
      </c>
      <c r="H81" s="802">
        <v>0</v>
      </c>
      <c r="I81" s="800">
        <v>0</v>
      </c>
      <c r="J81" s="799">
        <v>242.25</v>
      </c>
      <c r="K81" s="812">
        <v>242.25</v>
      </c>
      <c r="L81" s="802">
        <v>0</v>
      </c>
      <c r="M81" s="800">
        <v>0</v>
      </c>
      <c r="N81" s="810">
        <v>0</v>
      </c>
      <c r="O81" s="812">
        <v>0</v>
      </c>
      <c r="P81" s="811">
        <v>0</v>
      </c>
      <c r="Q81" s="239" t="s">
        <v>100</v>
      </c>
    </row>
    <row r="82" spans="1:17" s="803" customFormat="1" ht="34.5" customHeight="1" x14ac:dyDescent="0.2">
      <c r="A82" s="1096"/>
      <c r="B82" s="779" t="s">
        <v>4311</v>
      </c>
      <c r="C82" s="813">
        <v>3999.9950500000004</v>
      </c>
      <c r="D82" s="810">
        <v>0</v>
      </c>
      <c r="E82" s="811">
        <v>0</v>
      </c>
      <c r="F82" s="801">
        <v>562.38505000000009</v>
      </c>
      <c r="G82" s="812">
        <v>562.38505000000009</v>
      </c>
      <c r="H82" s="802">
        <v>0</v>
      </c>
      <c r="I82" s="800">
        <v>0</v>
      </c>
      <c r="J82" s="799">
        <v>3437.61</v>
      </c>
      <c r="K82" s="812">
        <v>3437.61</v>
      </c>
      <c r="L82" s="802">
        <v>0</v>
      </c>
      <c r="M82" s="800">
        <v>0</v>
      </c>
      <c r="N82" s="810">
        <v>0</v>
      </c>
      <c r="O82" s="812">
        <v>0</v>
      </c>
      <c r="P82" s="811">
        <v>0</v>
      </c>
      <c r="Q82" s="239" t="s">
        <v>100</v>
      </c>
    </row>
    <row r="83" spans="1:17" s="803" customFormat="1" ht="34.5" customHeight="1" x14ac:dyDescent="0.2">
      <c r="A83" s="1096"/>
      <c r="B83" s="779" t="s">
        <v>4310</v>
      </c>
      <c r="C83" s="813">
        <v>7692</v>
      </c>
      <c r="D83" s="810">
        <v>0</v>
      </c>
      <c r="E83" s="811">
        <v>0</v>
      </c>
      <c r="F83" s="801">
        <v>6260</v>
      </c>
      <c r="G83" s="812">
        <v>6260</v>
      </c>
      <c r="H83" s="802">
        <v>0</v>
      </c>
      <c r="I83" s="800">
        <v>0</v>
      </c>
      <c r="J83" s="799">
        <v>0</v>
      </c>
      <c r="K83" s="812">
        <v>0</v>
      </c>
      <c r="L83" s="802">
        <v>0</v>
      </c>
      <c r="M83" s="800">
        <v>0</v>
      </c>
      <c r="N83" s="810">
        <v>0</v>
      </c>
      <c r="O83" s="812">
        <v>0</v>
      </c>
      <c r="P83" s="811">
        <v>0</v>
      </c>
      <c r="Q83" s="239" t="s">
        <v>399</v>
      </c>
    </row>
    <row r="84" spans="1:17" s="803" customFormat="1" ht="34.5" customHeight="1" x14ac:dyDescent="0.2">
      <c r="A84" s="1096"/>
      <c r="B84" s="779" t="s">
        <v>4309</v>
      </c>
      <c r="C84" s="813">
        <v>7032.34</v>
      </c>
      <c r="D84" s="810">
        <v>0</v>
      </c>
      <c r="E84" s="811">
        <v>0</v>
      </c>
      <c r="F84" s="801">
        <v>2725</v>
      </c>
      <c r="G84" s="812">
        <v>2725</v>
      </c>
      <c r="H84" s="802">
        <v>0</v>
      </c>
      <c r="I84" s="800">
        <v>0</v>
      </c>
      <c r="J84" s="799">
        <v>4307.34</v>
      </c>
      <c r="K84" s="812">
        <v>4307.34</v>
      </c>
      <c r="L84" s="812">
        <v>0</v>
      </c>
      <c r="M84" s="811">
        <v>0</v>
      </c>
      <c r="N84" s="810">
        <v>0</v>
      </c>
      <c r="O84" s="812">
        <v>0</v>
      </c>
      <c r="P84" s="811">
        <v>0</v>
      </c>
      <c r="Q84" s="239" t="s">
        <v>100</v>
      </c>
    </row>
    <row r="85" spans="1:17" s="803" customFormat="1" ht="34.5" customHeight="1" x14ac:dyDescent="0.2">
      <c r="A85" s="1096"/>
      <c r="B85" s="779" t="s">
        <v>4308</v>
      </c>
      <c r="C85" s="813">
        <v>964.5959600000001</v>
      </c>
      <c r="D85" s="810">
        <v>0</v>
      </c>
      <c r="E85" s="811">
        <v>0</v>
      </c>
      <c r="F85" s="801">
        <v>419.59596000000005</v>
      </c>
      <c r="G85" s="812">
        <v>419.59596000000005</v>
      </c>
      <c r="H85" s="802">
        <v>0</v>
      </c>
      <c r="I85" s="800">
        <v>0</v>
      </c>
      <c r="J85" s="799">
        <v>0</v>
      </c>
      <c r="K85" s="812">
        <v>0</v>
      </c>
      <c r="L85" s="812">
        <v>0</v>
      </c>
      <c r="M85" s="811">
        <v>0</v>
      </c>
      <c r="N85" s="810">
        <v>0</v>
      </c>
      <c r="O85" s="812">
        <v>0</v>
      </c>
      <c r="P85" s="811">
        <v>0</v>
      </c>
      <c r="Q85" s="236" t="s">
        <v>399</v>
      </c>
    </row>
    <row r="86" spans="1:17" s="803" customFormat="1" ht="24" customHeight="1" x14ac:dyDescent="0.2">
      <c r="A86" s="1096"/>
      <c r="B86" s="779" t="s">
        <v>4307</v>
      </c>
      <c r="C86" s="813">
        <v>2597.7230900000004</v>
      </c>
      <c r="D86" s="810">
        <v>0</v>
      </c>
      <c r="E86" s="811">
        <v>0</v>
      </c>
      <c r="F86" s="801">
        <v>1647.7230900000002</v>
      </c>
      <c r="G86" s="812">
        <v>1647.7230900000002</v>
      </c>
      <c r="H86" s="802">
        <v>0</v>
      </c>
      <c r="I86" s="800">
        <v>0</v>
      </c>
      <c r="J86" s="799">
        <v>950</v>
      </c>
      <c r="K86" s="812">
        <v>950</v>
      </c>
      <c r="L86" s="812">
        <v>0</v>
      </c>
      <c r="M86" s="811">
        <v>0</v>
      </c>
      <c r="N86" s="810">
        <v>0</v>
      </c>
      <c r="O86" s="812">
        <v>0</v>
      </c>
      <c r="P86" s="811">
        <v>0</v>
      </c>
      <c r="Q86" s="239" t="s">
        <v>100</v>
      </c>
    </row>
    <row r="87" spans="1:17" s="803" customFormat="1" ht="34.5" customHeight="1" x14ac:dyDescent="0.2">
      <c r="A87" s="1096"/>
      <c r="B87" s="779" t="s">
        <v>4306</v>
      </c>
      <c r="C87" s="813">
        <v>2946.6655000000001</v>
      </c>
      <c r="D87" s="810">
        <v>0</v>
      </c>
      <c r="E87" s="811">
        <v>0</v>
      </c>
      <c r="F87" s="801">
        <v>1935.6655000000001</v>
      </c>
      <c r="G87" s="812">
        <v>1935.6655000000001</v>
      </c>
      <c r="H87" s="802">
        <v>0</v>
      </c>
      <c r="I87" s="800">
        <v>0</v>
      </c>
      <c r="J87" s="799">
        <v>0</v>
      </c>
      <c r="K87" s="812">
        <v>0</v>
      </c>
      <c r="L87" s="812">
        <v>0</v>
      </c>
      <c r="M87" s="811">
        <v>0</v>
      </c>
      <c r="N87" s="810">
        <v>0</v>
      </c>
      <c r="O87" s="812">
        <v>0</v>
      </c>
      <c r="P87" s="811">
        <v>0</v>
      </c>
      <c r="Q87" s="236" t="s">
        <v>399</v>
      </c>
    </row>
    <row r="88" spans="1:17" s="803" customFormat="1" ht="34.5" customHeight="1" x14ac:dyDescent="0.2">
      <c r="A88" s="1096"/>
      <c r="B88" s="779" t="s">
        <v>4305</v>
      </c>
      <c r="C88" s="813">
        <v>1746.0581999999999</v>
      </c>
      <c r="D88" s="810">
        <v>0</v>
      </c>
      <c r="E88" s="811">
        <v>0</v>
      </c>
      <c r="F88" s="801">
        <v>1746.0581999999999</v>
      </c>
      <c r="G88" s="812">
        <v>1746.0581999999999</v>
      </c>
      <c r="H88" s="802">
        <v>0</v>
      </c>
      <c r="I88" s="800">
        <v>0</v>
      </c>
      <c r="J88" s="799">
        <v>0</v>
      </c>
      <c r="K88" s="812">
        <v>0</v>
      </c>
      <c r="L88" s="812">
        <v>0</v>
      </c>
      <c r="M88" s="811">
        <v>0</v>
      </c>
      <c r="N88" s="810">
        <v>0</v>
      </c>
      <c r="O88" s="812">
        <v>0</v>
      </c>
      <c r="P88" s="811">
        <v>0</v>
      </c>
      <c r="Q88" s="239" t="s">
        <v>100</v>
      </c>
    </row>
    <row r="89" spans="1:17" s="803" customFormat="1" ht="34.5" customHeight="1" x14ac:dyDescent="0.2">
      <c r="A89" s="1096"/>
      <c r="B89" s="779" t="s">
        <v>4304</v>
      </c>
      <c r="C89" s="813">
        <v>1250</v>
      </c>
      <c r="D89" s="810">
        <v>0</v>
      </c>
      <c r="E89" s="811">
        <v>0</v>
      </c>
      <c r="F89" s="801">
        <v>500</v>
      </c>
      <c r="G89" s="812">
        <v>500</v>
      </c>
      <c r="H89" s="802">
        <v>0</v>
      </c>
      <c r="I89" s="800">
        <v>0</v>
      </c>
      <c r="J89" s="799">
        <v>0</v>
      </c>
      <c r="K89" s="812">
        <v>0</v>
      </c>
      <c r="L89" s="812">
        <v>0</v>
      </c>
      <c r="M89" s="811">
        <v>0</v>
      </c>
      <c r="N89" s="810">
        <v>0</v>
      </c>
      <c r="O89" s="812">
        <v>0</v>
      </c>
      <c r="P89" s="811">
        <v>0</v>
      </c>
      <c r="Q89" s="236" t="s">
        <v>399</v>
      </c>
    </row>
    <row r="90" spans="1:17" s="803" customFormat="1" ht="34.5" customHeight="1" x14ac:dyDescent="0.2">
      <c r="A90" s="1096"/>
      <c r="B90" s="779" t="s">
        <v>4303</v>
      </c>
      <c r="C90" s="813">
        <v>6363.65</v>
      </c>
      <c r="D90" s="810">
        <v>0</v>
      </c>
      <c r="E90" s="811">
        <v>0</v>
      </c>
      <c r="F90" s="801">
        <v>120.65</v>
      </c>
      <c r="G90" s="812">
        <v>120.65</v>
      </c>
      <c r="H90" s="802">
        <v>0</v>
      </c>
      <c r="I90" s="800">
        <v>0</v>
      </c>
      <c r="J90" s="799">
        <v>6043</v>
      </c>
      <c r="K90" s="812">
        <v>6043</v>
      </c>
      <c r="L90" s="812">
        <v>0</v>
      </c>
      <c r="M90" s="811">
        <v>0</v>
      </c>
      <c r="N90" s="810">
        <v>0</v>
      </c>
      <c r="O90" s="812">
        <v>0</v>
      </c>
      <c r="P90" s="811">
        <v>0</v>
      </c>
      <c r="Q90" s="236" t="s">
        <v>399</v>
      </c>
    </row>
    <row r="91" spans="1:17" s="803" customFormat="1" ht="24" customHeight="1" x14ac:dyDescent="0.2">
      <c r="A91" s="1096"/>
      <c r="B91" s="779" t="s">
        <v>4302</v>
      </c>
      <c r="C91" s="813">
        <v>1564.39905</v>
      </c>
      <c r="D91" s="810">
        <v>0</v>
      </c>
      <c r="E91" s="811">
        <v>0</v>
      </c>
      <c r="F91" s="801">
        <v>1564.39905</v>
      </c>
      <c r="G91" s="812">
        <v>1564.39905</v>
      </c>
      <c r="H91" s="802">
        <v>0</v>
      </c>
      <c r="I91" s="800">
        <v>0</v>
      </c>
      <c r="J91" s="799">
        <v>0</v>
      </c>
      <c r="K91" s="812">
        <v>0</v>
      </c>
      <c r="L91" s="812">
        <v>0</v>
      </c>
      <c r="M91" s="811">
        <v>0</v>
      </c>
      <c r="N91" s="810">
        <v>0</v>
      </c>
      <c r="O91" s="812">
        <v>0</v>
      </c>
      <c r="P91" s="811">
        <v>0</v>
      </c>
      <c r="Q91" s="239" t="s">
        <v>100</v>
      </c>
    </row>
    <row r="92" spans="1:17" s="803" customFormat="1" ht="45" customHeight="1" x14ac:dyDescent="0.2">
      <c r="A92" s="1096"/>
      <c r="B92" s="779" t="s">
        <v>4301</v>
      </c>
      <c r="C92" s="813">
        <v>5440</v>
      </c>
      <c r="D92" s="810">
        <v>0</v>
      </c>
      <c r="E92" s="811">
        <v>0</v>
      </c>
      <c r="F92" s="801">
        <v>1500</v>
      </c>
      <c r="G92" s="812">
        <v>1500</v>
      </c>
      <c r="H92" s="802">
        <v>0</v>
      </c>
      <c r="I92" s="800">
        <v>0</v>
      </c>
      <c r="J92" s="799">
        <v>0</v>
      </c>
      <c r="K92" s="812">
        <v>0</v>
      </c>
      <c r="L92" s="812">
        <v>0</v>
      </c>
      <c r="M92" s="811">
        <v>0</v>
      </c>
      <c r="N92" s="810">
        <v>0</v>
      </c>
      <c r="O92" s="812">
        <v>0</v>
      </c>
      <c r="P92" s="811">
        <v>0</v>
      </c>
      <c r="Q92" s="236" t="s">
        <v>399</v>
      </c>
    </row>
    <row r="93" spans="1:17" s="803" customFormat="1" ht="34.5" customHeight="1" x14ac:dyDescent="0.2">
      <c r="A93" s="1096"/>
      <c r="B93" s="779" t="s">
        <v>4300</v>
      </c>
      <c r="C93" s="813">
        <v>3033.0826499999998</v>
      </c>
      <c r="D93" s="810">
        <v>0</v>
      </c>
      <c r="E93" s="811">
        <v>0</v>
      </c>
      <c r="F93" s="801">
        <v>2833.0826499999998</v>
      </c>
      <c r="G93" s="812">
        <v>2833.0826499999998</v>
      </c>
      <c r="H93" s="802">
        <v>0</v>
      </c>
      <c r="I93" s="800">
        <v>0</v>
      </c>
      <c r="J93" s="799">
        <v>0</v>
      </c>
      <c r="K93" s="812">
        <v>0</v>
      </c>
      <c r="L93" s="812">
        <v>0</v>
      </c>
      <c r="M93" s="811">
        <v>0</v>
      </c>
      <c r="N93" s="810">
        <v>0</v>
      </c>
      <c r="O93" s="812">
        <v>0</v>
      </c>
      <c r="P93" s="811">
        <v>0</v>
      </c>
      <c r="Q93" s="236" t="s">
        <v>399</v>
      </c>
    </row>
    <row r="94" spans="1:17" s="803" customFormat="1" ht="24" customHeight="1" x14ac:dyDescent="0.2">
      <c r="A94" s="1096"/>
      <c r="B94" s="779" t="s">
        <v>4299</v>
      </c>
      <c r="C94" s="813">
        <v>3514.2512000000002</v>
      </c>
      <c r="D94" s="810">
        <v>0</v>
      </c>
      <c r="E94" s="811">
        <v>0</v>
      </c>
      <c r="F94" s="801">
        <v>3514.2512000000002</v>
      </c>
      <c r="G94" s="812">
        <v>3514.2512000000002</v>
      </c>
      <c r="H94" s="802">
        <v>0</v>
      </c>
      <c r="I94" s="800">
        <v>0</v>
      </c>
      <c r="J94" s="799">
        <v>0</v>
      </c>
      <c r="K94" s="812">
        <v>0</v>
      </c>
      <c r="L94" s="812">
        <v>0</v>
      </c>
      <c r="M94" s="811">
        <v>0</v>
      </c>
      <c r="N94" s="810">
        <v>0</v>
      </c>
      <c r="O94" s="812">
        <v>0</v>
      </c>
      <c r="P94" s="811">
        <v>0</v>
      </c>
      <c r="Q94" s="239" t="s">
        <v>100</v>
      </c>
    </row>
    <row r="95" spans="1:17" s="803" customFormat="1" ht="24" customHeight="1" x14ac:dyDescent="0.2">
      <c r="A95" s="1096"/>
      <c r="B95" s="779" t="s">
        <v>4298</v>
      </c>
      <c r="C95" s="813">
        <v>1062.6893300000002</v>
      </c>
      <c r="D95" s="810">
        <v>0</v>
      </c>
      <c r="E95" s="811">
        <v>0</v>
      </c>
      <c r="F95" s="801">
        <v>1062.6893300000002</v>
      </c>
      <c r="G95" s="812">
        <v>1062.6893300000002</v>
      </c>
      <c r="H95" s="802">
        <v>0</v>
      </c>
      <c r="I95" s="800">
        <v>0</v>
      </c>
      <c r="J95" s="799">
        <v>0</v>
      </c>
      <c r="K95" s="812">
        <v>0</v>
      </c>
      <c r="L95" s="812">
        <v>0</v>
      </c>
      <c r="M95" s="811">
        <v>0</v>
      </c>
      <c r="N95" s="810">
        <v>0</v>
      </c>
      <c r="O95" s="812">
        <v>0</v>
      </c>
      <c r="P95" s="811">
        <v>0</v>
      </c>
      <c r="Q95" s="239" t="s">
        <v>100</v>
      </c>
    </row>
    <row r="96" spans="1:17" s="803" customFormat="1" ht="24" customHeight="1" x14ac:dyDescent="0.2">
      <c r="A96" s="1096"/>
      <c r="B96" s="779" t="s">
        <v>4297</v>
      </c>
      <c r="C96" s="813">
        <v>579.01</v>
      </c>
      <c r="D96" s="810">
        <v>0</v>
      </c>
      <c r="E96" s="811">
        <v>0</v>
      </c>
      <c r="F96" s="801">
        <v>579.01</v>
      </c>
      <c r="G96" s="812">
        <v>579.01</v>
      </c>
      <c r="H96" s="802">
        <v>0</v>
      </c>
      <c r="I96" s="800">
        <v>0</v>
      </c>
      <c r="J96" s="799">
        <v>0</v>
      </c>
      <c r="K96" s="812">
        <v>0</v>
      </c>
      <c r="L96" s="812">
        <v>0</v>
      </c>
      <c r="M96" s="811">
        <v>0</v>
      </c>
      <c r="N96" s="810">
        <v>0</v>
      </c>
      <c r="O96" s="812">
        <v>0</v>
      </c>
      <c r="P96" s="811">
        <v>0</v>
      </c>
      <c r="Q96" s="239" t="s">
        <v>100</v>
      </c>
    </row>
    <row r="97" spans="1:17" s="803" customFormat="1" ht="34.5" customHeight="1" x14ac:dyDescent="0.2">
      <c r="A97" s="1096"/>
      <c r="B97" s="779" t="s">
        <v>4296</v>
      </c>
      <c r="C97" s="813">
        <v>1595.566</v>
      </c>
      <c r="D97" s="810">
        <v>0</v>
      </c>
      <c r="E97" s="811">
        <v>0</v>
      </c>
      <c r="F97" s="801">
        <v>545.56600000000003</v>
      </c>
      <c r="G97" s="812">
        <v>545.56600000000003</v>
      </c>
      <c r="H97" s="802">
        <v>0</v>
      </c>
      <c r="I97" s="800">
        <v>0</v>
      </c>
      <c r="J97" s="799">
        <v>0</v>
      </c>
      <c r="K97" s="812">
        <v>0</v>
      </c>
      <c r="L97" s="812">
        <v>0</v>
      </c>
      <c r="M97" s="811">
        <v>0</v>
      </c>
      <c r="N97" s="810">
        <v>0</v>
      </c>
      <c r="O97" s="812">
        <v>0</v>
      </c>
      <c r="P97" s="811">
        <v>0</v>
      </c>
      <c r="Q97" s="239" t="s">
        <v>399</v>
      </c>
    </row>
    <row r="98" spans="1:17" s="803" customFormat="1" ht="34.5" customHeight="1" x14ac:dyDescent="0.2">
      <c r="A98" s="1096"/>
      <c r="B98" s="779" t="s">
        <v>4295</v>
      </c>
      <c r="C98" s="813">
        <v>1517</v>
      </c>
      <c r="D98" s="810">
        <v>0</v>
      </c>
      <c r="E98" s="811">
        <v>0</v>
      </c>
      <c r="F98" s="801">
        <v>1500</v>
      </c>
      <c r="G98" s="812">
        <v>1500</v>
      </c>
      <c r="H98" s="802">
        <v>0</v>
      </c>
      <c r="I98" s="800">
        <v>0</v>
      </c>
      <c r="J98" s="799">
        <v>0</v>
      </c>
      <c r="K98" s="812">
        <v>0</v>
      </c>
      <c r="L98" s="812">
        <v>0</v>
      </c>
      <c r="M98" s="811">
        <v>0</v>
      </c>
      <c r="N98" s="810">
        <v>0</v>
      </c>
      <c r="O98" s="812">
        <v>0</v>
      </c>
      <c r="P98" s="811">
        <v>0</v>
      </c>
      <c r="Q98" s="239" t="s">
        <v>399</v>
      </c>
    </row>
    <row r="99" spans="1:17" s="803" customFormat="1" ht="34.5" customHeight="1" x14ac:dyDescent="0.2">
      <c r="A99" s="1096"/>
      <c r="B99" s="779" t="s">
        <v>4294</v>
      </c>
      <c r="C99" s="813">
        <v>799.40814</v>
      </c>
      <c r="D99" s="810">
        <v>0</v>
      </c>
      <c r="E99" s="811">
        <v>0</v>
      </c>
      <c r="F99" s="801">
        <v>787.40814</v>
      </c>
      <c r="G99" s="812">
        <v>787.40814</v>
      </c>
      <c r="H99" s="802">
        <v>0</v>
      </c>
      <c r="I99" s="800">
        <v>0</v>
      </c>
      <c r="J99" s="799">
        <v>0</v>
      </c>
      <c r="K99" s="812">
        <v>0</v>
      </c>
      <c r="L99" s="812">
        <v>0</v>
      </c>
      <c r="M99" s="811">
        <v>0</v>
      </c>
      <c r="N99" s="810">
        <v>0</v>
      </c>
      <c r="O99" s="812">
        <v>0</v>
      </c>
      <c r="P99" s="811">
        <v>0</v>
      </c>
      <c r="Q99" s="239" t="s">
        <v>399</v>
      </c>
    </row>
    <row r="100" spans="1:17" s="803" customFormat="1" ht="34.5" customHeight="1" x14ac:dyDescent="0.2">
      <c r="A100" s="1096"/>
      <c r="B100" s="779" t="s">
        <v>4293</v>
      </c>
      <c r="C100" s="813">
        <v>2348.41066</v>
      </c>
      <c r="D100" s="810">
        <v>0</v>
      </c>
      <c r="E100" s="811">
        <v>0</v>
      </c>
      <c r="F100" s="801">
        <v>348.41065999999995</v>
      </c>
      <c r="G100" s="812">
        <v>348.41065999999995</v>
      </c>
      <c r="H100" s="802">
        <v>0</v>
      </c>
      <c r="I100" s="800">
        <v>0</v>
      </c>
      <c r="J100" s="799">
        <v>0</v>
      </c>
      <c r="K100" s="812">
        <v>0</v>
      </c>
      <c r="L100" s="812">
        <v>0</v>
      </c>
      <c r="M100" s="811">
        <v>0</v>
      </c>
      <c r="N100" s="810">
        <v>0</v>
      </c>
      <c r="O100" s="812">
        <v>0</v>
      </c>
      <c r="P100" s="811">
        <v>0</v>
      </c>
      <c r="Q100" s="236" t="s">
        <v>399</v>
      </c>
    </row>
    <row r="101" spans="1:17" s="803" customFormat="1" ht="34.5" customHeight="1" x14ac:dyDescent="0.2">
      <c r="A101" s="1096"/>
      <c r="B101" s="779" t="s">
        <v>4292</v>
      </c>
      <c r="C101" s="813">
        <v>1928.8174099999999</v>
      </c>
      <c r="D101" s="810">
        <v>0</v>
      </c>
      <c r="E101" s="811">
        <v>0</v>
      </c>
      <c r="F101" s="801">
        <v>1428.8174099999999</v>
      </c>
      <c r="G101" s="812">
        <v>1428.8174099999999</v>
      </c>
      <c r="H101" s="802">
        <v>0</v>
      </c>
      <c r="I101" s="800">
        <v>0</v>
      </c>
      <c r="J101" s="799">
        <v>0</v>
      </c>
      <c r="K101" s="812">
        <v>0</v>
      </c>
      <c r="L101" s="812">
        <v>0</v>
      </c>
      <c r="M101" s="811">
        <v>0</v>
      </c>
      <c r="N101" s="810">
        <v>0</v>
      </c>
      <c r="O101" s="812">
        <v>0</v>
      </c>
      <c r="P101" s="811">
        <v>0</v>
      </c>
      <c r="Q101" s="236" t="s">
        <v>399</v>
      </c>
    </row>
    <row r="102" spans="1:17" s="803" customFormat="1" ht="34.5" customHeight="1" x14ac:dyDescent="0.2">
      <c r="A102" s="1096"/>
      <c r="B102" s="779" t="s">
        <v>4291</v>
      </c>
      <c r="C102" s="813">
        <v>6503</v>
      </c>
      <c r="D102" s="810">
        <v>0</v>
      </c>
      <c r="E102" s="811">
        <v>0</v>
      </c>
      <c r="F102" s="801">
        <v>6300</v>
      </c>
      <c r="G102" s="812">
        <v>6300</v>
      </c>
      <c r="H102" s="802">
        <v>0</v>
      </c>
      <c r="I102" s="800">
        <v>0</v>
      </c>
      <c r="J102" s="799">
        <v>0</v>
      </c>
      <c r="K102" s="812">
        <v>0</v>
      </c>
      <c r="L102" s="812">
        <v>0</v>
      </c>
      <c r="M102" s="811">
        <v>0</v>
      </c>
      <c r="N102" s="810">
        <v>0</v>
      </c>
      <c r="O102" s="812">
        <v>0</v>
      </c>
      <c r="P102" s="811">
        <v>0</v>
      </c>
      <c r="Q102" s="236" t="s">
        <v>399</v>
      </c>
    </row>
    <row r="103" spans="1:17" s="803" customFormat="1" ht="24" customHeight="1" x14ac:dyDescent="0.2">
      <c r="A103" s="1096"/>
      <c r="B103" s="779" t="s">
        <v>4290</v>
      </c>
      <c r="C103" s="813">
        <v>1731.3157200000001</v>
      </c>
      <c r="D103" s="810">
        <v>0</v>
      </c>
      <c r="E103" s="811">
        <v>0</v>
      </c>
      <c r="F103" s="801">
        <v>1731.3157200000001</v>
      </c>
      <c r="G103" s="812">
        <v>1731.3157200000001</v>
      </c>
      <c r="H103" s="802">
        <v>0</v>
      </c>
      <c r="I103" s="800">
        <v>0</v>
      </c>
      <c r="J103" s="799">
        <v>0</v>
      </c>
      <c r="K103" s="812">
        <v>0</v>
      </c>
      <c r="L103" s="812">
        <v>0</v>
      </c>
      <c r="M103" s="811">
        <v>0</v>
      </c>
      <c r="N103" s="810">
        <v>0</v>
      </c>
      <c r="O103" s="812">
        <v>0</v>
      </c>
      <c r="P103" s="811">
        <v>0</v>
      </c>
      <c r="Q103" s="239" t="s">
        <v>100</v>
      </c>
    </row>
    <row r="104" spans="1:17" s="803" customFormat="1" ht="24" customHeight="1" x14ac:dyDescent="0.2">
      <c r="A104" s="1096"/>
      <c r="B104" s="779" t="s">
        <v>4289</v>
      </c>
      <c r="C104" s="813">
        <v>6898.3</v>
      </c>
      <c r="D104" s="810">
        <v>0</v>
      </c>
      <c r="E104" s="811">
        <v>0</v>
      </c>
      <c r="F104" s="801">
        <v>147.62</v>
      </c>
      <c r="G104" s="812">
        <v>147.62</v>
      </c>
      <c r="H104" s="802">
        <v>0</v>
      </c>
      <c r="I104" s="800">
        <v>0</v>
      </c>
      <c r="J104" s="799">
        <v>6750.68</v>
      </c>
      <c r="K104" s="812">
        <v>6750.68</v>
      </c>
      <c r="L104" s="812">
        <v>0</v>
      </c>
      <c r="M104" s="811">
        <v>0</v>
      </c>
      <c r="N104" s="810">
        <v>0</v>
      </c>
      <c r="O104" s="812">
        <v>0</v>
      </c>
      <c r="P104" s="811">
        <v>0</v>
      </c>
      <c r="Q104" s="239" t="s">
        <v>100</v>
      </c>
    </row>
    <row r="105" spans="1:17" s="803" customFormat="1" ht="34.5" customHeight="1" x14ac:dyDescent="0.2">
      <c r="A105" s="1096"/>
      <c r="B105" s="779" t="s">
        <v>4288</v>
      </c>
      <c r="C105" s="813">
        <v>2400.5659999999998</v>
      </c>
      <c r="D105" s="810">
        <v>0</v>
      </c>
      <c r="E105" s="811">
        <v>0</v>
      </c>
      <c r="F105" s="801">
        <v>1900.566</v>
      </c>
      <c r="G105" s="812">
        <v>1900.566</v>
      </c>
      <c r="H105" s="802">
        <v>0</v>
      </c>
      <c r="I105" s="800">
        <v>0</v>
      </c>
      <c r="J105" s="799">
        <v>0</v>
      </c>
      <c r="K105" s="812">
        <v>0</v>
      </c>
      <c r="L105" s="812">
        <v>0</v>
      </c>
      <c r="M105" s="811">
        <v>0</v>
      </c>
      <c r="N105" s="810">
        <v>0</v>
      </c>
      <c r="O105" s="812">
        <v>0</v>
      </c>
      <c r="P105" s="811">
        <v>0</v>
      </c>
      <c r="Q105" s="236" t="s">
        <v>399</v>
      </c>
    </row>
    <row r="106" spans="1:17" s="803" customFormat="1" ht="34.5" customHeight="1" x14ac:dyDescent="0.2">
      <c r="A106" s="1096"/>
      <c r="B106" s="779" t="s">
        <v>4287</v>
      </c>
      <c r="C106" s="813">
        <v>2018.9606100000001</v>
      </c>
      <c r="D106" s="810">
        <v>0</v>
      </c>
      <c r="E106" s="811">
        <v>0</v>
      </c>
      <c r="F106" s="801">
        <v>1318.9606100000001</v>
      </c>
      <c r="G106" s="812">
        <v>1318.9606100000001</v>
      </c>
      <c r="H106" s="802">
        <v>0</v>
      </c>
      <c r="I106" s="800">
        <v>0</v>
      </c>
      <c r="J106" s="799">
        <v>0</v>
      </c>
      <c r="K106" s="812">
        <v>0</v>
      </c>
      <c r="L106" s="812">
        <v>0</v>
      </c>
      <c r="M106" s="811">
        <v>0</v>
      </c>
      <c r="N106" s="810">
        <v>0</v>
      </c>
      <c r="O106" s="812">
        <v>0</v>
      </c>
      <c r="P106" s="811">
        <v>0</v>
      </c>
      <c r="Q106" s="236" t="s">
        <v>399</v>
      </c>
    </row>
    <row r="107" spans="1:17" s="803" customFormat="1" ht="24" customHeight="1" x14ac:dyDescent="0.2">
      <c r="A107" s="1096"/>
      <c r="B107" s="779" t="s">
        <v>4286</v>
      </c>
      <c r="C107" s="813">
        <v>4497.4675099999995</v>
      </c>
      <c r="D107" s="810">
        <v>0</v>
      </c>
      <c r="E107" s="811">
        <v>0</v>
      </c>
      <c r="F107" s="801">
        <v>4497.4675099999995</v>
      </c>
      <c r="G107" s="812">
        <v>4497.4675099999995</v>
      </c>
      <c r="H107" s="802">
        <v>0</v>
      </c>
      <c r="I107" s="800">
        <v>0</v>
      </c>
      <c r="J107" s="799">
        <v>0</v>
      </c>
      <c r="K107" s="812">
        <v>0</v>
      </c>
      <c r="L107" s="812">
        <v>0</v>
      </c>
      <c r="M107" s="811">
        <v>0</v>
      </c>
      <c r="N107" s="810">
        <v>0</v>
      </c>
      <c r="O107" s="812">
        <v>0</v>
      </c>
      <c r="P107" s="811">
        <v>0</v>
      </c>
      <c r="Q107" s="239" t="s">
        <v>100</v>
      </c>
    </row>
    <row r="108" spans="1:17" s="803" customFormat="1" ht="34.5" customHeight="1" x14ac:dyDescent="0.2">
      <c r="A108" s="1096"/>
      <c r="B108" s="779" t="s">
        <v>4285</v>
      </c>
      <c r="C108" s="813">
        <v>2698.4124899999997</v>
      </c>
      <c r="D108" s="810">
        <v>0</v>
      </c>
      <c r="E108" s="811">
        <v>0</v>
      </c>
      <c r="F108" s="801">
        <v>2698.4124899999997</v>
      </c>
      <c r="G108" s="812">
        <v>2698.4124899999997</v>
      </c>
      <c r="H108" s="802">
        <v>0</v>
      </c>
      <c r="I108" s="800">
        <v>0</v>
      </c>
      <c r="J108" s="799">
        <v>0</v>
      </c>
      <c r="K108" s="812">
        <v>0</v>
      </c>
      <c r="L108" s="812">
        <v>0</v>
      </c>
      <c r="M108" s="811">
        <v>0</v>
      </c>
      <c r="N108" s="810">
        <v>0</v>
      </c>
      <c r="O108" s="812">
        <v>0</v>
      </c>
      <c r="P108" s="811">
        <v>0</v>
      </c>
      <c r="Q108" s="239" t="s">
        <v>100</v>
      </c>
    </row>
    <row r="109" spans="1:17" s="803" customFormat="1" ht="34.5" customHeight="1" x14ac:dyDescent="0.2">
      <c r="A109" s="1096"/>
      <c r="B109" s="779" t="s">
        <v>4284</v>
      </c>
      <c r="C109" s="813">
        <v>1329.5072700000001</v>
      </c>
      <c r="D109" s="810">
        <v>0</v>
      </c>
      <c r="E109" s="811">
        <v>0</v>
      </c>
      <c r="F109" s="801">
        <v>1329.5072700000001</v>
      </c>
      <c r="G109" s="812">
        <v>1329.5072700000001</v>
      </c>
      <c r="H109" s="802">
        <v>0</v>
      </c>
      <c r="I109" s="800">
        <v>0</v>
      </c>
      <c r="J109" s="799">
        <v>0</v>
      </c>
      <c r="K109" s="812">
        <v>0</v>
      </c>
      <c r="L109" s="812">
        <v>0</v>
      </c>
      <c r="M109" s="811">
        <v>0</v>
      </c>
      <c r="N109" s="810">
        <v>0</v>
      </c>
      <c r="O109" s="812">
        <v>0</v>
      </c>
      <c r="P109" s="811">
        <v>0</v>
      </c>
      <c r="Q109" s="239" t="s">
        <v>100</v>
      </c>
    </row>
    <row r="110" spans="1:17" s="803" customFormat="1" ht="34.5" customHeight="1" x14ac:dyDescent="0.2">
      <c r="A110" s="1096"/>
      <c r="B110" s="779" t="s">
        <v>4283</v>
      </c>
      <c r="C110" s="813">
        <v>1831.2822699999999</v>
      </c>
      <c r="D110" s="810">
        <v>0</v>
      </c>
      <c r="E110" s="811">
        <v>0</v>
      </c>
      <c r="F110" s="801">
        <v>1481.2822699999999</v>
      </c>
      <c r="G110" s="812">
        <v>1481.2822699999999</v>
      </c>
      <c r="H110" s="802">
        <v>0</v>
      </c>
      <c r="I110" s="800">
        <v>0</v>
      </c>
      <c r="J110" s="799">
        <v>0</v>
      </c>
      <c r="K110" s="812">
        <v>0</v>
      </c>
      <c r="L110" s="812">
        <v>0</v>
      </c>
      <c r="M110" s="811">
        <v>0</v>
      </c>
      <c r="N110" s="810">
        <v>0</v>
      </c>
      <c r="O110" s="812">
        <v>0</v>
      </c>
      <c r="P110" s="811">
        <v>0</v>
      </c>
      <c r="Q110" s="236" t="s">
        <v>399</v>
      </c>
    </row>
    <row r="111" spans="1:17" s="803" customFormat="1" ht="34.5" customHeight="1" x14ac:dyDescent="0.2">
      <c r="A111" s="1096"/>
      <c r="B111" s="779" t="s">
        <v>4282</v>
      </c>
      <c r="C111" s="813">
        <v>7009.3989000000001</v>
      </c>
      <c r="D111" s="810">
        <v>0</v>
      </c>
      <c r="E111" s="811">
        <v>0</v>
      </c>
      <c r="F111" s="801">
        <v>6849.9789000000001</v>
      </c>
      <c r="G111" s="812">
        <v>6849.9789000000001</v>
      </c>
      <c r="H111" s="802">
        <v>0</v>
      </c>
      <c r="I111" s="800">
        <v>0</v>
      </c>
      <c r="J111" s="799">
        <v>159.41999999999999</v>
      </c>
      <c r="K111" s="812">
        <v>159.41999999999999</v>
      </c>
      <c r="L111" s="812">
        <v>0</v>
      </c>
      <c r="M111" s="811">
        <v>0</v>
      </c>
      <c r="N111" s="810">
        <v>0</v>
      </c>
      <c r="O111" s="812">
        <v>0</v>
      </c>
      <c r="P111" s="811">
        <v>0</v>
      </c>
      <c r="Q111" s="239" t="s">
        <v>100</v>
      </c>
    </row>
    <row r="112" spans="1:17" s="803" customFormat="1" ht="34.5" customHeight="1" x14ac:dyDescent="0.2">
      <c r="A112" s="1096"/>
      <c r="B112" s="779" t="s">
        <v>4281</v>
      </c>
      <c r="C112" s="813">
        <v>4180.5920000000006</v>
      </c>
      <c r="D112" s="810">
        <v>0</v>
      </c>
      <c r="E112" s="811">
        <v>0</v>
      </c>
      <c r="F112" s="801">
        <v>4180.5920000000006</v>
      </c>
      <c r="G112" s="812">
        <v>4180.5920000000006</v>
      </c>
      <c r="H112" s="802">
        <v>0</v>
      </c>
      <c r="I112" s="800">
        <v>0</v>
      </c>
      <c r="J112" s="799">
        <v>0</v>
      </c>
      <c r="K112" s="812">
        <v>0</v>
      </c>
      <c r="L112" s="812">
        <v>0</v>
      </c>
      <c r="M112" s="811">
        <v>0</v>
      </c>
      <c r="N112" s="810">
        <v>0</v>
      </c>
      <c r="O112" s="812">
        <v>0</v>
      </c>
      <c r="P112" s="811">
        <v>0</v>
      </c>
      <c r="Q112" s="239" t="s">
        <v>100</v>
      </c>
    </row>
    <row r="113" spans="1:17" s="803" customFormat="1" ht="34.5" customHeight="1" x14ac:dyDescent="0.2">
      <c r="A113" s="1096"/>
      <c r="B113" s="779" t="s">
        <v>4280</v>
      </c>
      <c r="C113" s="813">
        <v>3873.8082000000004</v>
      </c>
      <c r="D113" s="810">
        <v>0</v>
      </c>
      <c r="E113" s="811">
        <v>0</v>
      </c>
      <c r="F113" s="801">
        <v>3033.8082000000004</v>
      </c>
      <c r="G113" s="812">
        <v>3033.8082000000004</v>
      </c>
      <c r="H113" s="802">
        <v>0</v>
      </c>
      <c r="I113" s="800">
        <v>0</v>
      </c>
      <c r="J113" s="799">
        <v>0</v>
      </c>
      <c r="K113" s="812">
        <v>0</v>
      </c>
      <c r="L113" s="812">
        <v>0</v>
      </c>
      <c r="M113" s="811">
        <v>0</v>
      </c>
      <c r="N113" s="810">
        <v>0</v>
      </c>
      <c r="O113" s="812">
        <v>0</v>
      </c>
      <c r="P113" s="811">
        <v>0</v>
      </c>
      <c r="Q113" s="236" t="s">
        <v>399</v>
      </c>
    </row>
    <row r="114" spans="1:17" s="803" customFormat="1" ht="24" customHeight="1" x14ac:dyDescent="0.2">
      <c r="A114" s="1096"/>
      <c r="B114" s="779" t="s">
        <v>4279</v>
      </c>
      <c r="C114" s="813">
        <v>850.00630000000001</v>
      </c>
      <c r="D114" s="810">
        <v>0</v>
      </c>
      <c r="E114" s="811">
        <v>0</v>
      </c>
      <c r="F114" s="801">
        <v>512.34630000000004</v>
      </c>
      <c r="G114" s="812">
        <v>512.34630000000004</v>
      </c>
      <c r="H114" s="802">
        <v>0</v>
      </c>
      <c r="I114" s="800">
        <v>0</v>
      </c>
      <c r="J114" s="799">
        <v>337.66</v>
      </c>
      <c r="K114" s="812">
        <v>337.66</v>
      </c>
      <c r="L114" s="812">
        <v>0</v>
      </c>
      <c r="M114" s="811">
        <v>0</v>
      </c>
      <c r="N114" s="810">
        <v>0</v>
      </c>
      <c r="O114" s="812">
        <v>0</v>
      </c>
      <c r="P114" s="811">
        <v>0</v>
      </c>
      <c r="Q114" s="239" t="s">
        <v>100</v>
      </c>
    </row>
    <row r="115" spans="1:17" s="803" customFormat="1" ht="24" customHeight="1" x14ac:dyDescent="0.2">
      <c r="A115" s="1096"/>
      <c r="B115" s="779" t="s">
        <v>4278</v>
      </c>
      <c r="C115" s="813">
        <v>630.3777</v>
      </c>
      <c r="D115" s="810">
        <v>0</v>
      </c>
      <c r="E115" s="811">
        <v>0</v>
      </c>
      <c r="F115" s="801">
        <v>630.3777</v>
      </c>
      <c r="G115" s="812">
        <v>630.3777</v>
      </c>
      <c r="H115" s="802">
        <v>0</v>
      </c>
      <c r="I115" s="800">
        <v>0</v>
      </c>
      <c r="J115" s="799">
        <v>0</v>
      </c>
      <c r="K115" s="812">
        <v>0</v>
      </c>
      <c r="L115" s="812">
        <v>0</v>
      </c>
      <c r="M115" s="811">
        <v>0</v>
      </c>
      <c r="N115" s="810">
        <v>0</v>
      </c>
      <c r="O115" s="812">
        <v>0</v>
      </c>
      <c r="P115" s="811">
        <v>0</v>
      </c>
      <c r="Q115" s="239" t="s">
        <v>100</v>
      </c>
    </row>
    <row r="116" spans="1:17" s="803" customFormat="1" ht="24" customHeight="1" x14ac:dyDescent="0.2">
      <c r="A116" s="1096"/>
      <c r="B116" s="779" t="s">
        <v>4277</v>
      </c>
      <c r="C116" s="813">
        <v>2400</v>
      </c>
      <c r="D116" s="810">
        <v>0</v>
      </c>
      <c r="E116" s="811">
        <v>0</v>
      </c>
      <c r="F116" s="801">
        <v>1300</v>
      </c>
      <c r="G116" s="812">
        <v>1300</v>
      </c>
      <c r="H116" s="802">
        <v>0</v>
      </c>
      <c r="I116" s="800">
        <v>0</v>
      </c>
      <c r="J116" s="799">
        <v>1100</v>
      </c>
      <c r="K116" s="812">
        <v>1100</v>
      </c>
      <c r="L116" s="812">
        <v>0</v>
      </c>
      <c r="M116" s="811">
        <v>0</v>
      </c>
      <c r="N116" s="810">
        <v>0</v>
      </c>
      <c r="O116" s="812">
        <v>0</v>
      </c>
      <c r="P116" s="811">
        <v>0</v>
      </c>
      <c r="Q116" s="239" t="s">
        <v>100</v>
      </c>
    </row>
    <row r="117" spans="1:17" s="803" customFormat="1" ht="24" customHeight="1" x14ac:dyDescent="0.2">
      <c r="A117" s="1096"/>
      <c r="B117" s="779" t="s">
        <v>4276</v>
      </c>
      <c r="C117" s="813">
        <v>2316.8249999999998</v>
      </c>
      <c r="D117" s="810">
        <v>0</v>
      </c>
      <c r="E117" s="811">
        <v>0</v>
      </c>
      <c r="F117" s="801">
        <v>2316.8249999999998</v>
      </c>
      <c r="G117" s="812">
        <v>2316.8249999999998</v>
      </c>
      <c r="H117" s="802">
        <v>0</v>
      </c>
      <c r="I117" s="800">
        <v>0</v>
      </c>
      <c r="J117" s="799">
        <v>0</v>
      </c>
      <c r="K117" s="812">
        <v>0</v>
      </c>
      <c r="L117" s="812">
        <v>0</v>
      </c>
      <c r="M117" s="811">
        <v>0</v>
      </c>
      <c r="N117" s="810">
        <v>0</v>
      </c>
      <c r="O117" s="812">
        <v>0</v>
      </c>
      <c r="P117" s="811">
        <v>0</v>
      </c>
      <c r="Q117" s="239" t="s">
        <v>100</v>
      </c>
    </row>
    <row r="118" spans="1:17" s="803" customFormat="1" ht="34.5" customHeight="1" x14ac:dyDescent="0.2">
      <c r="A118" s="1096"/>
      <c r="B118" s="779" t="s">
        <v>4275</v>
      </c>
      <c r="C118" s="813">
        <v>732</v>
      </c>
      <c r="D118" s="810">
        <v>0</v>
      </c>
      <c r="E118" s="811">
        <v>0</v>
      </c>
      <c r="F118" s="801">
        <v>730</v>
      </c>
      <c r="G118" s="812">
        <v>730</v>
      </c>
      <c r="H118" s="802">
        <v>0</v>
      </c>
      <c r="I118" s="800">
        <v>0</v>
      </c>
      <c r="J118" s="799">
        <v>0</v>
      </c>
      <c r="K118" s="812">
        <v>0</v>
      </c>
      <c r="L118" s="812">
        <v>0</v>
      </c>
      <c r="M118" s="811">
        <v>0</v>
      </c>
      <c r="N118" s="810">
        <v>0</v>
      </c>
      <c r="O118" s="812">
        <v>0</v>
      </c>
      <c r="P118" s="811">
        <v>0</v>
      </c>
      <c r="Q118" s="239" t="s">
        <v>399</v>
      </c>
    </row>
    <row r="119" spans="1:17" s="803" customFormat="1" ht="34.5" customHeight="1" x14ac:dyDescent="0.2">
      <c r="A119" s="1096"/>
      <c r="B119" s="779" t="s">
        <v>4274</v>
      </c>
      <c r="C119" s="813">
        <v>640</v>
      </c>
      <c r="D119" s="810">
        <v>0</v>
      </c>
      <c r="E119" s="811">
        <v>0</v>
      </c>
      <c r="F119" s="801">
        <v>500</v>
      </c>
      <c r="G119" s="812">
        <v>500</v>
      </c>
      <c r="H119" s="802">
        <v>0</v>
      </c>
      <c r="I119" s="800">
        <v>0</v>
      </c>
      <c r="J119" s="799">
        <v>0</v>
      </c>
      <c r="K119" s="812">
        <v>0</v>
      </c>
      <c r="L119" s="812">
        <v>0</v>
      </c>
      <c r="M119" s="811">
        <v>0</v>
      </c>
      <c r="N119" s="810">
        <v>0</v>
      </c>
      <c r="O119" s="812">
        <v>0</v>
      </c>
      <c r="P119" s="811">
        <v>0</v>
      </c>
      <c r="Q119" s="239" t="s">
        <v>399</v>
      </c>
    </row>
    <row r="120" spans="1:17" s="803" customFormat="1" ht="34.5" customHeight="1" x14ac:dyDescent="0.2">
      <c r="A120" s="1096"/>
      <c r="B120" s="779" t="s">
        <v>4273</v>
      </c>
      <c r="C120" s="813">
        <v>3541.2429999999999</v>
      </c>
      <c r="D120" s="810">
        <v>0</v>
      </c>
      <c r="E120" s="811">
        <v>0</v>
      </c>
      <c r="F120" s="801">
        <v>2672.3330000000001</v>
      </c>
      <c r="G120" s="812">
        <v>2672.3330000000001</v>
      </c>
      <c r="H120" s="802">
        <v>0</v>
      </c>
      <c r="I120" s="800">
        <v>0</v>
      </c>
      <c r="J120" s="799">
        <v>868.91</v>
      </c>
      <c r="K120" s="812">
        <v>868.91</v>
      </c>
      <c r="L120" s="812">
        <v>0</v>
      </c>
      <c r="M120" s="811">
        <v>0</v>
      </c>
      <c r="N120" s="810">
        <v>0</v>
      </c>
      <c r="O120" s="812">
        <v>0</v>
      </c>
      <c r="P120" s="811">
        <v>0</v>
      </c>
      <c r="Q120" s="239" t="s">
        <v>100</v>
      </c>
    </row>
    <row r="121" spans="1:17" s="803" customFormat="1" ht="34.5" customHeight="1" x14ac:dyDescent="0.2">
      <c r="A121" s="1096"/>
      <c r="B121" s="779" t="s">
        <v>4272</v>
      </c>
      <c r="C121" s="813">
        <v>1550.86106</v>
      </c>
      <c r="D121" s="810">
        <v>0</v>
      </c>
      <c r="E121" s="811">
        <v>0</v>
      </c>
      <c r="F121" s="801">
        <v>1520.86106</v>
      </c>
      <c r="G121" s="812">
        <v>1520.86106</v>
      </c>
      <c r="H121" s="802">
        <v>0</v>
      </c>
      <c r="I121" s="800">
        <v>0</v>
      </c>
      <c r="J121" s="799">
        <v>0</v>
      </c>
      <c r="K121" s="812">
        <v>0</v>
      </c>
      <c r="L121" s="812">
        <v>0</v>
      </c>
      <c r="M121" s="811">
        <v>0</v>
      </c>
      <c r="N121" s="810">
        <v>0</v>
      </c>
      <c r="O121" s="812">
        <v>0</v>
      </c>
      <c r="P121" s="811">
        <v>0</v>
      </c>
      <c r="Q121" s="239" t="s">
        <v>399</v>
      </c>
    </row>
    <row r="122" spans="1:17" s="803" customFormat="1" ht="34.5" customHeight="1" x14ac:dyDescent="0.2">
      <c r="A122" s="1096"/>
      <c r="B122" s="779" t="s">
        <v>4271</v>
      </c>
      <c r="C122" s="813">
        <v>1634</v>
      </c>
      <c r="D122" s="810">
        <v>0</v>
      </c>
      <c r="E122" s="811">
        <v>0</v>
      </c>
      <c r="F122" s="801">
        <v>400</v>
      </c>
      <c r="G122" s="812">
        <v>400</v>
      </c>
      <c r="H122" s="802">
        <v>0</v>
      </c>
      <c r="I122" s="800">
        <v>0</v>
      </c>
      <c r="J122" s="799">
        <v>0</v>
      </c>
      <c r="K122" s="812">
        <v>0</v>
      </c>
      <c r="L122" s="812">
        <v>0</v>
      </c>
      <c r="M122" s="811">
        <v>0</v>
      </c>
      <c r="N122" s="810">
        <v>0</v>
      </c>
      <c r="O122" s="812">
        <v>0</v>
      </c>
      <c r="P122" s="811">
        <v>0</v>
      </c>
      <c r="Q122" s="236" t="s">
        <v>399</v>
      </c>
    </row>
    <row r="123" spans="1:17" s="803" customFormat="1" ht="34.5" customHeight="1" x14ac:dyDescent="0.2">
      <c r="A123" s="1096"/>
      <c r="B123" s="779" t="s">
        <v>4270</v>
      </c>
      <c r="C123" s="813">
        <v>764</v>
      </c>
      <c r="D123" s="810">
        <v>0</v>
      </c>
      <c r="E123" s="811">
        <v>0</v>
      </c>
      <c r="F123" s="801">
        <v>650</v>
      </c>
      <c r="G123" s="812">
        <v>650</v>
      </c>
      <c r="H123" s="802">
        <v>0</v>
      </c>
      <c r="I123" s="800">
        <v>0</v>
      </c>
      <c r="J123" s="799">
        <v>0</v>
      </c>
      <c r="K123" s="812">
        <v>0</v>
      </c>
      <c r="L123" s="812">
        <v>0</v>
      </c>
      <c r="M123" s="811">
        <v>0</v>
      </c>
      <c r="N123" s="810">
        <v>0</v>
      </c>
      <c r="O123" s="812">
        <v>0</v>
      </c>
      <c r="P123" s="811">
        <v>0</v>
      </c>
      <c r="Q123" s="239" t="s">
        <v>399</v>
      </c>
    </row>
    <row r="124" spans="1:17" s="803" customFormat="1" ht="34.5" customHeight="1" x14ac:dyDescent="0.2">
      <c r="A124" s="1096"/>
      <c r="B124" s="779" t="s">
        <v>4269</v>
      </c>
      <c r="C124" s="813">
        <v>2260.5701300000001</v>
      </c>
      <c r="D124" s="810">
        <v>0</v>
      </c>
      <c r="E124" s="811">
        <v>0</v>
      </c>
      <c r="F124" s="801">
        <v>2260.5701300000001</v>
      </c>
      <c r="G124" s="812">
        <v>2260.5701300000001</v>
      </c>
      <c r="H124" s="802">
        <v>0</v>
      </c>
      <c r="I124" s="800">
        <v>0</v>
      </c>
      <c r="J124" s="799">
        <v>0</v>
      </c>
      <c r="K124" s="812">
        <v>0</v>
      </c>
      <c r="L124" s="812">
        <v>0</v>
      </c>
      <c r="M124" s="811">
        <v>0</v>
      </c>
      <c r="N124" s="810">
        <v>0</v>
      </c>
      <c r="O124" s="812">
        <v>0</v>
      </c>
      <c r="P124" s="811">
        <v>0</v>
      </c>
      <c r="Q124" s="239" t="s">
        <v>100</v>
      </c>
    </row>
    <row r="125" spans="1:17" s="803" customFormat="1" ht="34.5" customHeight="1" x14ac:dyDescent="0.2">
      <c r="A125" s="1096"/>
      <c r="B125" s="779" t="s">
        <v>4268</v>
      </c>
      <c r="C125" s="813">
        <v>3849.0425800000003</v>
      </c>
      <c r="D125" s="810">
        <v>0</v>
      </c>
      <c r="E125" s="811">
        <v>0</v>
      </c>
      <c r="F125" s="801">
        <v>3699.0425800000003</v>
      </c>
      <c r="G125" s="812">
        <v>3699.0425800000003</v>
      </c>
      <c r="H125" s="802">
        <v>0</v>
      </c>
      <c r="I125" s="800">
        <v>0</v>
      </c>
      <c r="J125" s="799">
        <v>0</v>
      </c>
      <c r="K125" s="812">
        <v>0</v>
      </c>
      <c r="L125" s="812">
        <v>0</v>
      </c>
      <c r="M125" s="811">
        <v>0</v>
      </c>
      <c r="N125" s="810">
        <v>0</v>
      </c>
      <c r="O125" s="812">
        <v>0</v>
      </c>
      <c r="P125" s="811">
        <v>0</v>
      </c>
      <c r="Q125" s="236" t="s">
        <v>399</v>
      </c>
    </row>
    <row r="126" spans="1:17" s="803" customFormat="1" ht="24" customHeight="1" x14ac:dyDescent="0.2">
      <c r="A126" s="1096"/>
      <c r="B126" s="779" t="s">
        <v>4267</v>
      </c>
      <c r="C126" s="813">
        <v>11631.93757</v>
      </c>
      <c r="D126" s="810">
        <v>0</v>
      </c>
      <c r="E126" s="811">
        <v>0</v>
      </c>
      <c r="F126" s="801">
        <v>3901.6875699999996</v>
      </c>
      <c r="G126" s="812">
        <v>3901.6875699999996</v>
      </c>
      <c r="H126" s="802">
        <v>0</v>
      </c>
      <c r="I126" s="800">
        <v>0</v>
      </c>
      <c r="J126" s="799">
        <v>3130.25</v>
      </c>
      <c r="K126" s="812">
        <v>3130.25</v>
      </c>
      <c r="L126" s="812">
        <v>0</v>
      </c>
      <c r="M126" s="811">
        <v>0</v>
      </c>
      <c r="N126" s="810">
        <v>4600</v>
      </c>
      <c r="O126" s="812">
        <v>0</v>
      </c>
      <c r="P126" s="811">
        <v>0</v>
      </c>
      <c r="Q126" s="239" t="s">
        <v>100</v>
      </c>
    </row>
    <row r="127" spans="1:17" s="803" customFormat="1" ht="34.5" customHeight="1" x14ac:dyDescent="0.2">
      <c r="A127" s="1096"/>
      <c r="B127" s="779" t="s">
        <v>4266</v>
      </c>
      <c r="C127" s="813">
        <v>1029</v>
      </c>
      <c r="D127" s="810">
        <v>0</v>
      </c>
      <c r="E127" s="811">
        <v>0</v>
      </c>
      <c r="F127" s="801">
        <v>950</v>
      </c>
      <c r="G127" s="812">
        <v>950</v>
      </c>
      <c r="H127" s="802">
        <v>0</v>
      </c>
      <c r="I127" s="800">
        <v>0</v>
      </c>
      <c r="J127" s="799">
        <v>0</v>
      </c>
      <c r="K127" s="812">
        <v>0</v>
      </c>
      <c r="L127" s="812">
        <v>0</v>
      </c>
      <c r="M127" s="811">
        <v>0</v>
      </c>
      <c r="N127" s="810">
        <v>0</v>
      </c>
      <c r="O127" s="812">
        <v>0</v>
      </c>
      <c r="P127" s="811">
        <v>0</v>
      </c>
      <c r="Q127" s="239" t="s">
        <v>399</v>
      </c>
    </row>
    <row r="128" spans="1:17" s="803" customFormat="1" ht="34.5" customHeight="1" x14ac:dyDescent="0.2">
      <c r="A128" s="1096"/>
      <c r="B128" s="779" t="s">
        <v>4265</v>
      </c>
      <c r="C128" s="813">
        <v>425.82600000000002</v>
      </c>
      <c r="D128" s="810">
        <v>0</v>
      </c>
      <c r="E128" s="811">
        <v>0</v>
      </c>
      <c r="F128" s="801">
        <v>425.82600000000002</v>
      </c>
      <c r="G128" s="812">
        <v>425.82600000000002</v>
      </c>
      <c r="H128" s="802">
        <v>0</v>
      </c>
      <c r="I128" s="800">
        <v>0</v>
      </c>
      <c r="J128" s="799">
        <v>0</v>
      </c>
      <c r="K128" s="812">
        <v>0</v>
      </c>
      <c r="L128" s="812">
        <v>0</v>
      </c>
      <c r="M128" s="811">
        <v>0</v>
      </c>
      <c r="N128" s="810">
        <v>0</v>
      </c>
      <c r="O128" s="812">
        <v>0</v>
      </c>
      <c r="P128" s="811">
        <v>0</v>
      </c>
      <c r="Q128" s="239" t="s">
        <v>100</v>
      </c>
    </row>
    <row r="129" spans="1:17" s="803" customFormat="1" ht="34.5" customHeight="1" x14ac:dyDescent="0.2">
      <c r="A129" s="1096"/>
      <c r="B129" s="779" t="s">
        <v>4264</v>
      </c>
      <c r="C129" s="813">
        <v>198.44</v>
      </c>
      <c r="D129" s="810">
        <v>0</v>
      </c>
      <c r="E129" s="811">
        <v>0</v>
      </c>
      <c r="F129" s="801">
        <v>198.44</v>
      </c>
      <c r="G129" s="812">
        <v>198.44</v>
      </c>
      <c r="H129" s="802">
        <v>0</v>
      </c>
      <c r="I129" s="800">
        <v>0</v>
      </c>
      <c r="J129" s="799">
        <v>0</v>
      </c>
      <c r="K129" s="812">
        <v>0</v>
      </c>
      <c r="L129" s="812">
        <v>0</v>
      </c>
      <c r="M129" s="811">
        <v>0</v>
      </c>
      <c r="N129" s="810">
        <v>0</v>
      </c>
      <c r="O129" s="812">
        <v>0</v>
      </c>
      <c r="P129" s="811">
        <v>0</v>
      </c>
      <c r="Q129" s="239" t="s">
        <v>100</v>
      </c>
    </row>
    <row r="130" spans="1:17" s="803" customFormat="1" ht="34.5" customHeight="1" x14ac:dyDescent="0.2">
      <c r="A130" s="1096"/>
      <c r="B130" s="779" t="s">
        <v>4263</v>
      </c>
      <c r="C130" s="813">
        <v>642</v>
      </c>
      <c r="D130" s="810">
        <v>0</v>
      </c>
      <c r="E130" s="811">
        <v>0</v>
      </c>
      <c r="F130" s="801">
        <v>500</v>
      </c>
      <c r="G130" s="812">
        <v>500</v>
      </c>
      <c r="H130" s="802">
        <v>0</v>
      </c>
      <c r="I130" s="800">
        <v>0</v>
      </c>
      <c r="J130" s="799">
        <v>0</v>
      </c>
      <c r="K130" s="812">
        <v>0</v>
      </c>
      <c r="L130" s="812">
        <v>0</v>
      </c>
      <c r="M130" s="811">
        <v>0</v>
      </c>
      <c r="N130" s="810">
        <v>0</v>
      </c>
      <c r="O130" s="812">
        <v>0</v>
      </c>
      <c r="P130" s="811">
        <v>0</v>
      </c>
      <c r="Q130" s="239" t="s">
        <v>399</v>
      </c>
    </row>
    <row r="131" spans="1:17" s="803" customFormat="1" ht="34.5" customHeight="1" x14ac:dyDescent="0.2">
      <c r="A131" s="1096"/>
      <c r="B131" s="779" t="s">
        <v>4262</v>
      </c>
      <c r="C131" s="813">
        <v>1907</v>
      </c>
      <c r="D131" s="810">
        <v>0</v>
      </c>
      <c r="E131" s="811">
        <v>0</v>
      </c>
      <c r="F131" s="801">
        <v>1200</v>
      </c>
      <c r="G131" s="812">
        <v>1200</v>
      </c>
      <c r="H131" s="802">
        <v>0</v>
      </c>
      <c r="I131" s="800">
        <v>0</v>
      </c>
      <c r="J131" s="799">
        <v>0</v>
      </c>
      <c r="K131" s="812">
        <v>0</v>
      </c>
      <c r="L131" s="812">
        <v>0</v>
      </c>
      <c r="M131" s="811">
        <v>0</v>
      </c>
      <c r="N131" s="810">
        <v>0</v>
      </c>
      <c r="O131" s="812">
        <v>0</v>
      </c>
      <c r="P131" s="811">
        <v>0</v>
      </c>
      <c r="Q131" s="236" t="s">
        <v>399</v>
      </c>
    </row>
    <row r="132" spans="1:17" s="803" customFormat="1" ht="34.5" customHeight="1" x14ac:dyDescent="0.2">
      <c r="A132" s="1096"/>
      <c r="B132" s="779" t="s">
        <v>4261</v>
      </c>
      <c r="C132" s="813">
        <v>2281.9642699999999</v>
      </c>
      <c r="D132" s="810">
        <v>0</v>
      </c>
      <c r="E132" s="811">
        <v>0</v>
      </c>
      <c r="F132" s="801">
        <v>2281.9642699999999</v>
      </c>
      <c r="G132" s="812">
        <v>2281.9642699999999</v>
      </c>
      <c r="H132" s="802">
        <v>0</v>
      </c>
      <c r="I132" s="800">
        <v>0</v>
      </c>
      <c r="J132" s="799">
        <v>0</v>
      </c>
      <c r="K132" s="812">
        <v>0</v>
      </c>
      <c r="L132" s="812">
        <v>0</v>
      </c>
      <c r="M132" s="811">
        <v>0</v>
      </c>
      <c r="N132" s="810">
        <v>0</v>
      </c>
      <c r="O132" s="812">
        <v>0</v>
      </c>
      <c r="P132" s="811">
        <v>0</v>
      </c>
      <c r="Q132" s="239" t="s">
        <v>100</v>
      </c>
    </row>
    <row r="133" spans="1:17" s="803" customFormat="1" ht="34.5" customHeight="1" x14ac:dyDescent="0.2">
      <c r="A133" s="1096"/>
      <c r="B133" s="779" t="s">
        <v>4260</v>
      </c>
      <c r="C133" s="813">
        <v>1003</v>
      </c>
      <c r="D133" s="810">
        <v>0</v>
      </c>
      <c r="E133" s="811">
        <v>0</v>
      </c>
      <c r="F133" s="801">
        <v>1000</v>
      </c>
      <c r="G133" s="812">
        <v>1000</v>
      </c>
      <c r="H133" s="802">
        <v>0</v>
      </c>
      <c r="I133" s="800">
        <v>0</v>
      </c>
      <c r="J133" s="799">
        <v>0</v>
      </c>
      <c r="K133" s="812">
        <v>0</v>
      </c>
      <c r="L133" s="812">
        <v>0</v>
      </c>
      <c r="M133" s="811">
        <v>0</v>
      </c>
      <c r="N133" s="810">
        <v>0</v>
      </c>
      <c r="O133" s="812">
        <v>0</v>
      </c>
      <c r="P133" s="811">
        <v>0</v>
      </c>
      <c r="Q133" s="239" t="s">
        <v>399</v>
      </c>
    </row>
    <row r="134" spans="1:17" s="803" customFormat="1" ht="34.5" customHeight="1" x14ac:dyDescent="0.2">
      <c r="A134" s="1096"/>
      <c r="B134" s="779" t="s">
        <v>2446</v>
      </c>
      <c r="C134" s="813">
        <v>6724.7120400000003</v>
      </c>
      <c r="D134" s="810">
        <v>0</v>
      </c>
      <c r="E134" s="811">
        <v>0</v>
      </c>
      <c r="F134" s="801">
        <v>3248.5620399999998</v>
      </c>
      <c r="G134" s="812">
        <v>3248.5620399999998</v>
      </c>
      <c r="H134" s="802">
        <v>0</v>
      </c>
      <c r="I134" s="800">
        <v>0</v>
      </c>
      <c r="J134" s="799">
        <v>2705.15</v>
      </c>
      <c r="K134" s="812">
        <v>2705.15</v>
      </c>
      <c r="L134" s="812">
        <v>0</v>
      </c>
      <c r="M134" s="811">
        <v>0</v>
      </c>
      <c r="N134" s="810">
        <v>0</v>
      </c>
      <c r="O134" s="812">
        <v>0</v>
      </c>
      <c r="P134" s="811">
        <v>0</v>
      </c>
      <c r="Q134" s="239" t="s">
        <v>399</v>
      </c>
    </row>
    <row r="135" spans="1:17" s="803" customFormat="1" ht="34.5" customHeight="1" x14ac:dyDescent="0.2">
      <c r="A135" s="1096"/>
      <c r="B135" s="779" t="s">
        <v>4259</v>
      </c>
      <c r="C135" s="813">
        <v>248</v>
      </c>
      <c r="D135" s="810">
        <v>0</v>
      </c>
      <c r="E135" s="811">
        <v>0</v>
      </c>
      <c r="F135" s="801">
        <v>190</v>
      </c>
      <c r="G135" s="812">
        <v>190</v>
      </c>
      <c r="H135" s="802">
        <v>0</v>
      </c>
      <c r="I135" s="800">
        <v>0</v>
      </c>
      <c r="J135" s="799">
        <v>0</v>
      </c>
      <c r="K135" s="812">
        <v>0</v>
      </c>
      <c r="L135" s="812">
        <v>0</v>
      </c>
      <c r="M135" s="811">
        <v>0</v>
      </c>
      <c r="N135" s="810">
        <v>0</v>
      </c>
      <c r="O135" s="812">
        <v>0</v>
      </c>
      <c r="P135" s="811">
        <v>0</v>
      </c>
      <c r="Q135" s="239" t="s">
        <v>399</v>
      </c>
    </row>
    <row r="136" spans="1:17" s="803" customFormat="1" ht="34.5" customHeight="1" x14ac:dyDescent="0.2">
      <c r="A136" s="1096"/>
      <c r="B136" s="779" t="s">
        <v>4258</v>
      </c>
      <c r="C136" s="813">
        <v>682.80499999999995</v>
      </c>
      <c r="D136" s="810">
        <v>0</v>
      </c>
      <c r="E136" s="811">
        <v>0</v>
      </c>
      <c r="F136" s="801">
        <v>682.80499999999995</v>
      </c>
      <c r="G136" s="812">
        <v>682.80499999999995</v>
      </c>
      <c r="H136" s="802">
        <v>0</v>
      </c>
      <c r="I136" s="800">
        <v>0</v>
      </c>
      <c r="J136" s="799">
        <v>0</v>
      </c>
      <c r="K136" s="812">
        <v>0</v>
      </c>
      <c r="L136" s="812">
        <v>0</v>
      </c>
      <c r="M136" s="811">
        <v>0</v>
      </c>
      <c r="N136" s="810">
        <v>0</v>
      </c>
      <c r="O136" s="812">
        <v>0</v>
      </c>
      <c r="P136" s="811">
        <v>0</v>
      </c>
      <c r="Q136" s="239" t="s">
        <v>100</v>
      </c>
    </row>
    <row r="137" spans="1:17" s="803" customFormat="1" ht="24" customHeight="1" x14ac:dyDescent="0.2">
      <c r="A137" s="1096"/>
      <c r="B137" s="779" t="s">
        <v>4257</v>
      </c>
      <c r="C137" s="813">
        <v>645.5406999999999</v>
      </c>
      <c r="D137" s="810">
        <v>0</v>
      </c>
      <c r="E137" s="811">
        <v>0</v>
      </c>
      <c r="F137" s="801">
        <v>645.5406999999999</v>
      </c>
      <c r="G137" s="812">
        <v>645.5406999999999</v>
      </c>
      <c r="H137" s="802">
        <v>0</v>
      </c>
      <c r="I137" s="800">
        <v>0</v>
      </c>
      <c r="J137" s="799">
        <v>0</v>
      </c>
      <c r="K137" s="812">
        <v>0</v>
      </c>
      <c r="L137" s="812">
        <v>0</v>
      </c>
      <c r="M137" s="811">
        <v>0</v>
      </c>
      <c r="N137" s="810">
        <v>0</v>
      </c>
      <c r="O137" s="812">
        <v>0</v>
      </c>
      <c r="P137" s="811">
        <v>0</v>
      </c>
      <c r="Q137" s="239" t="s">
        <v>100</v>
      </c>
    </row>
    <row r="138" spans="1:17" s="803" customFormat="1" ht="34.5" customHeight="1" x14ac:dyDescent="0.2">
      <c r="A138" s="1096"/>
      <c r="B138" s="779" t="s">
        <v>4256</v>
      </c>
      <c r="C138" s="813">
        <v>647</v>
      </c>
      <c r="D138" s="810">
        <v>0</v>
      </c>
      <c r="E138" s="811">
        <v>0</v>
      </c>
      <c r="F138" s="801">
        <v>647</v>
      </c>
      <c r="G138" s="812">
        <v>647</v>
      </c>
      <c r="H138" s="802">
        <v>0</v>
      </c>
      <c r="I138" s="800">
        <v>0</v>
      </c>
      <c r="J138" s="799">
        <v>0</v>
      </c>
      <c r="K138" s="812">
        <v>0</v>
      </c>
      <c r="L138" s="812">
        <v>0</v>
      </c>
      <c r="M138" s="811">
        <v>0</v>
      </c>
      <c r="N138" s="810">
        <v>0</v>
      </c>
      <c r="O138" s="812">
        <v>0</v>
      </c>
      <c r="P138" s="811">
        <v>0</v>
      </c>
      <c r="Q138" s="239" t="s">
        <v>100</v>
      </c>
    </row>
    <row r="139" spans="1:17" s="803" customFormat="1" ht="34.5" customHeight="1" x14ac:dyDescent="0.2">
      <c r="A139" s="1096"/>
      <c r="B139" s="779" t="s">
        <v>4255</v>
      </c>
      <c r="C139" s="813">
        <v>850</v>
      </c>
      <c r="D139" s="810">
        <v>0</v>
      </c>
      <c r="E139" s="811">
        <v>0</v>
      </c>
      <c r="F139" s="801">
        <v>150</v>
      </c>
      <c r="G139" s="812">
        <v>150</v>
      </c>
      <c r="H139" s="802">
        <v>0</v>
      </c>
      <c r="I139" s="800">
        <v>0</v>
      </c>
      <c r="J139" s="799">
        <v>0</v>
      </c>
      <c r="K139" s="812">
        <v>0</v>
      </c>
      <c r="L139" s="812">
        <v>0</v>
      </c>
      <c r="M139" s="811">
        <v>0</v>
      </c>
      <c r="N139" s="810">
        <v>0</v>
      </c>
      <c r="O139" s="812">
        <v>0</v>
      </c>
      <c r="P139" s="811">
        <v>0</v>
      </c>
      <c r="Q139" s="239" t="s">
        <v>4254</v>
      </c>
    </row>
    <row r="140" spans="1:17" s="803" customFormat="1" ht="45" customHeight="1" x14ac:dyDescent="0.2">
      <c r="A140" s="1096"/>
      <c r="B140" s="779" t="s">
        <v>4253</v>
      </c>
      <c r="C140" s="813">
        <v>1573</v>
      </c>
      <c r="D140" s="810">
        <v>0</v>
      </c>
      <c r="E140" s="811">
        <v>0</v>
      </c>
      <c r="F140" s="801">
        <v>1200</v>
      </c>
      <c r="G140" s="812">
        <v>1200</v>
      </c>
      <c r="H140" s="802">
        <v>0</v>
      </c>
      <c r="I140" s="800">
        <v>0</v>
      </c>
      <c r="J140" s="799">
        <v>0</v>
      </c>
      <c r="K140" s="812">
        <v>0</v>
      </c>
      <c r="L140" s="812">
        <v>0</v>
      </c>
      <c r="M140" s="811">
        <v>0</v>
      </c>
      <c r="N140" s="810">
        <v>0</v>
      </c>
      <c r="O140" s="812">
        <v>0</v>
      </c>
      <c r="P140" s="811">
        <v>0</v>
      </c>
      <c r="Q140" s="239" t="s">
        <v>399</v>
      </c>
    </row>
    <row r="141" spans="1:17" s="803" customFormat="1" ht="34.5" customHeight="1" x14ac:dyDescent="0.2">
      <c r="A141" s="1096"/>
      <c r="B141" s="779" t="s">
        <v>4252</v>
      </c>
      <c r="C141" s="813">
        <v>1500.009</v>
      </c>
      <c r="D141" s="810">
        <v>0</v>
      </c>
      <c r="E141" s="811">
        <v>0</v>
      </c>
      <c r="F141" s="801">
        <v>88.899000000000001</v>
      </c>
      <c r="G141" s="812">
        <v>88.899000000000001</v>
      </c>
      <c r="H141" s="802">
        <v>0</v>
      </c>
      <c r="I141" s="800">
        <v>0</v>
      </c>
      <c r="J141" s="799">
        <v>1411.11</v>
      </c>
      <c r="K141" s="812">
        <v>1411.11</v>
      </c>
      <c r="L141" s="812">
        <v>0</v>
      </c>
      <c r="M141" s="811">
        <v>0</v>
      </c>
      <c r="N141" s="810">
        <v>0</v>
      </c>
      <c r="O141" s="812">
        <v>0</v>
      </c>
      <c r="P141" s="811">
        <v>0</v>
      </c>
      <c r="Q141" s="239" t="s">
        <v>100</v>
      </c>
    </row>
    <row r="142" spans="1:17" s="803" customFormat="1" ht="34.5" customHeight="1" x14ac:dyDescent="0.2">
      <c r="A142" s="1096"/>
      <c r="B142" s="779" t="s">
        <v>4251</v>
      </c>
      <c r="C142" s="813">
        <v>834</v>
      </c>
      <c r="D142" s="810">
        <v>0</v>
      </c>
      <c r="E142" s="811">
        <v>0</v>
      </c>
      <c r="F142" s="801">
        <v>500</v>
      </c>
      <c r="G142" s="812">
        <v>500</v>
      </c>
      <c r="H142" s="802">
        <v>0</v>
      </c>
      <c r="I142" s="800">
        <v>0</v>
      </c>
      <c r="J142" s="799">
        <v>0</v>
      </c>
      <c r="K142" s="812">
        <v>0</v>
      </c>
      <c r="L142" s="812">
        <v>0</v>
      </c>
      <c r="M142" s="811">
        <v>0</v>
      </c>
      <c r="N142" s="810">
        <v>0</v>
      </c>
      <c r="O142" s="812">
        <v>0</v>
      </c>
      <c r="P142" s="811">
        <v>0</v>
      </c>
      <c r="Q142" s="236" t="s">
        <v>399</v>
      </c>
    </row>
    <row r="143" spans="1:17" s="803" customFormat="1" ht="34.5" customHeight="1" x14ac:dyDescent="0.2">
      <c r="A143" s="1096"/>
      <c r="B143" s="779" t="s">
        <v>4250</v>
      </c>
      <c r="C143" s="813">
        <v>1625.9328500000001</v>
      </c>
      <c r="D143" s="810">
        <v>0</v>
      </c>
      <c r="E143" s="811">
        <v>0</v>
      </c>
      <c r="F143" s="801">
        <v>1603.9328500000001</v>
      </c>
      <c r="G143" s="812">
        <v>1603.9328500000001</v>
      </c>
      <c r="H143" s="802">
        <v>0</v>
      </c>
      <c r="I143" s="800">
        <v>0</v>
      </c>
      <c r="J143" s="799">
        <v>0</v>
      </c>
      <c r="K143" s="812">
        <v>0</v>
      </c>
      <c r="L143" s="812">
        <v>0</v>
      </c>
      <c r="M143" s="811">
        <v>0</v>
      </c>
      <c r="N143" s="810">
        <v>0</v>
      </c>
      <c r="O143" s="812">
        <v>0</v>
      </c>
      <c r="P143" s="811">
        <v>0</v>
      </c>
      <c r="Q143" s="239" t="s">
        <v>399</v>
      </c>
    </row>
    <row r="144" spans="1:17" s="803" customFormat="1" ht="34.5" customHeight="1" x14ac:dyDescent="0.2">
      <c r="A144" s="1096"/>
      <c r="B144" s="779" t="s">
        <v>4249</v>
      </c>
      <c r="C144" s="813">
        <v>4418</v>
      </c>
      <c r="D144" s="810">
        <v>0</v>
      </c>
      <c r="E144" s="811">
        <v>0</v>
      </c>
      <c r="F144" s="801">
        <v>3700</v>
      </c>
      <c r="G144" s="812">
        <v>3700</v>
      </c>
      <c r="H144" s="802">
        <v>0</v>
      </c>
      <c r="I144" s="800">
        <v>0</v>
      </c>
      <c r="J144" s="799">
        <v>0</v>
      </c>
      <c r="K144" s="812">
        <v>0</v>
      </c>
      <c r="L144" s="812">
        <v>0</v>
      </c>
      <c r="M144" s="811">
        <v>0</v>
      </c>
      <c r="N144" s="810">
        <v>0</v>
      </c>
      <c r="O144" s="812">
        <v>0</v>
      </c>
      <c r="P144" s="811">
        <v>0</v>
      </c>
      <c r="Q144" s="236" t="s">
        <v>399</v>
      </c>
    </row>
    <row r="145" spans="1:17" s="803" customFormat="1" ht="34.5" customHeight="1" x14ac:dyDescent="0.2">
      <c r="A145" s="1096"/>
      <c r="B145" s="779" t="s">
        <v>4248</v>
      </c>
      <c r="C145" s="813">
        <v>277.08999999999997</v>
      </c>
      <c r="D145" s="810">
        <v>0</v>
      </c>
      <c r="E145" s="811">
        <v>0</v>
      </c>
      <c r="F145" s="801">
        <v>84.7</v>
      </c>
      <c r="G145" s="812">
        <v>84.7</v>
      </c>
      <c r="H145" s="802">
        <v>0</v>
      </c>
      <c r="I145" s="800">
        <v>0</v>
      </c>
      <c r="J145" s="799">
        <v>192.39</v>
      </c>
      <c r="K145" s="812">
        <v>192.39</v>
      </c>
      <c r="L145" s="812">
        <v>0</v>
      </c>
      <c r="M145" s="811">
        <v>0</v>
      </c>
      <c r="N145" s="810">
        <v>0</v>
      </c>
      <c r="O145" s="812">
        <v>0</v>
      </c>
      <c r="P145" s="811">
        <v>0</v>
      </c>
      <c r="Q145" s="239" t="s">
        <v>100</v>
      </c>
    </row>
    <row r="146" spans="1:17" s="803" customFormat="1" ht="34.5" customHeight="1" x14ac:dyDescent="0.2">
      <c r="A146" s="1096"/>
      <c r="B146" s="779" t="s">
        <v>4247</v>
      </c>
      <c r="C146" s="813">
        <v>2441</v>
      </c>
      <c r="D146" s="810">
        <v>0</v>
      </c>
      <c r="E146" s="811">
        <v>0</v>
      </c>
      <c r="F146" s="801">
        <v>2200</v>
      </c>
      <c r="G146" s="812">
        <v>2200</v>
      </c>
      <c r="H146" s="802">
        <v>0</v>
      </c>
      <c r="I146" s="800">
        <v>0</v>
      </c>
      <c r="J146" s="799">
        <v>0</v>
      </c>
      <c r="K146" s="812">
        <v>0</v>
      </c>
      <c r="L146" s="812">
        <v>0</v>
      </c>
      <c r="M146" s="811">
        <v>0</v>
      </c>
      <c r="N146" s="810">
        <v>0</v>
      </c>
      <c r="O146" s="812">
        <v>0</v>
      </c>
      <c r="P146" s="811">
        <v>0</v>
      </c>
      <c r="Q146" s="239" t="s">
        <v>399</v>
      </c>
    </row>
    <row r="147" spans="1:17" s="803" customFormat="1" ht="34.5" customHeight="1" x14ac:dyDescent="0.2">
      <c r="A147" s="1096"/>
      <c r="B147" s="779" t="s">
        <v>4246</v>
      </c>
      <c r="C147" s="813">
        <v>1591.5834</v>
      </c>
      <c r="D147" s="810">
        <v>0</v>
      </c>
      <c r="E147" s="811">
        <v>0</v>
      </c>
      <c r="F147" s="801">
        <v>1591.5834</v>
      </c>
      <c r="G147" s="812">
        <v>1591.5834</v>
      </c>
      <c r="H147" s="802">
        <v>0</v>
      </c>
      <c r="I147" s="800">
        <v>0</v>
      </c>
      <c r="J147" s="799">
        <v>0</v>
      </c>
      <c r="K147" s="812">
        <v>0</v>
      </c>
      <c r="L147" s="812">
        <v>0</v>
      </c>
      <c r="M147" s="811">
        <v>0</v>
      </c>
      <c r="N147" s="810">
        <v>0</v>
      </c>
      <c r="O147" s="812">
        <v>0</v>
      </c>
      <c r="P147" s="811">
        <v>0</v>
      </c>
      <c r="Q147" s="239" t="s">
        <v>100</v>
      </c>
    </row>
    <row r="148" spans="1:17" s="803" customFormat="1" ht="24" customHeight="1" x14ac:dyDescent="0.2">
      <c r="A148" s="1096"/>
      <c r="B148" s="779" t="s">
        <v>4245</v>
      </c>
      <c r="C148" s="813">
        <v>861.54108999999994</v>
      </c>
      <c r="D148" s="810">
        <v>0</v>
      </c>
      <c r="E148" s="811">
        <v>0</v>
      </c>
      <c r="F148" s="801">
        <v>861.54108999999994</v>
      </c>
      <c r="G148" s="812">
        <v>861.54108999999994</v>
      </c>
      <c r="H148" s="802">
        <v>0</v>
      </c>
      <c r="I148" s="800">
        <v>0</v>
      </c>
      <c r="J148" s="799">
        <v>0</v>
      </c>
      <c r="K148" s="812">
        <v>0</v>
      </c>
      <c r="L148" s="812">
        <v>0</v>
      </c>
      <c r="M148" s="811">
        <v>0</v>
      </c>
      <c r="N148" s="810">
        <v>0</v>
      </c>
      <c r="O148" s="812">
        <v>0</v>
      </c>
      <c r="P148" s="811">
        <v>0</v>
      </c>
      <c r="Q148" s="239" t="s">
        <v>100</v>
      </c>
    </row>
    <row r="149" spans="1:17" s="803" customFormat="1" ht="34.5" customHeight="1" x14ac:dyDescent="0.2">
      <c r="A149" s="1096"/>
      <c r="B149" s="779" t="s">
        <v>4244</v>
      </c>
      <c r="C149" s="813">
        <v>1014</v>
      </c>
      <c r="D149" s="810">
        <v>0</v>
      </c>
      <c r="E149" s="811">
        <v>0</v>
      </c>
      <c r="F149" s="801">
        <v>900</v>
      </c>
      <c r="G149" s="812">
        <v>900</v>
      </c>
      <c r="H149" s="802">
        <v>0</v>
      </c>
      <c r="I149" s="800">
        <v>0</v>
      </c>
      <c r="J149" s="799">
        <v>0</v>
      </c>
      <c r="K149" s="812">
        <v>0</v>
      </c>
      <c r="L149" s="812">
        <v>0</v>
      </c>
      <c r="M149" s="811">
        <v>0</v>
      </c>
      <c r="N149" s="810">
        <v>0</v>
      </c>
      <c r="O149" s="812">
        <v>0</v>
      </c>
      <c r="P149" s="811">
        <v>0</v>
      </c>
      <c r="Q149" s="239" t="s">
        <v>399</v>
      </c>
    </row>
    <row r="150" spans="1:17" s="803" customFormat="1" ht="34.5" customHeight="1" x14ac:dyDescent="0.2">
      <c r="A150" s="1096"/>
      <c r="B150" s="779" t="s">
        <v>4243</v>
      </c>
      <c r="C150" s="813">
        <v>1160.5862999999999</v>
      </c>
      <c r="D150" s="810">
        <v>0</v>
      </c>
      <c r="E150" s="811">
        <v>0</v>
      </c>
      <c r="F150" s="801">
        <v>1160.5862999999999</v>
      </c>
      <c r="G150" s="812">
        <v>1160.5862999999999</v>
      </c>
      <c r="H150" s="802">
        <v>0</v>
      </c>
      <c r="I150" s="800">
        <v>0</v>
      </c>
      <c r="J150" s="799">
        <v>0</v>
      </c>
      <c r="K150" s="812">
        <v>0</v>
      </c>
      <c r="L150" s="812">
        <v>0</v>
      </c>
      <c r="M150" s="811">
        <v>0</v>
      </c>
      <c r="N150" s="810">
        <v>0</v>
      </c>
      <c r="O150" s="812">
        <v>0</v>
      </c>
      <c r="P150" s="811">
        <v>0</v>
      </c>
      <c r="Q150" s="239" t="s">
        <v>100</v>
      </c>
    </row>
    <row r="151" spans="1:17" s="803" customFormat="1" ht="34.5" customHeight="1" x14ac:dyDescent="0.2">
      <c r="A151" s="1096"/>
      <c r="B151" s="779" t="s">
        <v>4242</v>
      </c>
      <c r="C151" s="813">
        <v>2511</v>
      </c>
      <c r="D151" s="810">
        <v>0</v>
      </c>
      <c r="E151" s="811">
        <v>0</v>
      </c>
      <c r="F151" s="801">
        <v>159.72</v>
      </c>
      <c r="G151" s="812">
        <v>159.72</v>
      </c>
      <c r="H151" s="802">
        <v>0</v>
      </c>
      <c r="I151" s="800">
        <v>0</v>
      </c>
      <c r="J151" s="799">
        <v>2290.2800000000002</v>
      </c>
      <c r="K151" s="812">
        <v>2290.2800000000002</v>
      </c>
      <c r="L151" s="812">
        <v>0</v>
      </c>
      <c r="M151" s="811">
        <v>0</v>
      </c>
      <c r="N151" s="810">
        <v>0</v>
      </c>
      <c r="O151" s="812">
        <v>0</v>
      </c>
      <c r="P151" s="811">
        <v>0</v>
      </c>
      <c r="Q151" s="239" t="s">
        <v>399</v>
      </c>
    </row>
    <row r="152" spans="1:17" s="803" customFormat="1" ht="34.5" customHeight="1" x14ac:dyDescent="0.2">
      <c r="A152" s="1096"/>
      <c r="B152" s="779" t="s">
        <v>4241</v>
      </c>
      <c r="C152" s="813">
        <v>377.5926</v>
      </c>
      <c r="D152" s="810">
        <v>0</v>
      </c>
      <c r="E152" s="811">
        <v>0</v>
      </c>
      <c r="F152" s="801">
        <v>127.5926</v>
      </c>
      <c r="G152" s="812">
        <v>127.5926</v>
      </c>
      <c r="H152" s="802">
        <v>0</v>
      </c>
      <c r="I152" s="800">
        <v>0</v>
      </c>
      <c r="J152" s="799">
        <v>0</v>
      </c>
      <c r="K152" s="812">
        <v>0</v>
      </c>
      <c r="L152" s="812">
        <v>0</v>
      </c>
      <c r="M152" s="811">
        <v>0</v>
      </c>
      <c r="N152" s="810">
        <v>0</v>
      </c>
      <c r="O152" s="812">
        <v>0</v>
      </c>
      <c r="P152" s="811">
        <v>0</v>
      </c>
      <c r="Q152" s="236" t="s">
        <v>399</v>
      </c>
    </row>
    <row r="153" spans="1:17" s="803" customFormat="1" ht="34.5" customHeight="1" x14ac:dyDescent="0.2">
      <c r="A153" s="1096"/>
      <c r="B153" s="779" t="s">
        <v>4240</v>
      </c>
      <c r="C153" s="813">
        <v>2607</v>
      </c>
      <c r="D153" s="810">
        <v>0</v>
      </c>
      <c r="E153" s="811">
        <v>0</v>
      </c>
      <c r="F153" s="801">
        <v>2300</v>
      </c>
      <c r="G153" s="812">
        <v>2300</v>
      </c>
      <c r="H153" s="802">
        <v>0</v>
      </c>
      <c r="I153" s="800">
        <v>0</v>
      </c>
      <c r="J153" s="799">
        <v>0</v>
      </c>
      <c r="K153" s="812">
        <v>0</v>
      </c>
      <c r="L153" s="812">
        <v>0</v>
      </c>
      <c r="M153" s="811">
        <v>0</v>
      </c>
      <c r="N153" s="810">
        <v>0</v>
      </c>
      <c r="O153" s="812">
        <v>0</v>
      </c>
      <c r="P153" s="811">
        <v>0</v>
      </c>
      <c r="Q153" s="239" t="s">
        <v>399</v>
      </c>
    </row>
    <row r="154" spans="1:17" s="803" customFormat="1" ht="24" customHeight="1" x14ac:dyDescent="0.2">
      <c r="A154" s="1096"/>
      <c r="B154" s="779" t="s">
        <v>4239</v>
      </c>
      <c r="C154" s="813">
        <v>727.54313999999999</v>
      </c>
      <c r="D154" s="810">
        <v>0</v>
      </c>
      <c r="E154" s="811">
        <v>0</v>
      </c>
      <c r="F154" s="801">
        <v>727.54313999999999</v>
      </c>
      <c r="G154" s="812">
        <v>727.54313999999999</v>
      </c>
      <c r="H154" s="802">
        <v>0</v>
      </c>
      <c r="I154" s="800">
        <v>0</v>
      </c>
      <c r="J154" s="799">
        <v>0</v>
      </c>
      <c r="K154" s="812">
        <v>0</v>
      </c>
      <c r="L154" s="812">
        <v>0</v>
      </c>
      <c r="M154" s="811">
        <v>0</v>
      </c>
      <c r="N154" s="810">
        <v>0</v>
      </c>
      <c r="O154" s="812">
        <v>0</v>
      </c>
      <c r="P154" s="811">
        <v>0</v>
      </c>
      <c r="Q154" s="239" t="s">
        <v>100</v>
      </c>
    </row>
    <row r="155" spans="1:17" s="803" customFormat="1" ht="34.5" customHeight="1" x14ac:dyDescent="0.2">
      <c r="A155" s="1096"/>
      <c r="B155" s="779" t="s">
        <v>4238</v>
      </c>
      <c r="C155" s="813">
        <v>2600.0072100000002</v>
      </c>
      <c r="D155" s="810">
        <v>0</v>
      </c>
      <c r="E155" s="811">
        <v>0</v>
      </c>
      <c r="F155" s="801">
        <v>731.84721000000002</v>
      </c>
      <c r="G155" s="812">
        <v>731.84721000000002</v>
      </c>
      <c r="H155" s="802">
        <v>0</v>
      </c>
      <c r="I155" s="800">
        <v>0</v>
      </c>
      <c r="J155" s="799">
        <v>1668.16</v>
      </c>
      <c r="K155" s="812">
        <v>1668.16</v>
      </c>
      <c r="L155" s="812">
        <v>0</v>
      </c>
      <c r="M155" s="811">
        <v>0</v>
      </c>
      <c r="N155" s="810">
        <v>0</v>
      </c>
      <c r="O155" s="812">
        <v>0</v>
      </c>
      <c r="P155" s="811">
        <v>0</v>
      </c>
      <c r="Q155" s="236" t="s">
        <v>399</v>
      </c>
    </row>
    <row r="156" spans="1:17" s="803" customFormat="1" ht="34.5" customHeight="1" x14ac:dyDescent="0.2">
      <c r="A156" s="1096"/>
      <c r="B156" s="779" t="s">
        <v>4237</v>
      </c>
      <c r="C156" s="813">
        <v>3881</v>
      </c>
      <c r="D156" s="810">
        <v>0</v>
      </c>
      <c r="E156" s="811">
        <v>0</v>
      </c>
      <c r="F156" s="801">
        <v>3400</v>
      </c>
      <c r="G156" s="812">
        <v>3400</v>
      </c>
      <c r="H156" s="802">
        <v>0</v>
      </c>
      <c r="I156" s="800">
        <v>0</v>
      </c>
      <c r="J156" s="799">
        <v>0</v>
      </c>
      <c r="K156" s="812">
        <v>0</v>
      </c>
      <c r="L156" s="812">
        <v>0</v>
      </c>
      <c r="M156" s="811">
        <v>0</v>
      </c>
      <c r="N156" s="810">
        <v>0</v>
      </c>
      <c r="O156" s="812">
        <v>0</v>
      </c>
      <c r="P156" s="811">
        <v>0</v>
      </c>
      <c r="Q156" s="236" t="s">
        <v>399</v>
      </c>
    </row>
    <row r="157" spans="1:17" s="803" customFormat="1" ht="34.5" customHeight="1" x14ac:dyDescent="0.2">
      <c r="A157" s="1096"/>
      <c r="B157" s="779" t="s">
        <v>4236</v>
      </c>
      <c r="C157" s="813">
        <v>2088</v>
      </c>
      <c r="D157" s="810">
        <v>0</v>
      </c>
      <c r="E157" s="811">
        <v>0</v>
      </c>
      <c r="F157" s="801">
        <v>1800</v>
      </c>
      <c r="G157" s="812">
        <v>1800</v>
      </c>
      <c r="H157" s="802">
        <v>0</v>
      </c>
      <c r="I157" s="800">
        <v>0</v>
      </c>
      <c r="J157" s="799">
        <v>0</v>
      </c>
      <c r="K157" s="812">
        <v>0</v>
      </c>
      <c r="L157" s="812">
        <v>0</v>
      </c>
      <c r="M157" s="811">
        <v>0</v>
      </c>
      <c r="N157" s="810">
        <v>0</v>
      </c>
      <c r="O157" s="812">
        <v>0</v>
      </c>
      <c r="P157" s="811">
        <v>0</v>
      </c>
      <c r="Q157" s="239" t="s">
        <v>399</v>
      </c>
    </row>
    <row r="158" spans="1:17" s="803" customFormat="1" ht="34.5" customHeight="1" x14ac:dyDescent="0.2">
      <c r="A158" s="1096"/>
      <c r="B158" s="779" t="s">
        <v>4235</v>
      </c>
      <c r="C158" s="813">
        <v>2374</v>
      </c>
      <c r="D158" s="810">
        <v>0</v>
      </c>
      <c r="E158" s="811">
        <v>0</v>
      </c>
      <c r="F158" s="801">
        <v>2000</v>
      </c>
      <c r="G158" s="812">
        <v>2000</v>
      </c>
      <c r="H158" s="802">
        <v>0</v>
      </c>
      <c r="I158" s="800">
        <v>0</v>
      </c>
      <c r="J158" s="799">
        <v>0</v>
      </c>
      <c r="K158" s="812">
        <v>0</v>
      </c>
      <c r="L158" s="812">
        <v>0</v>
      </c>
      <c r="M158" s="811">
        <v>0</v>
      </c>
      <c r="N158" s="810">
        <v>0</v>
      </c>
      <c r="O158" s="812">
        <v>0</v>
      </c>
      <c r="P158" s="811">
        <v>0</v>
      </c>
      <c r="Q158" s="239" t="s">
        <v>399</v>
      </c>
    </row>
    <row r="159" spans="1:17" s="803" customFormat="1" ht="34.5" customHeight="1" x14ac:dyDescent="0.2">
      <c r="A159" s="1096"/>
      <c r="B159" s="779" t="s">
        <v>4234</v>
      </c>
      <c r="C159" s="813">
        <v>448.20825000000002</v>
      </c>
      <c r="D159" s="810">
        <v>0</v>
      </c>
      <c r="E159" s="811">
        <v>0</v>
      </c>
      <c r="F159" s="801">
        <v>448.20825000000002</v>
      </c>
      <c r="G159" s="812">
        <v>448.20825000000002</v>
      </c>
      <c r="H159" s="802">
        <v>0</v>
      </c>
      <c r="I159" s="800">
        <v>0</v>
      </c>
      <c r="J159" s="799">
        <v>0</v>
      </c>
      <c r="K159" s="812">
        <v>0</v>
      </c>
      <c r="L159" s="812">
        <v>0</v>
      </c>
      <c r="M159" s="811">
        <v>0</v>
      </c>
      <c r="N159" s="810">
        <v>0</v>
      </c>
      <c r="O159" s="812">
        <v>0</v>
      </c>
      <c r="P159" s="811">
        <v>0</v>
      </c>
      <c r="Q159" s="239" t="s">
        <v>100</v>
      </c>
    </row>
    <row r="160" spans="1:17" s="803" customFormat="1" ht="34.5" customHeight="1" x14ac:dyDescent="0.2">
      <c r="A160" s="1096"/>
      <c r="B160" s="779" t="s">
        <v>4233</v>
      </c>
      <c r="C160" s="813">
        <v>1096</v>
      </c>
      <c r="D160" s="810">
        <v>0</v>
      </c>
      <c r="E160" s="811">
        <v>0</v>
      </c>
      <c r="F160" s="801">
        <v>700</v>
      </c>
      <c r="G160" s="812">
        <v>700</v>
      </c>
      <c r="H160" s="802">
        <v>0</v>
      </c>
      <c r="I160" s="800">
        <v>0</v>
      </c>
      <c r="J160" s="799">
        <v>0</v>
      </c>
      <c r="K160" s="812">
        <v>0</v>
      </c>
      <c r="L160" s="812">
        <v>0</v>
      </c>
      <c r="M160" s="811">
        <v>0</v>
      </c>
      <c r="N160" s="810">
        <v>0</v>
      </c>
      <c r="O160" s="812">
        <v>0</v>
      </c>
      <c r="P160" s="811">
        <v>0</v>
      </c>
      <c r="Q160" s="239" t="s">
        <v>399</v>
      </c>
    </row>
    <row r="161" spans="1:17" s="803" customFormat="1" ht="34.5" customHeight="1" x14ac:dyDescent="0.2">
      <c r="A161" s="1096"/>
      <c r="B161" s="779" t="s">
        <v>4232</v>
      </c>
      <c r="C161" s="813">
        <v>300</v>
      </c>
      <c r="D161" s="810">
        <v>0</v>
      </c>
      <c r="E161" s="811">
        <v>0</v>
      </c>
      <c r="F161" s="801">
        <v>37.51</v>
      </c>
      <c r="G161" s="812">
        <v>37.51</v>
      </c>
      <c r="H161" s="802">
        <v>0</v>
      </c>
      <c r="I161" s="800">
        <v>0</v>
      </c>
      <c r="J161" s="799">
        <v>262.49</v>
      </c>
      <c r="K161" s="812">
        <v>262.49</v>
      </c>
      <c r="L161" s="812">
        <v>0</v>
      </c>
      <c r="M161" s="811">
        <v>0</v>
      </c>
      <c r="N161" s="810">
        <v>0</v>
      </c>
      <c r="O161" s="812">
        <v>0</v>
      </c>
      <c r="P161" s="811">
        <v>0</v>
      </c>
      <c r="Q161" s="239" t="s">
        <v>100</v>
      </c>
    </row>
    <row r="162" spans="1:17" s="803" customFormat="1" ht="34.5" customHeight="1" x14ac:dyDescent="0.2">
      <c r="A162" s="1096"/>
      <c r="B162" s="779" t="s">
        <v>4231</v>
      </c>
      <c r="C162" s="813">
        <v>763</v>
      </c>
      <c r="D162" s="810">
        <v>0</v>
      </c>
      <c r="E162" s="811">
        <v>0</v>
      </c>
      <c r="F162" s="801">
        <v>28.5</v>
      </c>
      <c r="G162" s="812">
        <v>28.5</v>
      </c>
      <c r="H162" s="802">
        <v>0</v>
      </c>
      <c r="I162" s="800">
        <v>0</v>
      </c>
      <c r="J162" s="799">
        <v>621.5</v>
      </c>
      <c r="K162" s="812">
        <v>621.5</v>
      </c>
      <c r="L162" s="812">
        <v>0</v>
      </c>
      <c r="M162" s="811">
        <v>0</v>
      </c>
      <c r="N162" s="810">
        <v>0</v>
      </c>
      <c r="O162" s="812">
        <v>0</v>
      </c>
      <c r="P162" s="811">
        <v>0</v>
      </c>
      <c r="Q162" s="239" t="s">
        <v>399</v>
      </c>
    </row>
    <row r="163" spans="1:17" s="803" customFormat="1" ht="34.5" customHeight="1" x14ac:dyDescent="0.2">
      <c r="A163" s="1096"/>
      <c r="B163" s="779" t="s">
        <v>4230</v>
      </c>
      <c r="C163" s="813">
        <v>2497</v>
      </c>
      <c r="D163" s="810">
        <v>0</v>
      </c>
      <c r="E163" s="811">
        <v>0</v>
      </c>
      <c r="F163" s="801">
        <v>1000</v>
      </c>
      <c r="G163" s="812">
        <v>1000</v>
      </c>
      <c r="H163" s="802">
        <v>0</v>
      </c>
      <c r="I163" s="800">
        <v>0</v>
      </c>
      <c r="J163" s="799">
        <v>0</v>
      </c>
      <c r="K163" s="812">
        <v>0</v>
      </c>
      <c r="L163" s="812">
        <v>0</v>
      </c>
      <c r="M163" s="811">
        <v>0</v>
      </c>
      <c r="N163" s="810">
        <v>0</v>
      </c>
      <c r="O163" s="812">
        <v>0</v>
      </c>
      <c r="P163" s="811">
        <v>0</v>
      </c>
      <c r="Q163" s="239" t="s">
        <v>399</v>
      </c>
    </row>
    <row r="164" spans="1:17" s="803" customFormat="1" ht="34.5" customHeight="1" x14ac:dyDescent="0.2">
      <c r="A164" s="1096"/>
      <c r="B164" s="779" t="s">
        <v>4229</v>
      </c>
      <c r="C164" s="813">
        <v>6578</v>
      </c>
      <c r="D164" s="810">
        <v>0</v>
      </c>
      <c r="E164" s="811">
        <v>0</v>
      </c>
      <c r="F164" s="801">
        <v>6300</v>
      </c>
      <c r="G164" s="812">
        <v>6300</v>
      </c>
      <c r="H164" s="802">
        <v>0</v>
      </c>
      <c r="I164" s="800">
        <v>0</v>
      </c>
      <c r="J164" s="799">
        <v>0</v>
      </c>
      <c r="K164" s="812">
        <v>0</v>
      </c>
      <c r="L164" s="812">
        <v>0</v>
      </c>
      <c r="M164" s="811">
        <v>0</v>
      </c>
      <c r="N164" s="810">
        <v>0</v>
      </c>
      <c r="O164" s="812">
        <v>0</v>
      </c>
      <c r="P164" s="811">
        <v>0</v>
      </c>
      <c r="Q164" s="236" t="s">
        <v>399</v>
      </c>
    </row>
    <row r="165" spans="1:17" s="803" customFormat="1" ht="24" customHeight="1" x14ac:dyDescent="0.2">
      <c r="A165" s="1096"/>
      <c r="B165" s="779" t="s">
        <v>4228</v>
      </c>
      <c r="C165" s="813">
        <v>1297.69406</v>
      </c>
      <c r="D165" s="810">
        <v>0</v>
      </c>
      <c r="E165" s="811">
        <v>0</v>
      </c>
      <c r="F165" s="801">
        <v>1297.69406</v>
      </c>
      <c r="G165" s="812">
        <v>1297.69406</v>
      </c>
      <c r="H165" s="802">
        <v>0</v>
      </c>
      <c r="I165" s="800">
        <v>0</v>
      </c>
      <c r="J165" s="799">
        <v>0</v>
      </c>
      <c r="K165" s="812">
        <v>0</v>
      </c>
      <c r="L165" s="812">
        <v>0</v>
      </c>
      <c r="M165" s="811">
        <v>0</v>
      </c>
      <c r="N165" s="810">
        <v>0</v>
      </c>
      <c r="O165" s="812">
        <v>0</v>
      </c>
      <c r="P165" s="811">
        <v>0</v>
      </c>
      <c r="Q165" s="239" t="s">
        <v>100</v>
      </c>
    </row>
    <row r="166" spans="1:17" s="803" customFormat="1" ht="34.5" customHeight="1" x14ac:dyDescent="0.2">
      <c r="A166" s="1096"/>
      <c r="B166" s="779" t="s">
        <v>4227</v>
      </c>
      <c r="C166" s="813">
        <v>560</v>
      </c>
      <c r="D166" s="810">
        <v>0</v>
      </c>
      <c r="E166" s="811">
        <v>0</v>
      </c>
      <c r="F166" s="801">
        <v>550</v>
      </c>
      <c r="G166" s="812">
        <v>550</v>
      </c>
      <c r="H166" s="802">
        <v>0</v>
      </c>
      <c r="I166" s="800">
        <v>0</v>
      </c>
      <c r="J166" s="799">
        <v>0</v>
      </c>
      <c r="K166" s="812">
        <v>0</v>
      </c>
      <c r="L166" s="812">
        <v>0</v>
      </c>
      <c r="M166" s="811">
        <v>0</v>
      </c>
      <c r="N166" s="810">
        <v>0</v>
      </c>
      <c r="O166" s="812">
        <v>0</v>
      </c>
      <c r="P166" s="811">
        <v>0</v>
      </c>
      <c r="Q166" s="239" t="s">
        <v>399</v>
      </c>
    </row>
    <row r="167" spans="1:17" s="803" customFormat="1" ht="34.5" customHeight="1" x14ac:dyDescent="0.2">
      <c r="A167" s="1096"/>
      <c r="B167" s="779" t="s">
        <v>4226</v>
      </c>
      <c r="C167" s="813">
        <v>3056</v>
      </c>
      <c r="D167" s="810">
        <v>0</v>
      </c>
      <c r="E167" s="811">
        <v>0</v>
      </c>
      <c r="F167" s="801">
        <v>2850</v>
      </c>
      <c r="G167" s="812">
        <v>2850</v>
      </c>
      <c r="H167" s="802">
        <v>0</v>
      </c>
      <c r="I167" s="800">
        <v>0</v>
      </c>
      <c r="J167" s="799">
        <v>0</v>
      </c>
      <c r="K167" s="812">
        <v>0</v>
      </c>
      <c r="L167" s="812">
        <v>0</v>
      </c>
      <c r="M167" s="811">
        <v>0</v>
      </c>
      <c r="N167" s="810">
        <v>0</v>
      </c>
      <c r="O167" s="812">
        <v>0</v>
      </c>
      <c r="P167" s="811">
        <v>0</v>
      </c>
      <c r="Q167" s="239" t="s">
        <v>399</v>
      </c>
    </row>
    <row r="168" spans="1:17" s="803" customFormat="1" ht="34.5" customHeight="1" x14ac:dyDescent="0.2">
      <c r="A168" s="1096"/>
      <c r="B168" s="779" t="s">
        <v>4225</v>
      </c>
      <c r="C168" s="813">
        <v>1038</v>
      </c>
      <c r="D168" s="810">
        <v>0</v>
      </c>
      <c r="E168" s="811">
        <v>0</v>
      </c>
      <c r="F168" s="801">
        <v>750</v>
      </c>
      <c r="G168" s="812">
        <v>750</v>
      </c>
      <c r="H168" s="802">
        <v>0</v>
      </c>
      <c r="I168" s="800">
        <v>0</v>
      </c>
      <c r="J168" s="799">
        <v>0</v>
      </c>
      <c r="K168" s="812">
        <v>0</v>
      </c>
      <c r="L168" s="812">
        <v>0</v>
      </c>
      <c r="M168" s="811">
        <v>0</v>
      </c>
      <c r="N168" s="810">
        <v>0</v>
      </c>
      <c r="O168" s="812">
        <v>0</v>
      </c>
      <c r="P168" s="811">
        <v>0</v>
      </c>
      <c r="Q168" s="239" t="s">
        <v>399</v>
      </c>
    </row>
    <row r="169" spans="1:17" s="803" customFormat="1" ht="34.5" customHeight="1" x14ac:dyDescent="0.2">
      <c r="A169" s="1096"/>
      <c r="B169" s="779" t="s">
        <v>4224</v>
      </c>
      <c r="C169" s="813">
        <v>4916.5879999999997</v>
      </c>
      <c r="D169" s="810">
        <v>0</v>
      </c>
      <c r="E169" s="811">
        <v>0</v>
      </c>
      <c r="F169" s="801">
        <v>4916.5879999999997</v>
      </c>
      <c r="G169" s="812">
        <v>4916.5879999999997</v>
      </c>
      <c r="H169" s="802">
        <v>0</v>
      </c>
      <c r="I169" s="800">
        <v>0</v>
      </c>
      <c r="J169" s="799">
        <v>0</v>
      </c>
      <c r="K169" s="812">
        <v>0</v>
      </c>
      <c r="L169" s="812">
        <v>0</v>
      </c>
      <c r="M169" s="811">
        <v>0</v>
      </c>
      <c r="N169" s="810">
        <v>0</v>
      </c>
      <c r="O169" s="812">
        <v>0</v>
      </c>
      <c r="P169" s="811">
        <v>0</v>
      </c>
      <c r="Q169" s="239" t="s">
        <v>100</v>
      </c>
    </row>
    <row r="170" spans="1:17" s="803" customFormat="1" ht="34.5" customHeight="1" x14ac:dyDescent="0.2">
      <c r="A170" s="1096"/>
      <c r="B170" s="779" t="s">
        <v>4223</v>
      </c>
      <c r="C170" s="813">
        <v>1303.6813</v>
      </c>
      <c r="D170" s="810">
        <v>0</v>
      </c>
      <c r="E170" s="811">
        <v>0</v>
      </c>
      <c r="F170" s="801">
        <v>1303.6813</v>
      </c>
      <c r="G170" s="812">
        <v>1303.6813</v>
      </c>
      <c r="H170" s="802">
        <v>0</v>
      </c>
      <c r="I170" s="800">
        <v>0</v>
      </c>
      <c r="J170" s="799">
        <v>0</v>
      </c>
      <c r="K170" s="812">
        <v>0</v>
      </c>
      <c r="L170" s="812">
        <v>0</v>
      </c>
      <c r="M170" s="811">
        <v>0</v>
      </c>
      <c r="N170" s="810">
        <v>0</v>
      </c>
      <c r="O170" s="812">
        <v>0</v>
      </c>
      <c r="P170" s="811">
        <v>0</v>
      </c>
      <c r="Q170" s="239" t="s">
        <v>100</v>
      </c>
    </row>
    <row r="171" spans="1:17" s="803" customFormat="1" ht="34.5" customHeight="1" x14ac:dyDescent="0.2">
      <c r="A171" s="1096"/>
      <c r="B171" s="779" t="s">
        <v>4222</v>
      </c>
      <c r="C171" s="813">
        <v>1342.2170000000001</v>
      </c>
      <c r="D171" s="810">
        <v>0</v>
      </c>
      <c r="E171" s="811">
        <v>0</v>
      </c>
      <c r="F171" s="801">
        <v>1342.2170000000001</v>
      </c>
      <c r="G171" s="812">
        <v>1342.2170000000001</v>
      </c>
      <c r="H171" s="802">
        <v>0</v>
      </c>
      <c r="I171" s="800">
        <v>0</v>
      </c>
      <c r="J171" s="799">
        <v>0</v>
      </c>
      <c r="K171" s="812">
        <v>0</v>
      </c>
      <c r="L171" s="812">
        <v>0</v>
      </c>
      <c r="M171" s="811">
        <v>0</v>
      </c>
      <c r="N171" s="810">
        <v>0</v>
      </c>
      <c r="O171" s="812">
        <v>0</v>
      </c>
      <c r="P171" s="811">
        <v>0</v>
      </c>
      <c r="Q171" s="239" t="s">
        <v>100</v>
      </c>
    </row>
    <row r="172" spans="1:17" s="803" customFormat="1" ht="34.5" customHeight="1" x14ac:dyDescent="0.2">
      <c r="A172" s="1096"/>
      <c r="B172" s="779" t="s">
        <v>4221</v>
      </c>
      <c r="C172" s="813">
        <v>814</v>
      </c>
      <c r="D172" s="810">
        <v>0</v>
      </c>
      <c r="E172" s="811">
        <v>0</v>
      </c>
      <c r="F172" s="801">
        <v>700</v>
      </c>
      <c r="G172" s="812">
        <v>700</v>
      </c>
      <c r="H172" s="802">
        <v>0</v>
      </c>
      <c r="I172" s="800">
        <v>0</v>
      </c>
      <c r="J172" s="799">
        <v>0</v>
      </c>
      <c r="K172" s="812">
        <v>0</v>
      </c>
      <c r="L172" s="812">
        <v>0</v>
      </c>
      <c r="M172" s="811">
        <v>0</v>
      </c>
      <c r="N172" s="810">
        <v>0</v>
      </c>
      <c r="O172" s="812">
        <v>0</v>
      </c>
      <c r="P172" s="811">
        <v>0</v>
      </c>
      <c r="Q172" s="236" t="s">
        <v>399</v>
      </c>
    </row>
    <row r="173" spans="1:17" s="803" customFormat="1" ht="34.5" customHeight="1" x14ac:dyDescent="0.2">
      <c r="A173" s="1096"/>
      <c r="B173" s="779" t="s">
        <v>4220</v>
      </c>
      <c r="C173" s="813">
        <v>1460.04574</v>
      </c>
      <c r="D173" s="810">
        <v>0</v>
      </c>
      <c r="E173" s="811">
        <v>0</v>
      </c>
      <c r="F173" s="801">
        <v>1460.04574</v>
      </c>
      <c r="G173" s="812">
        <v>1460.04574</v>
      </c>
      <c r="H173" s="802">
        <v>0</v>
      </c>
      <c r="I173" s="800">
        <v>0</v>
      </c>
      <c r="J173" s="799">
        <v>0</v>
      </c>
      <c r="K173" s="812">
        <v>0</v>
      </c>
      <c r="L173" s="812">
        <v>0</v>
      </c>
      <c r="M173" s="811">
        <v>0</v>
      </c>
      <c r="N173" s="810">
        <v>0</v>
      </c>
      <c r="O173" s="812">
        <v>0</v>
      </c>
      <c r="P173" s="811">
        <v>0</v>
      </c>
      <c r="Q173" s="239" t="s">
        <v>100</v>
      </c>
    </row>
    <row r="174" spans="1:17" s="803" customFormat="1" ht="34.5" customHeight="1" x14ac:dyDescent="0.2">
      <c r="A174" s="1096"/>
      <c r="B174" s="779" t="s">
        <v>4219</v>
      </c>
      <c r="C174" s="813">
        <v>568</v>
      </c>
      <c r="D174" s="810">
        <v>0</v>
      </c>
      <c r="E174" s="811">
        <v>0</v>
      </c>
      <c r="F174" s="801">
        <v>450</v>
      </c>
      <c r="G174" s="812">
        <v>450</v>
      </c>
      <c r="H174" s="802">
        <v>0</v>
      </c>
      <c r="I174" s="800">
        <v>0</v>
      </c>
      <c r="J174" s="799">
        <v>0</v>
      </c>
      <c r="K174" s="812">
        <v>0</v>
      </c>
      <c r="L174" s="812">
        <v>0</v>
      </c>
      <c r="M174" s="811">
        <v>0</v>
      </c>
      <c r="N174" s="810">
        <v>0</v>
      </c>
      <c r="O174" s="812">
        <v>0</v>
      </c>
      <c r="P174" s="811">
        <v>0</v>
      </c>
      <c r="Q174" s="239" t="s">
        <v>399</v>
      </c>
    </row>
    <row r="175" spans="1:17" s="803" customFormat="1" ht="34.5" customHeight="1" x14ac:dyDescent="0.2">
      <c r="A175" s="1096"/>
      <c r="B175" s="779" t="s">
        <v>4218</v>
      </c>
      <c r="C175" s="813">
        <v>364.80950000000001</v>
      </c>
      <c r="D175" s="810">
        <v>0</v>
      </c>
      <c r="E175" s="811">
        <v>0</v>
      </c>
      <c r="F175" s="801">
        <v>324.80950000000001</v>
      </c>
      <c r="G175" s="812">
        <v>324.80950000000001</v>
      </c>
      <c r="H175" s="802">
        <v>0</v>
      </c>
      <c r="I175" s="800">
        <v>0</v>
      </c>
      <c r="J175" s="799">
        <v>0</v>
      </c>
      <c r="K175" s="812">
        <v>0</v>
      </c>
      <c r="L175" s="812">
        <v>0</v>
      </c>
      <c r="M175" s="811">
        <v>0</v>
      </c>
      <c r="N175" s="810">
        <v>0</v>
      </c>
      <c r="O175" s="812">
        <v>0</v>
      </c>
      <c r="P175" s="811">
        <v>0</v>
      </c>
      <c r="Q175" s="236" t="s">
        <v>399</v>
      </c>
    </row>
    <row r="176" spans="1:17" s="803" customFormat="1" ht="34.5" customHeight="1" x14ac:dyDescent="0.2">
      <c r="A176" s="1096"/>
      <c r="B176" s="779" t="s">
        <v>4217</v>
      </c>
      <c r="C176" s="813">
        <v>2278</v>
      </c>
      <c r="D176" s="810">
        <v>0</v>
      </c>
      <c r="E176" s="811">
        <v>0</v>
      </c>
      <c r="F176" s="801">
        <v>1500</v>
      </c>
      <c r="G176" s="812">
        <v>1500</v>
      </c>
      <c r="H176" s="802">
        <v>0</v>
      </c>
      <c r="I176" s="800">
        <v>0</v>
      </c>
      <c r="J176" s="799">
        <v>0</v>
      </c>
      <c r="K176" s="812">
        <v>0</v>
      </c>
      <c r="L176" s="812">
        <v>0</v>
      </c>
      <c r="M176" s="811">
        <v>0</v>
      </c>
      <c r="N176" s="810">
        <v>0</v>
      </c>
      <c r="O176" s="812">
        <v>0</v>
      </c>
      <c r="P176" s="811">
        <v>0</v>
      </c>
      <c r="Q176" s="239" t="s">
        <v>399</v>
      </c>
    </row>
    <row r="177" spans="1:17" s="803" customFormat="1" ht="34.5" customHeight="1" x14ac:dyDescent="0.2">
      <c r="A177" s="1096"/>
      <c r="B177" s="779" t="s">
        <v>4216</v>
      </c>
      <c r="C177" s="813">
        <v>650</v>
      </c>
      <c r="D177" s="810">
        <v>0</v>
      </c>
      <c r="E177" s="811">
        <v>0</v>
      </c>
      <c r="F177" s="801">
        <v>500</v>
      </c>
      <c r="G177" s="812">
        <v>500</v>
      </c>
      <c r="H177" s="802">
        <v>0</v>
      </c>
      <c r="I177" s="800">
        <v>0</v>
      </c>
      <c r="J177" s="799">
        <v>0</v>
      </c>
      <c r="K177" s="812">
        <v>0</v>
      </c>
      <c r="L177" s="812">
        <v>0</v>
      </c>
      <c r="M177" s="811">
        <v>0</v>
      </c>
      <c r="N177" s="810">
        <v>0</v>
      </c>
      <c r="O177" s="812">
        <v>0</v>
      </c>
      <c r="P177" s="811">
        <v>0</v>
      </c>
      <c r="Q177" s="239" t="s">
        <v>399</v>
      </c>
    </row>
    <row r="178" spans="1:17" s="803" customFormat="1" ht="34.5" customHeight="1" x14ac:dyDescent="0.2">
      <c r="A178" s="1096"/>
      <c r="B178" s="779" t="s">
        <v>4215</v>
      </c>
      <c r="C178" s="813">
        <v>1400.008</v>
      </c>
      <c r="D178" s="810">
        <v>0</v>
      </c>
      <c r="E178" s="811">
        <v>0</v>
      </c>
      <c r="F178" s="801">
        <v>992.44799999999998</v>
      </c>
      <c r="G178" s="812">
        <v>992.44799999999998</v>
      </c>
      <c r="H178" s="802">
        <v>0</v>
      </c>
      <c r="I178" s="800">
        <v>0</v>
      </c>
      <c r="J178" s="799">
        <v>407.56</v>
      </c>
      <c r="K178" s="812">
        <v>407.56</v>
      </c>
      <c r="L178" s="812">
        <v>0</v>
      </c>
      <c r="M178" s="811">
        <v>0</v>
      </c>
      <c r="N178" s="810">
        <v>0</v>
      </c>
      <c r="O178" s="812">
        <v>0</v>
      </c>
      <c r="P178" s="811">
        <v>0</v>
      </c>
      <c r="Q178" s="239" t="s">
        <v>100</v>
      </c>
    </row>
    <row r="179" spans="1:17" s="803" customFormat="1" ht="34.5" customHeight="1" x14ac:dyDescent="0.2">
      <c r="A179" s="1096"/>
      <c r="B179" s="779" t="s">
        <v>4214</v>
      </c>
      <c r="C179" s="813">
        <v>1700.0040000000001</v>
      </c>
      <c r="D179" s="810">
        <v>0</v>
      </c>
      <c r="E179" s="811">
        <v>0</v>
      </c>
      <c r="F179" s="801">
        <v>474.81400000000002</v>
      </c>
      <c r="G179" s="812">
        <v>474.81400000000002</v>
      </c>
      <c r="H179" s="802">
        <v>0</v>
      </c>
      <c r="I179" s="800">
        <v>0</v>
      </c>
      <c r="J179" s="799">
        <v>1225.19</v>
      </c>
      <c r="K179" s="812">
        <v>1225.19</v>
      </c>
      <c r="L179" s="812">
        <v>0</v>
      </c>
      <c r="M179" s="811">
        <v>0</v>
      </c>
      <c r="N179" s="810">
        <v>0</v>
      </c>
      <c r="O179" s="812">
        <v>0</v>
      </c>
      <c r="P179" s="811">
        <v>0</v>
      </c>
      <c r="Q179" s="239" t="s">
        <v>100</v>
      </c>
    </row>
    <row r="180" spans="1:17" s="803" customFormat="1" ht="34.5" customHeight="1" x14ac:dyDescent="0.2">
      <c r="A180" s="1096"/>
      <c r="B180" s="779" t="s">
        <v>4213</v>
      </c>
      <c r="C180" s="813">
        <v>1073</v>
      </c>
      <c r="D180" s="810">
        <v>0</v>
      </c>
      <c r="E180" s="811">
        <v>0</v>
      </c>
      <c r="F180" s="801">
        <v>1000</v>
      </c>
      <c r="G180" s="812">
        <v>1000</v>
      </c>
      <c r="H180" s="802">
        <v>0</v>
      </c>
      <c r="I180" s="800">
        <v>0</v>
      </c>
      <c r="J180" s="799">
        <v>0</v>
      </c>
      <c r="K180" s="812">
        <v>0</v>
      </c>
      <c r="L180" s="812">
        <v>0</v>
      </c>
      <c r="M180" s="811">
        <v>0</v>
      </c>
      <c r="N180" s="810">
        <v>0</v>
      </c>
      <c r="O180" s="812">
        <v>0</v>
      </c>
      <c r="P180" s="811">
        <v>0</v>
      </c>
      <c r="Q180" s="239" t="s">
        <v>399</v>
      </c>
    </row>
    <row r="181" spans="1:17" s="803" customFormat="1" ht="34.5" customHeight="1" x14ac:dyDescent="0.2">
      <c r="A181" s="1096"/>
      <c r="B181" s="779" t="s">
        <v>4212</v>
      </c>
      <c r="C181" s="813">
        <v>1250.0070000000001</v>
      </c>
      <c r="D181" s="810">
        <v>0</v>
      </c>
      <c r="E181" s="811">
        <v>0</v>
      </c>
      <c r="F181" s="801">
        <v>471.28699999999998</v>
      </c>
      <c r="G181" s="812">
        <v>471.28699999999998</v>
      </c>
      <c r="H181" s="802">
        <v>0</v>
      </c>
      <c r="I181" s="800">
        <v>0</v>
      </c>
      <c r="J181" s="799">
        <v>678.72</v>
      </c>
      <c r="K181" s="812">
        <v>678.72</v>
      </c>
      <c r="L181" s="812">
        <v>0</v>
      </c>
      <c r="M181" s="811">
        <v>0</v>
      </c>
      <c r="N181" s="810">
        <v>0</v>
      </c>
      <c r="O181" s="812">
        <v>0</v>
      </c>
      <c r="P181" s="811">
        <v>0</v>
      </c>
      <c r="Q181" s="239" t="s">
        <v>399</v>
      </c>
    </row>
    <row r="182" spans="1:17" s="803" customFormat="1" ht="24" customHeight="1" x14ac:dyDescent="0.2">
      <c r="A182" s="1096"/>
      <c r="B182" s="779" t="s">
        <v>4211</v>
      </c>
      <c r="C182" s="813">
        <v>1688.3904699999998</v>
      </c>
      <c r="D182" s="810">
        <v>0</v>
      </c>
      <c r="E182" s="811">
        <v>0</v>
      </c>
      <c r="F182" s="801">
        <v>1688.3904699999998</v>
      </c>
      <c r="G182" s="812">
        <v>1688.3904699999998</v>
      </c>
      <c r="H182" s="802">
        <v>0</v>
      </c>
      <c r="I182" s="800">
        <v>0</v>
      </c>
      <c r="J182" s="799">
        <v>0</v>
      </c>
      <c r="K182" s="812">
        <v>0</v>
      </c>
      <c r="L182" s="812">
        <v>0</v>
      </c>
      <c r="M182" s="811">
        <v>0</v>
      </c>
      <c r="N182" s="810">
        <v>0</v>
      </c>
      <c r="O182" s="812">
        <v>0</v>
      </c>
      <c r="P182" s="811">
        <v>0</v>
      </c>
      <c r="Q182" s="239" t="s">
        <v>100</v>
      </c>
    </row>
    <row r="183" spans="1:17" s="803" customFormat="1" ht="34.5" customHeight="1" x14ac:dyDescent="0.2">
      <c r="A183" s="1096"/>
      <c r="B183" s="779" t="s">
        <v>4210</v>
      </c>
      <c r="C183" s="813">
        <v>1916.0018</v>
      </c>
      <c r="D183" s="810">
        <v>0</v>
      </c>
      <c r="E183" s="811">
        <v>0</v>
      </c>
      <c r="F183" s="801">
        <v>122.1918</v>
      </c>
      <c r="G183" s="812">
        <v>122.1918</v>
      </c>
      <c r="H183" s="802">
        <v>0</v>
      </c>
      <c r="I183" s="800">
        <v>0</v>
      </c>
      <c r="J183" s="799">
        <v>1293.81</v>
      </c>
      <c r="K183" s="812">
        <v>1293.81</v>
      </c>
      <c r="L183" s="812">
        <v>0</v>
      </c>
      <c r="M183" s="811">
        <v>0</v>
      </c>
      <c r="N183" s="810">
        <v>0</v>
      </c>
      <c r="O183" s="812">
        <v>0</v>
      </c>
      <c r="P183" s="811">
        <v>0</v>
      </c>
      <c r="Q183" s="236" t="s">
        <v>399</v>
      </c>
    </row>
    <row r="184" spans="1:17" s="803" customFormat="1" ht="45" customHeight="1" x14ac:dyDescent="0.2">
      <c r="A184" s="1096"/>
      <c r="B184" s="779" t="s">
        <v>4209</v>
      </c>
      <c r="C184" s="813">
        <v>380</v>
      </c>
      <c r="D184" s="810">
        <v>0</v>
      </c>
      <c r="E184" s="811">
        <v>0</v>
      </c>
      <c r="F184" s="801">
        <v>380</v>
      </c>
      <c r="G184" s="812">
        <v>380</v>
      </c>
      <c r="H184" s="802">
        <v>0</v>
      </c>
      <c r="I184" s="800">
        <v>0</v>
      </c>
      <c r="J184" s="799">
        <v>0</v>
      </c>
      <c r="K184" s="812">
        <v>0</v>
      </c>
      <c r="L184" s="812">
        <v>0</v>
      </c>
      <c r="M184" s="811">
        <v>0</v>
      </c>
      <c r="N184" s="810">
        <v>0</v>
      </c>
      <c r="O184" s="812">
        <v>0</v>
      </c>
      <c r="P184" s="811">
        <v>0</v>
      </c>
      <c r="Q184" s="239" t="s">
        <v>100</v>
      </c>
    </row>
    <row r="185" spans="1:17" s="803" customFormat="1" ht="45" customHeight="1" x14ac:dyDescent="0.2">
      <c r="A185" s="1096"/>
      <c r="B185" s="779" t="s">
        <v>4208</v>
      </c>
      <c r="C185" s="813">
        <v>230.56700000000001</v>
      </c>
      <c r="D185" s="810">
        <v>0</v>
      </c>
      <c r="E185" s="811">
        <v>0</v>
      </c>
      <c r="F185" s="801">
        <v>230.56700000000001</v>
      </c>
      <c r="G185" s="812">
        <v>230.56700000000001</v>
      </c>
      <c r="H185" s="802">
        <v>0</v>
      </c>
      <c r="I185" s="800">
        <v>0</v>
      </c>
      <c r="J185" s="799">
        <v>0</v>
      </c>
      <c r="K185" s="812">
        <v>0</v>
      </c>
      <c r="L185" s="812">
        <v>0</v>
      </c>
      <c r="M185" s="811">
        <v>0</v>
      </c>
      <c r="N185" s="810">
        <v>0</v>
      </c>
      <c r="O185" s="812">
        <v>0</v>
      </c>
      <c r="P185" s="811">
        <v>0</v>
      </c>
      <c r="Q185" s="239" t="s">
        <v>100</v>
      </c>
    </row>
    <row r="186" spans="1:17" s="803" customFormat="1" ht="34.5" customHeight="1" x14ac:dyDescent="0.2">
      <c r="A186" s="1096"/>
      <c r="B186" s="779" t="s">
        <v>4207</v>
      </c>
      <c r="C186" s="813">
        <v>400.51</v>
      </c>
      <c r="D186" s="810">
        <v>0</v>
      </c>
      <c r="E186" s="811">
        <v>0</v>
      </c>
      <c r="F186" s="801">
        <v>400.51</v>
      </c>
      <c r="G186" s="812">
        <v>400.51</v>
      </c>
      <c r="H186" s="802">
        <v>0</v>
      </c>
      <c r="I186" s="800">
        <v>0</v>
      </c>
      <c r="J186" s="799">
        <v>0</v>
      </c>
      <c r="K186" s="812">
        <v>0</v>
      </c>
      <c r="L186" s="812">
        <v>0</v>
      </c>
      <c r="M186" s="811">
        <v>0</v>
      </c>
      <c r="N186" s="810">
        <v>0</v>
      </c>
      <c r="O186" s="812">
        <v>0</v>
      </c>
      <c r="P186" s="811">
        <v>0</v>
      </c>
      <c r="Q186" s="239" t="s">
        <v>100</v>
      </c>
    </row>
    <row r="187" spans="1:17" s="803" customFormat="1" ht="34.5" customHeight="1" x14ac:dyDescent="0.2">
      <c r="A187" s="1096"/>
      <c r="B187" s="779" t="s">
        <v>4206</v>
      </c>
      <c r="C187" s="813">
        <v>705.92282999999998</v>
      </c>
      <c r="D187" s="810">
        <v>0</v>
      </c>
      <c r="E187" s="811">
        <v>0</v>
      </c>
      <c r="F187" s="801">
        <v>686.92282999999998</v>
      </c>
      <c r="G187" s="812">
        <v>686.92282999999998</v>
      </c>
      <c r="H187" s="802">
        <v>0</v>
      </c>
      <c r="I187" s="800">
        <v>0</v>
      </c>
      <c r="J187" s="799">
        <v>0</v>
      </c>
      <c r="K187" s="812">
        <v>0</v>
      </c>
      <c r="L187" s="812">
        <v>0</v>
      </c>
      <c r="M187" s="811">
        <v>0</v>
      </c>
      <c r="N187" s="810">
        <v>0</v>
      </c>
      <c r="O187" s="812">
        <v>0</v>
      </c>
      <c r="P187" s="811">
        <v>0</v>
      </c>
      <c r="Q187" s="239" t="s">
        <v>399</v>
      </c>
    </row>
    <row r="188" spans="1:17" s="803" customFormat="1" ht="34.5" customHeight="1" x14ac:dyDescent="0.2">
      <c r="A188" s="1096"/>
      <c r="B188" s="779" t="s">
        <v>4205</v>
      </c>
      <c r="C188" s="813">
        <v>7585</v>
      </c>
      <c r="D188" s="810">
        <v>0</v>
      </c>
      <c r="E188" s="811">
        <v>0</v>
      </c>
      <c r="F188" s="801">
        <v>7200</v>
      </c>
      <c r="G188" s="812">
        <v>7200</v>
      </c>
      <c r="H188" s="802">
        <v>0</v>
      </c>
      <c r="I188" s="800">
        <v>0</v>
      </c>
      <c r="J188" s="799">
        <v>0</v>
      </c>
      <c r="K188" s="812">
        <v>0</v>
      </c>
      <c r="L188" s="812">
        <v>0</v>
      </c>
      <c r="M188" s="811">
        <v>0</v>
      </c>
      <c r="N188" s="810">
        <v>0</v>
      </c>
      <c r="O188" s="812">
        <v>0</v>
      </c>
      <c r="P188" s="811">
        <v>0</v>
      </c>
      <c r="Q188" s="239" t="s">
        <v>399</v>
      </c>
    </row>
    <row r="189" spans="1:17" s="803" customFormat="1" ht="34.5" customHeight="1" x14ac:dyDescent="0.2">
      <c r="A189" s="1096"/>
      <c r="B189" s="779" t="s">
        <v>4204</v>
      </c>
      <c r="C189" s="813">
        <v>199</v>
      </c>
      <c r="D189" s="810">
        <v>0</v>
      </c>
      <c r="E189" s="811">
        <v>0</v>
      </c>
      <c r="F189" s="801">
        <v>199</v>
      </c>
      <c r="G189" s="812">
        <v>199</v>
      </c>
      <c r="H189" s="802">
        <v>0</v>
      </c>
      <c r="I189" s="800">
        <v>0</v>
      </c>
      <c r="J189" s="799">
        <v>0</v>
      </c>
      <c r="K189" s="812">
        <v>0</v>
      </c>
      <c r="L189" s="812">
        <v>0</v>
      </c>
      <c r="M189" s="811">
        <v>0</v>
      </c>
      <c r="N189" s="810">
        <v>0</v>
      </c>
      <c r="O189" s="812">
        <v>0</v>
      </c>
      <c r="P189" s="811">
        <v>0</v>
      </c>
      <c r="Q189" s="239" t="s">
        <v>100</v>
      </c>
    </row>
    <row r="190" spans="1:17" s="803" customFormat="1" ht="34.5" customHeight="1" x14ac:dyDescent="0.2">
      <c r="A190" s="1096"/>
      <c r="B190" s="779" t="s">
        <v>4203</v>
      </c>
      <c r="C190" s="813">
        <v>811</v>
      </c>
      <c r="D190" s="810">
        <v>0</v>
      </c>
      <c r="E190" s="811">
        <v>0</v>
      </c>
      <c r="F190" s="801">
        <v>810</v>
      </c>
      <c r="G190" s="812">
        <v>810</v>
      </c>
      <c r="H190" s="802">
        <v>0</v>
      </c>
      <c r="I190" s="800">
        <v>0</v>
      </c>
      <c r="J190" s="799">
        <v>0</v>
      </c>
      <c r="K190" s="812">
        <v>0</v>
      </c>
      <c r="L190" s="812">
        <v>0</v>
      </c>
      <c r="M190" s="811">
        <v>0</v>
      </c>
      <c r="N190" s="810">
        <v>0</v>
      </c>
      <c r="O190" s="812">
        <v>0</v>
      </c>
      <c r="P190" s="811">
        <v>0</v>
      </c>
      <c r="Q190" s="236" t="s">
        <v>399</v>
      </c>
    </row>
    <row r="191" spans="1:17" s="803" customFormat="1" ht="24" customHeight="1" x14ac:dyDescent="0.2">
      <c r="A191" s="1096"/>
      <c r="B191" s="779" t="s">
        <v>4202</v>
      </c>
      <c r="C191" s="813">
        <v>300.89600000000002</v>
      </c>
      <c r="D191" s="810">
        <v>0</v>
      </c>
      <c r="E191" s="811">
        <v>0</v>
      </c>
      <c r="F191" s="801">
        <v>300.89600000000002</v>
      </c>
      <c r="G191" s="812">
        <v>300.89600000000002</v>
      </c>
      <c r="H191" s="802">
        <v>0</v>
      </c>
      <c r="I191" s="800">
        <v>0</v>
      </c>
      <c r="J191" s="799">
        <v>0</v>
      </c>
      <c r="K191" s="812">
        <v>0</v>
      </c>
      <c r="L191" s="812">
        <v>0</v>
      </c>
      <c r="M191" s="811">
        <v>0</v>
      </c>
      <c r="N191" s="810">
        <v>0</v>
      </c>
      <c r="O191" s="812">
        <v>0</v>
      </c>
      <c r="P191" s="811">
        <v>0</v>
      </c>
      <c r="Q191" s="239" t="s">
        <v>100</v>
      </c>
    </row>
    <row r="192" spans="1:17" s="803" customFormat="1" ht="24.75" customHeight="1" thickBot="1" x14ac:dyDescent="0.25">
      <c r="A192" s="1097"/>
      <c r="B192" s="779" t="s">
        <v>2517</v>
      </c>
      <c r="C192" s="813">
        <v>2808</v>
      </c>
      <c r="D192" s="810">
        <v>0</v>
      </c>
      <c r="E192" s="811">
        <v>0</v>
      </c>
      <c r="F192" s="801">
        <v>2808</v>
      </c>
      <c r="G192" s="812">
        <v>2808</v>
      </c>
      <c r="H192" s="802">
        <v>0</v>
      </c>
      <c r="I192" s="800">
        <v>0</v>
      </c>
      <c r="J192" s="799">
        <v>0</v>
      </c>
      <c r="K192" s="812">
        <v>0</v>
      </c>
      <c r="L192" s="812">
        <v>0</v>
      </c>
      <c r="M192" s="811">
        <v>0</v>
      </c>
      <c r="N192" s="810">
        <v>0</v>
      </c>
      <c r="O192" s="812">
        <v>0</v>
      </c>
      <c r="P192" s="811">
        <v>0</v>
      </c>
      <c r="Q192" s="239" t="s">
        <v>100</v>
      </c>
    </row>
    <row r="193" spans="1:17" ht="15.75" customHeight="1" thickBot="1" x14ac:dyDescent="0.2">
      <c r="A193" s="1054" t="s">
        <v>409</v>
      </c>
      <c r="B193" s="1055" t="s">
        <v>11</v>
      </c>
      <c r="C193" s="234">
        <f>SUM(C67:C192)</f>
        <v>284953.39381000004</v>
      </c>
      <c r="D193" s="235">
        <f t="shared" ref="D193:P193" si="7">SUM(D67:D192)</f>
        <v>10716.238000000001</v>
      </c>
      <c r="E193" s="795">
        <f t="shared" si="7"/>
        <v>7356.6100000000006</v>
      </c>
      <c r="F193" s="235">
        <f t="shared" si="7"/>
        <v>193670.09581000009</v>
      </c>
      <c r="G193" s="238">
        <f t="shared" si="7"/>
        <v>193635.16581000009</v>
      </c>
      <c r="H193" s="240">
        <f t="shared" si="7"/>
        <v>34.93</v>
      </c>
      <c r="I193" s="229">
        <f t="shared" si="7"/>
        <v>0</v>
      </c>
      <c r="J193" s="235">
        <f t="shared" si="7"/>
        <v>40083.480000000003</v>
      </c>
      <c r="K193" s="238">
        <f t="shared" si="7"/>
        <v>40083.480000000003</v>
      </c>
      <c r="L193" s="238">
        <f t="shared" si="7"/>
        <v>0</v>
      </c>
      <c r="M193" s="229">
        <f t="shared" si="7"/>
        <v>0</v>
      </c>
      <c r="N193" s="235">
        <f t="shared" si="7"/>
        <v>4600</v>
      </c>
      <c r="O193" s="238">
        <f t="shared" si="7"/>
        <v>0</v>
      </c>
      <c r="P193" s="229">
        <f t="shared" si="7"/>
        <v>0</v>
      </c>
      <c r="Q193" s="229" t="s">
        <v>392</v>
      </c>
    </row>
    <row r="194" spans="1:17" s="773" customFormat="1" ht="18.75" customHeight="1" thickBot="1" x14ac:dyDescent="0.2">
      <c r="A194" s="1056" t="s">
        <v>408</v>
      </c>
      <c r="B194" s="1057" t="s">
        <v>45</v>
      </c>
      <c r="C194" s="1057" t="s">
        <v>4144</v>
      </c>
      <c r="D194" s="1057" t="s">
        <v>4144</v>
      </c>
      <c r="E194" s="1057" t="s">
        <v>4144</v>
      </c>
      <c r="F194" s="1057" t="s">
        <v>4144</v>
      </c>
      <c r="G194" s="1057"/>
      <c r="H194" s="1057"/>
      <c r="I194" s="1057"/>
      <c r="J194" s="1057" t="s">
        <v>4144</v>
      </c>
      <c r="K194" s="1057"/>
      <c r="L194" s="1057"/>
      <c r="M194" s="1057"/>
      <c r="N194" s="1057" t="s">
        <v>4144</v>
      </c>
      <c r="O194" s="1057" t="s">
        <v>4144</v>
      </c>
      <c r="P194" s="1057" t="s">
        <v>4144</v>
      </c>
      <c r="Q194" s="1058" t="s">
        <v>4144</v>
      </c>
    </row>
    <row r="195" spans="1:17" s="803" customFormat="1" ht="35.25" customHeight="1" x14ac:dyDescent="0.2">
      <c r="A195" s="1095"/>
      <c r="B195" s="779" t="s">
        <v>407</v>
      </c>
      <c r="C195" s="813">
        <v>1687.69128</v>
      </c>
      <c r="D195" s="810">
        <v>985</v>
      </c>
      <c r="E195" s="811">
        <v>400</v>
      </c>
      <c r="F195" s="801">
        <v>51.851279999999996</v>
      </c>
      <c r="G195" s="812">
        <v>51.851279999999996</v>
      </c>
      <c r="H195" s="802">
        <v>0</v>
      </c>
      <c r="I195" s="802">
        <v>0</v>
      </c>
      <c r="J195" s="799">
        <v>0</v>
      </c>
      <c r="K195" s="814">
        <v>0</v>
      </c>
      <c r="L195" s="812">
        <v>0</v>
      </c>
      <c r="M195" s="811">
        <v>0</v>
      </c>
      <c r="N195" s="810">
        <v>0</v>
      </c>
      <c r="O195" s="812">
        <v>0</v>
      </c>
      <c r="P195" s="811">
        <v>0</v>
      </c>
      <c r="Q195" s="236" t="s">
        <v>399</v>
      </c>
    </row>
    <row r="196" spans="1:17" s="803" customFormat="1" ht="67.5" customHeight="1" x14ac:dyDescent="0.2">
      <c r="A196" s="1096"/>
      <c r="B196" s="779" t="s">
        <v>406</v>
      </c>
      <c r="C196" s="813">
        <v>312211.59525000001</v>
      </c>
      <c r="D196" s="810">
        <v>34813</v>
      </c>
      <c r="E196" s="811">
        <v>5110.79558</v>
      </c>
      <c r="F196" s="801">
        <v>259.81967000000003</v>
      </c>
      <c r="G196" s="812">
        <v>259.81967000000003</v>
      </c>
      <c r="H196" s="802">
        <v>0</v>
      </c>
      <c r="I196" s="802">
        <v>0</v>
      </c>
      <c r="J196" s="799">
        <v>17337.98</v>
      </c>
      <c r="K196" s="821">
        <v>17337.98</v>
      </c>
      <c r="L196" s="812">
        <v>0</v>
      </c>
      <c r="M196" s="811">
        <v>0</v>
      </c>
      <c r="N196" s="822">
        <v>16509</v>
      </c>
      <c r="O196" s="823">
        <v>16575</v>
      </c>
      <c r="P196" s="824">
        <v>221606</v>
      </c>
      <c r="Q196" s="239" t="s">
        <v>4201</v>
      </c>
    </row>
    <row r="197" spans="1:17" s="803" customFormat="1" ht="12.75" customHeight="1" x14ac:dyDescent="0.2">
      <c r="A197" s="1096"/>
      <c r="B197" s="779" t="s">
        <v>4200</v>
      </c>
      <c r="C197" s="813">
        <v>4003.2809999999999</v>
      </c>
      <c r="D197" s="810">
        <v>3364.4009999999998</v>
      </c>
      <c r="E197" s="811">
        <v>0</v>
      </c>
      <c r="F197" s="801">
        <v>638.88</v>
      </c>
      <c r="G197" s="812">
        <v>638.88</v>
      </c>
      <c r="H197" s="802">
        <v>0</v>
      </c>
      <c r="I197" s="802">
        <v>0</v>
      </c>
      <c r="J197" s="799">
        <v>0</v>
      </c>
      <c r="K197" s="814">
        <v>0</v>
      </c>
      <c r="L197" s="812">
        <v>0</v>
      </c>
      <c r="M197" s="811">
        <v>0</v>
      </c>
      <c r="N197" s="810">
        <v>0</v>
      </c>
      <c r="O197" s="812">
        <v>0</v>
      </c>
      <c r="P197" s="811">
        <v>0</v>
      </c>
      <c r="Q197" s="239" t="s">
        <v>392</v>
      </c>
    </row>
    <row r="198" spans="1:17" s="803" customFormat="1" ht="12.75" customHeight="1" x14ac:dyDescent="0.2">
      <c r="A198" s="1096"/>
      <c r="B198" s="779" t="s">
        <v>405</v>
      </c>
      <c r="C198" s="813">
        <v>17506.396000000001</v>
      </c>
      <c r="D198" s="810">
        <v>1176.8900000000001</v>
      </c>
      <c r="E198" s="811">
        <v>6846.6063600000007</v>
      </c>
      <c r="F198" s="801">
        <v>6766.2076399999996</v>
      </c>
      <c r="G198" s="812">
        <v>6766.2076399999996</v>
      </c>
      <c r="H198" s="802">
        <v>0</v>
      </c>
      <c r="I198" s="802">
        <v>0</v>
      </c>
      <c r="J198" s="799">
        <v>1419.692</v>
      </c>
      <c r="K198" s="814">
        <v>1419.692</v>
      </c>
      <c r="L198" s="812">
        <v>0</v>
      </c>
      <c r="M198" s="811">
        <v>0</v>
      </c>
      <c r="N198" s="810">
        <v>0</v>
      </c>
      <c r="O198" s="812">
        <v>0</v>
      </c>
      <c r="P198" s="811">
        <v>0</v>
      </c>
      <c r="Q198" s="239" t="s">
        <v>392</v>
      </c>
    </row>
    <row r="199" spans="1:17" s="803" customFormat="1" ht="24" customHeight="1" x14ac:dyDescent="0.2">
      <c r="A199" s="1096"/>
      <c r="B199" s="779" t="s">
        <v>404</v>
      </c>
      <c r="C199" s="813">
        <v>6688.7128400000001</v>
      </c>
      <c r="D199" s="810">
        <v>0</v>
      </c>
      <c r="E199" s="811">
        <v>46.21</v>
      </c>
      <c r="F199" s="801">
        <v>6642.5028400000001</v>
      </c>
      <c r="G199" s="812">
        <v>6642.5028400000001</v>
      </c>
      <c r="H199" s="802">
        <v>0</v>
      </c>
      <c r="I199" s="802">
        <v>0</v>
      </c>
      <c r="J199" s="799">
        <v>0</v>
      </c>
      <c r="K199" s="814">
        <v>0</v>
      </c>
      <c r="L199" s="812">
        <v>0</v>
      </c>
      <c r="M199" s="811">
        <v>0</v>
      </c>
      <c r="N199" s="810">
        <v>0</v>
      </c>
      <c r="O199" s="812">
        <v>0</v>
      </c>
      <c r="P199" s="811">
        <v>0</v>
      </c>
      <c r="Q199" s="239" t="s">
        <v>392</v>
      </c>
    </row>
    <row r="200" spans="1:17" s="803" customFormat="1" ht="34.5" customHeight="1" x14ac:dyDescent="0.2">
      <c r="A200" s="1096"/>
      <c r="B200" s="779" t="s">
        <v>4199</v>
      </c>
      <c r="C200" s="813">
        <v>9190.8970000000008</v>
      </c>
      <c r="D200" s="810">
        <v>4998</v>
      </c>
      <c r="E200" s="811">
        <v>1055.4829999999999</v>
      </c>
      <c r="F200" s="801">
        <v>2937.4140000000002</v>
      </c>
      <c r="G200" s="812">
        <v>2937.4140000000002</v>
      </c>
      <c r="H200" s="802">
        <v>0</v>
      </c>
      <c r="I200" s="802">
        <v>0</v>
      </c>
      <c r="J200" s="799">
        <v>0</v>
      </c>
      <c r="K200" s="814">
        <v>0</v>
      </c>
      <c r="L200" s="812">
        <v>0</v>
      </c>
      <c r="M200" s="811">
        <v>0</v>
      </c>
      <c r="N200" s="810">
        <v>0</v>
      </c>
      <c r="O200" s="812">
        <v>0</v>
      </c>
      <c r="P200" s="811">
        <v>0</v>
      </c>
      <c r="Q200" s="236" t="s">
        <v>399</v>
      </c>
    </row>
    <row r="201" spans="1:17" s="803" customFormat="1" ht="34.5" customHeight="1" x14ac:dyDescent="0.2">
      <c r="A201" s="1096"/>
      <c r="B201" s="779" t="s">
        <v>403</v>
      </c>
      <c r="C201" s="813">
        <v>8095</v>
      </c>
      <c r="D201" s="810">
        <v>175.45</v>
      </c>
      <c r="E201" s="811">
        <v>2983.1811900000002</v>
      </c>
      <c r="F201" s="801">
        <v>3641.3688099999999</v>
      </c>
      <c r="G201" s="812">
        <v>3641.3688099999999</v>
      </c>
      <c r="H201" s="802">
        <v>0</v>
      </c>
      <c r="I201" s="802">
        <v>0</v>
      </c>
      <c r="J201" s="799">
        <v>0</v>
      </c>
      <c r="K201" s="814">
        <v>0</v>
      </c>
      <c r="L201" s="812">
        <v>0</v>
      </c>
      <c r="M201" s="811">
        <v>0</v>
      </c>
      <c r="N201" s="810">
        <v>0</v>
      </c>
      <c r="O201" s="812">
        <v>0</v>
      </c>
      <c r="P201" s="811">
        <v>0</v>
      </c>
      <c r="Q201" s="239" t="s">
        <v>399</v>
      </c>
    </row>
    <row r="202" spans="1:17" s="803" customFormat="1" ht="34.5" customHeight="1" x14ac:dyDescent="0.2">
      <c r="A202" s="1096"/>
      <c r="B202" s="779" t="s">
        <v>402</v>
      </c>
      <c r="C202" s="813">
        <v>2979.7699300000004</v>
      </c>
      <c r="D202" s="810">
        <v>0</v>
      </c>
      <c r="E202" s="811">
        <v>63</v>
      </c>
      <c r="F202" s="801">
        <v>2916.7699300000004</v>
      </c>
      <c r="G202" s="812">
        <v>2916.7699300000004</v>
      </c>
      <c r="H202" s="802">
        <v>0</v>
      </c>
      <c r="I202" s="802">
        <v>0</v>
      </c>
      <c r="J202" s="799">
        <v>0</v>
      </c>
      <c r="K202" s="814">
        <v>0</v>
      </c>
      <c r="L202" s="812">
        <v>0</v>
      </c>
      <c r="M202" s="811">
        <v>0</v>
      </c>
      <c r="N202" s="810">
        <v>0</v>
      </c>
      <c r="O202" s="812">
        <v>0</v>
      </c>
      <c r="P202" s="811">
        <v>0</v>
      </c>
      <c r="Q202" s="239" t="s">
        <v>392</v>
      </c>
    </row>
    <row r="203" spans="1:17" s="803" customFormat="1" ht="34.5" customHeight="1" x14ac:dyDescent="0.2">
      <c r="A203" s="1096"/>
      <c r="B203" s="779" t="s">
        <v>401</v>
      </c>
      <c r="C203" s="813">
        <v>7255.0050000000001</v>
      </c>
      <c r="D203" s="810">
        <v>0</v>
      </c>
      <c r="E203" s="811">
        <v>190.58</v>
      </c>
      <c r="F203" s="801">
        <v>6809.4250000000002</v>
      </c>
      <c r="G203" s="812">
        <v>6809.4250000000002</v>
      </c>
      <c r="H203" s="802">
        <v>0</v>
      </c>
      <c r="I203" s="802">
        <v>0</v>
      </c>
      <c r="J203" s="799">
        <v>0</v>
      </c>
      <c r="K203" s="814">
        <v>0</v>
      </c>
      <c r="L203" s="812">
        <v>0</v>
      </c>
      <c r="M203" s="811">
        <v>0</v>
      </c>
      <c r="N203" s="810">
        <v>0</v>
      </c>
      <c r="O203" s="812">
        <v>0</v>
      </c>
      <c r="P203" s="811">
        <v>0</v>
      </c>
      <c r="Q203" s="239" t="s">
        <v>399</v>
      </c>
    </row>
    <row r="204" spans="1:17" s="803" customFormat="1" ht="24" customHeight="1" x14ac:dyDescent="0.2">
      <c r="A204" s="1096"/>
      <c r="B204" s="779" t="s">
        <v>400</v>
      </c>
      <c r="C204" s="813">
        <v>2948.9722999999999</v>
      </c>
      <c r="D204" s="810">
        <v>0</v>
      </c>
      <c r="E204" s="811">
        <v>2763.08</v>
      </c>
      <c r="F204" s="801">
        <v>185.89229999999998</v>
      </c>
      <c r="G204" s="812">
        <v>185.89229999999998</v>
      </c>
      <c r="H204" s="802">
        <v>0</v>
      </c>
      <c r="I204" s="802">
        <v>0</v>
      </c>
      <c r="J204" s="799">
        <v>0</v>
      </c>
      <c r="K204" s="814">
        <v>0</v>
      </c>
      <c r="L204" s="812">
        <v>0</v>
      </c>
      <c r="M204" s="811">
        <v>0</v>
      </c>
      <c r="N204" s="810">
        <v>0</v>
      </c>
      <c r="O204" s="812">
        <v>0</v>
      </c>
      <c r="P204" s="811">
        <v>0</v>
      </c>
      <c r="Q204" s="239" t="s">
        <v>392</v>
      </c>
    </row>
    <row r="205" spans="1:17" s="803" customFormat="1" ht="34.5" customHeight="1" x14ac:dyDescent="0.2">
      <c r="A205" s="1096"/>
      <c r="B205" s="779" t="s">
        <v>4198</v>
      </c>
      <c r="C205" s="813">
        <v>7000.0032499999998</v>
      </c>
      <c r="D205" s="810">
        <v>0</v>
      </c>
      <c r="E205" s="811">
        <v>0</v>
      </c>
      <c r="F205" s="801">
        <v>1741.78325</v>
      </c>
      <c r="G205" s="812">
        <v>1741.78325</v>
      </c>
      <c r="H205" s="802">
        <v>0</v>
      </c>
      <c r="I205" s="802">
        <v>0</v>
      </c>
      <c r="J205" s="799">
        <v>3758.22</v>
      </c>
      <c r="K205" s="814">
        <v>3758.22</v>
      </c>
      <c r="L205" s="812">
        <v>0</v>
      </c>
      <c r="M205" s="811">
        <v>0</v>
      </c>
      <c r="N205" s="810">
        <v>0</v>
      </c>
      <c r="O205" s="812">
        <v>0</v>
      </c>
      <c r="P205" s="811">
        <v>0</v>
      </c>
      <c r="Q205" s="236" t="s">
        <v>399</v>
      </c>
    </row>
    <row r="206" spans="1:17" s="803" customFormat="1" ht="34.5" customHeight="1" x14ac:dyDescent="0.2">
      <c r="A206" s="1096"/>
      <c r="B206" s="779" t="s">
        <v>4197</v>
      </c>
      <c r="C206" s="813">
        <v>600</v>
      </c>
      <c r="D206" s="810">
        <v>0</v>
      </c>
      <c r="E206" s="811">
        <v>0</v>
      </c>
      <c r="F206" s="801">
        <v>600</v>
      </c>
      <c r="G206" s="812">
        <v>600</v>
      </c>
      <c r="H206" s="802">
        <v>0</v>
      </c>
      <c r="I206" s="802">
        <v>0</v>
      </c>
      <c r="J206" s="799">
        <v>0</v>
      </c>
      <c r="K206" s="814">
        <v>0</v>
      </c>
      <c r="L206" s="812">
        <v>0</v>
      </c>
      <c r="M206" s="811">
        <v>0</v>
      </c>
      <c r="N206" s="810">
        <v>0</v>
      </c>
      <c r="O206" s="812">
        <v>0</v>
      </c>
      <c r="P206" s="811">
        <v>0</v>
      </c>
      <c r="Q206" s="239" t="s">
        <v>392</v>
      </c>
    </row>
    <row r="207" spans="1:17" s="803" customFormat="1" ht="42" x14ac:dyDescent="0.2">
      <c r="A207" s="1096"/>
      <c r="B207" s="779" t="s">
        <v>4196</v>
      </c>
      <c r="C207" s="813">
        <v>911.54334000000006</v>
      </c>
      <c r="D207" s="810">
        <v>0</v>
      </c>
      <c r="E207" s="811">
        <v>346.81554000000006</v>
      </c>
      <c r="F207" s="801">
        <v>564.7278</v>
      </c>
      <c r="G207" s="812">
        <v>564.7278</v>
      </c>
      <c r="H207" s="802">
        <v>0</v>
      </c>
      <c r="I207" s="802">
        <v>0</v>
      </c>
      <c r="J207" s="799">
        <v>0</v>
      </c>
      <c r="K207" s="814">
        <v>0</v>
      </c>
      <c r="L207" s="812">
        <v>0</v>
      </c>
      <c r="M207" s="811">
        <v>0</v>
      </c>
      <c r="N207" s="810">
        <v>0</v>
      </c>
      <c r="O207" s="812">
        <v>0</v>
      </c>
      <c r="P207" s="811">
        <v>0</v>
      </c>
      <c r="Q207" s="239" t="s">
        <v>392</v>
      </c>
    </row>
    <row r="208" spans="1:17" s="803" customFormat="1" ht="34.5" customHeight="1" x14ac:dyDescent="0.2">
      <c r="A208" s="1096"/>
      <c r="B208" s="779" t="s">
        <v>4195</v>
      </c>
      <c r="C208" s="813">
        <v>399.67752000000002</v>
      </c>
      <c r="D208" s="810">
        <v>0</v>
      </c>
      <c r="E208" s="811">
        <v>0</v>
      </c>
      <c r="F208" s="801">
        <v>399.67752000000002</v>
      </c>
      <c r="G208" s="812">
        <v>399.67752000000002</v>
      </c>
      <c r="H208" s="802">
        <v>0</v>
      </c>
      <c r="I208" s="802">
        <v>0</v>
      </c>
      <c r="J208" s="799">
        <v>0</v>
      </c>
      <c r="K208" s="814">
        <v>0</v>
      </c>
      <c r="L208" s="812">
        <v>0</v>
      </c>
      <c r="M208" s="811">
        <v>0</v>
      </c>
      <c r="N208" s="810">
        <v>0</v>
      </c>
      <c r="O208" s="812">
        <v>0</v>
      </c>
      <c r="P208" s="811">
        <v>0</v>
      </c>
      <c r="Q208" s="239" t="s">
        <v>392</v>
      </c>
    </row>
    <row r="209" spans="1:17" s="803" customFormat="1" ht="24" customHeight="1" x14ac:dyDescent="0.2">
      <c r="A209" s="1096"/>
      <c r="B209" s="779" t="s">
        <v>4194</v>
      </c>
      <c r="C209" s="813">
        <v>343.11237</v>
      </c>
      <c r="D209" s="810">
        <v>0</v>
      </c>
      <c r="E209" s="811">
        <v>0</v>
      </c>
      <c r="F209" s="801">
        <v>343.11237</v>
      </c>
      <c r="G209" s="812">
        <v>343.11237</v>
      </c>
      <c r="H209" s="802">
        <v>0</v>
      </c>
      <c r="I209" s="802">
        <v>0</v>
      </c>
      <c r="J209" s="799">
        <v>0</v>
      </c>
      <c r="K209" s="814">
        <v>0</v>
      </c>
      <c r="L209" s="812">
        <v>0</v>
      </c>
      <c r="M209" s="811">
        <v>0</v>
      </c>
      <c r="N209" s="810">
        <v>0</v>
      </c>
      <c r="O209" s="812">
        <v>0</v>
      </c>
      <c r="P209" s="811">
        <v>0</v>
      </c>
      <c r="Q209" s="239" t="s">
        <v>100</v>
      </c>
    </row>
    <row r="210" spans="1:17" s="803" customFormat="1" ht="24" customHeight="1" x14ac:dyDescent="0.2">
      <c r="A210" s="1096"/>
      <c r="B210" s="779" t="s">
        <v>4193</v>
      </c>
      <c r="C210" s="813">
        <v>453.73500000000001</v>
      </c>
      <c r="D210" s="810">
        <v>0</v>
      </c>
      <c r="E210" s="811">
        <v>0</v>
      </c>
      <c r="F210" s="801">
        <v>453.73500000000001</v>
      </c>
      <c r="G210" s="812">
        <v>453.73500000000001</v>
      </c>
      <c r="H210" s="802">
        <v>0</v>
      </c>
      <c r="I210" s="802">
        <v>0</v>
      </c>
      <c r="J210" s="799">
        <v>0</v>
      </c>
      <c r="K210" s="814">
        <v>0</v>
      </c>
      <c r="L210" s="812">
        <v>0</v>
      </c>
      <c r="M210" s="811">
        <v>0</v>
      </c>
      <c r="N210" s="810">
        <v>0</v>
      </c>
      <c r="O210" s="812">
        <v>0</v>
      </c>
      <c r="P210" s="811">
        <v>0</v>
      </c>
      <c r="Q210" s="239" t="s">
        <v>100</v>
      </c>
    </row>
    <row r="211" spans="1:17" s="803" customFormat="1" ht="34.5" customHeight="1" x14ac:dyDescent="0.2">
      <c r="A211" s="1096"/>
      <c r="B211" s="779" t="s">
        <v>4192</v>
      </c>
      <c r="C211" s="813">
        <v>44907</v>
      </c>
      <c r="D211" s="810">
        <v>0</v>
      </c>
      <c r="E211" s="811">
        <v>0</v>
      </c>
      <c r="F211" s="801">
        <v>20626</v>
      </c>
      <c r="G211" s="812">
        <v>20626</v>
      </c>
      <c r="H211" s="802">
        <v>0</v>
      </c>
      <c r="I211" s="802">
        <v>0</v>
      </c>
      <c r="J211" s="799">
        <v>0</v>
      </c>
      <c r="K211" s="814">
        <v>0</v>
      </c>
      <c r="L211" s="812">
        <v>0</v>
      </c>
      <c r="M211" s="811">
        <v>0</v>
      </c>
      <c r="N211" s="810">
        <v>0</v>
      </c>
      <c r="O211" s="812">
        <v>0</v>
      </c>
      <c r="P211" s="811">
        <v>0</v>
      </c>
      <c r="Q211" s="236" t="s">
        <v>399</v>
      </c>
    </row>
    <row r="212" spans="1:17" s="803" customFormat="1" ht="34.5" customHeight="1" x14ac:dyDescent="0.2">
      <c r="A212" s="1096"/>
      <c r="B212" s="779" t="s">
        <v>4191</v>
      </c>
      <c r="C212" s="813">
        <v>1853.5344399999999</v>
      </c>
      <c r="D212" s="810">
        <v>0</v>
      </c>
      <c r="E212" s="811">
        <v>0</v>
      </c>
      <c r="F212" s="801">
        <v>1803.5344399999999</v>
      </c>
      <c r="G212" s="812">
        <v>1803.5344399999999</v>
      </c>
      <c r="H212" s="802">
        <v>0</v>
      </c>
      <c r="I212" s="802">
        <v>0</v>
      </c>
      <c r="J212" s="799">
        <v>0</v>
      </c>
      <c r="K212" s="814">
        <v>0</v>
      </c>
      <c r="L212" s="812">
        <v>0</v>
      </c>
      <c r="M212" s="811">
        <v>0</v>
      </c>
      <c r="N212" s="810">
        <v>0</v>
      </c>
      <c r="O212" s="812">
        <v>0</v>
      </c>
      <c r="P212" s="811">
        <v>0</v>
      </c>
      <c r="Q212" s="236" t="s">
        <v>399</v>
      </c>
    </row>
    <row r="213" spans="1:17" s="803" customFormat="1" ht="34.5" customHeight="1" x14ac:dyDescent="0.2">
      <c r="A213" s="1096"/>
      <c r="B213" s="779" t="s">
        <v>4190</v>
      </c>
      <c r="C213" s="813">
        <v>5700</v>
      </c>
      <c r="D213" s="810">
        <v>0</v>
      </c>
      <c r="E213" s="811">
        <v>0</v>
      </c>
      <c r="F213" s="801">
        <v>133.19999999999999</v>
      </c>
      <c r="G213" s="812">
        <v>133.19999999999999</v>
      </c>
      <c r="H213" s="802">
        <v>0</v>
      </c>
      <c r="I213" s="802">
        <v>0</v>
      </c>
      <c r="J213" s="799">
        <v>5566.8</v>
      </c>
      <c r="K213" s="814">
        <v>5566.8</v>
      </c>
      <c r="L213" s="812">
        <v>0</v>
      </c>
      <c r="M213" s="811">
        <v>0</v>
      </c>
      <c r="N213" s="810">
        <v>0</v>
      </c>
      <c r="O213" s="812">
        <v>0</v>
      </c>
      <c r="P213" s="811">
        <v>0</v>
      </c>
      <c r="Q213" s="239" t="s">
        <v>100</v>
      </c>
    </row>
    <row r="214" spans="1:17" s="803" customFormat="1" ht="24" customHeight="1" x14ac:dyDescent="0.2">
      <c r="A214" s="1096"/>
      <c r="B214" s="779" t="s">
        <v>4189</v>
      </c>
      <c r="C214" s="813">
        <v>25000</v>
      </c>
      <c r="D214" s="810">
        <v>0</v>
      </c>
      <c r="E214" s="811">
        <v>0</v>
      </c>
      <c r="F214" s="801">
        <v>93.5</v>
      </c>
      <c r="G214" s="812">
        <v>93.5</v>
      </c>
      <c r="H214" s="802">
        <v>0</v>
      </c>
      <c r="I214" s="802">
        <v>0</v>
      </c>
      <c r="J214" s="799">
        <v>24906.5</v>
      </c>
      <c r="K214" s="814">
        <v>24906.5</v>
      </c>
      <c r="L214" s="812">
        <v>0</v>
      </c>
      <c r="M214" s="811">
        <v>0</v>
      </c>
      <c r="N214" s="810">
        <v>0</v>
      </c>
      <c r="O214" s="812">
        <v>0</v>
      </c>
      <c r="P214" s="811">
        <v>0</v>
      </c>
      <c r="Q214" s="239" t="s">
        <v>100</v>
      </c>
    </row>
    <row r="215" spans="1:17" s="803" customFormat="1" ht="24" customHeight="1" x14ac:dyDescent="0.2">
      <c r="A215" s="1096"/>
      <c r="B215" s="779" t="s">
        <v>4188</v>
      </c>
      <c r="C215" s="813">
        <v>14000</v>
      </c>
      <c r="D215" s="810">
        <v>0</v>
      </c>
      <c r="E215" s="811">
        <v>0</v>
      </c>
      <c r="F215" s="801">
        <v>439</v>
      </c>
      <c r="G215" s="812">
        <v>439</v>
      </c>
      <c r="H215" s="802">
        <v>0</v>
      </c>
      <c r="I215" s="802">
        <v>0</v>
      </c>
      <c r="J215" s="799">
        <v>13561</v>
      </c>
      <c r="K215" s="814">
        <v>13561</v>
      </c>
      <c r="L215" s="812">
        <v>0</v>
      </c>
      <c r="M215" s="811">
        <v>0</v>
      </c>
      <c r="N215" s="810">
        <v>0</v>
      </c>
      <c r="O215" s="812">
        <v>0</v>
      </c>
      <c r="P215" s="811">
        <v>0</v>
      </c>
      <c r="Q215" s="239" t="s">
        <v>100</v>
      </c>
    </row>
    <row r="216" spans="1:17" s="803" customFormat="1" ht="24" customHeight="1" x14ac:dyDescent="0.2">
      <c r="A216" s="1096"/>
      <c r="B216" s="779" t="s">
        <v>4187</v>
      </c>
      <c r="C216" s="813">
        <v>41500</v>
      </c>
      <c r="D216" s="810">
        <v>0</v>
      </c>
      <c r="E216" s="811">
        <v>0</v>
      </c>
      <c r="F216" s="801">
        <v>60.5</v>
      </c>
      <c r="G216" s="812">
        <v>60.5</v>
      </c>
      <c r="H216" s="802">
        <v>0</v>
      </c>
      <c r="I216" s="802">
        <v>0</v>
      </c>
      <c r="J216" s="799">
        <v>21439.5</v>
      </c>
      <c r="K216" s="814">
        <v>21439.5</v>
      </c>
      <c r="L216" s="812">
        <v>0</v>
      </c>
      <c r="M216" s="811">
        <v>0</v>
      </c>
      <c r="N216" s="810">
        <v>20000</v>
      </c>
      <c r="O216" s="812">
        <v>0</v>
      </c>
      <c r="P216" s="811">
        <v>0</v>
      </c>
      <c r="Q216" s="239" t="s">
        <v>100</v>
      </c>
    </row>
    <row r="217" spans="1:17" s="803" customFormat="1" ht="21" x14ac:dyDescent="0.2">
      <c r="A217" s="1096"/>
      <c r="B217" s="779" t="s">
        <v>4186</v>
      </c>
      <c r="C217" s="813">
        <v>320.892</v>
      </c>
      <c r="D217" s="810">
        <v>0</v>
      </c>
      <c r="E217" s="811">
        <v>0</v>
      </c>
      <c r="F217" s="801">
        <v>320.892</v>
      </c>
      <c r="G217" s="812">
        <v>320.892</v>
      </c>
      <c r="H217" s="802">
        <v>0</v>
      </c>
      <c r="I217" s="802">
        <v>0</v>
      </c>
      <c r="J217" s="799">
        <v>0</v>
      </c>
      <c r="K217" s="814">
        <v>0</v>
      </c>
      <c r="L217" s="812">
        <v>0</v>
      </c>
      <c r="M217" s="811">
        <v>0</v>
      </c>
      <c r="N217" s="810">
        <v>0</v>
      </c>
      <c r="O217" s="812">
        <v>0</v>
      </c>
      <c r="P217" s="811">
        <v>0</v>
      </c>
      <c r="Q217" s="239" t="s">
        <v>100</v>
      </c>
    </row>
    <row r="218" spans="1:17" s="803" customFormat="1" ht="34.5" customHeight="1" x14ac:dyDescent="0.2">
      <c r="A218" s="1096"/>
      <c r="B218" s="779" t="s">
        <v>398</v>
      </c>
      <c r="C218" s="813">
        <v>1310.51522</v>
      </c>
      <c r="D218" s="810">
        <v>0</v>
      </c>
      <c r="E218" s="811">
        <v>52.13</v>
      </c>
      <c r="F218" s="801">
        <v>1258.3852199999999</v>
      </c>
      <c r="G218" s="812">
        <v>1258.3852199999999</v>
      </c>
      <c r="H218" s="802">
        <v>0</v>
      </c>
      <c r="I218" s="802">
        <v>0</v>
      </c>
      <c r="J218" s="799">
        <v>0</v>
      </c>
      <c r="K218" s="814">
        <v>0</v>
      </c>
      <c r="L218" s="812">
        <v>0</v>
      </c>
      <c r="M218" s="811">
        <v>0</v>
      </c>
      <c r="N218" s="810">
        <v>0</v>
      </c>
      <c r="O218" s="812">
        <v>0</v>
      </c>
      <c r="P218" s="811">
        <v>0</v>
      </c>
      <c r="Q218" s="239" t="s">
        <v>392</v>
      </c>
    </row>
    <row r="219" spans="1:17" s="803" customFormat="1" ht="34.5" customHeight="1" x14ac:dyDescent="0.2">
      <c r="A219" s="1096"/>
      <c r="B219" s="779" t="s">
        <v>4185</v>
      </c>
      <c r="C219" s="813">
        <v>352.64133000000004</v>
      </c>
      <c r="D219" s="810">
        <v>0</v>
      </c>
      <c r="E219" s="811">
        <v>0</v>
      </c>
      <c r="F219" s="801">
        <v>345.64133000000004</v>
      </c>
      <c r="G219" s="812">
        <v>345.64133000000004</v>
      </c>
      <c r="H219" s="802">
        <v>0</v>
      </c>
      <c r="I219" s="802">
        <v>0</v>
      </c>
      <c r="J219" s="799">
        <v>0</v>
      </c>
      <c r="K219" s="814">
        <v>0</v>
      </c>
      <c r="L219" s="812">
        <v>0</v>
      </c>
      <c r="M219" s="811">
        <v>0</v>
      </c>
      <c r="N219" s="810">
        <v>0</v>
      </c>
      <c r="O219" s="812">
        <v>0</v>
      </c>
      <c r="P219" s="811">
        <v>0</v>
      </c>
      <c r="Q219" s="239" t="s">
        <v>399</v>
      </c>
    </row>
    <row r="220" spans="1:17" s="803" customFormat="1" ht="34.5" customHeight="1" x14ac:dyDescent="0.2">
      <c r="A220" s="1096"/>
      <c r="B220" s="779" t="s">
        <v>4184</v>
      </c>
      <c r="C220" s="813">
        <v>192.40783999999999</v>
      </c>
      <c r="D220" s="810">
        <v>0</v>
      </c>
      <c r="E220" s="811">
        <v>0</v>
      </c>
      <c r="F220" s="801">
        <v>192.40783999999999</v>
      </c>
      <c r="G220" s="812">
        <v>192.40783999999999</v>
      </c>
      <c r="H220" s="802">
        <v>0</v>
      </c>
      <c r="I220" s="802">
        <v>0</v>
      </c>
      <c r="J220" s="799">
        <v>0</v>
      </c>
      <c r="K220" s="814">
        <v>0</v>
      </c>
      <c r="L220" s="812">
        <v>0</v>
      </c>
      <c r="M220" s="811">
        <v>0</v>
      </c>
      <c r="N220" s="810">
        <v>0</v>
      </c>
      <c r="O220" s="812">
        <v>0</v>
      </c>
      <c r="P220" s="811">
        <v>0</v>
      </c>
      <c r="Q220" s="239" t="s">
        <v>100</v>
      </c>
    </row>
    <row r="221" spans="1:17" s="803" customFormat="1" ht="34.5" customHeight="1" x14ac:dyDescent="0.2">
      <c r="A221" s="1096"/>
      <c r="B221" s="779" t="s">
        <v>4183</v>
      </c>
      <c r="C221" s="813">
        <v>3144.62</v>
      </c>
      <c r="D221" s="810">
        <v>0</v>
      </c>
      <c r="E221" s="811">
        <v>0</v>
      </c>
      <c r="F221" s="801">
        <v>2504.62</v>
      </c>
      <c r="G221" s="812">
        <v>0</v>
      </c>
      <c r="H221" s="812">
        <v>2504.62</v>
      </c>
      <c r="I221" s="802">
        <v>0</v>
      </c>
      <c r="J221" s="799">
        <v>0</v>
      </c>
      <c r="K221" s="814">
        <v>0</v>
      </c>
      <c r="L221" s="812">
        <v>0</v>
      </c>
      <c r="M221" s="811">
        <v>0</v>
      </c>
      <c r="N221" s="810">
        <v>0</v>
      </c>
      <c r="O221" s="812">
        <v>0</v>
      </c>
      <c r="P221" s="811">
        <v>0</v>
      </c>
      <c r="Q221" s="236" t="s">
        <v>399</v>
      </c>
    </row>
    <row r="222" spans="1:17" s="803" customFormat="1" ht="34.5" customHeight="1" x14ac:dyDescent="0.2">
      <c r="A222" s="1096"/>
      <c r="B222" s="779" t="s">
        <v>4182</v>
      </c>
      <c r="C222" s="813">
        <v>12998.5</v>
      </c>
      <c r="D222" s="810">
        <v>0</v>
      </c>
      <c r="E222" s="811">
        <v>0</v>
      </c>
      <c r="F222" s="801">
        <v>9600</v>
      </c>
      <c r="G222" s="812">
        <v>0</v>
      </c>
      <c r="H222" s="812">
        <v>9600</v>
      </c>
      <c r="I222" s="802">
        <v>0</v>
      </c>
      <c r="J222" s="799">
        <v>0</v>
      </c>
      <c r="K222" s="814">
        <v>0</v>
      </c>
      <c r="L222" s="812">
        <v>0</v>
      </c>
      <c r="M222" s="811">
        <v>0</v>
      </c>
      <c r="N222" s="810">
        <v>0</v>
      </c>
      <c r="O222" s="812">
        <v>0</v>
      </c>
      <c r="P222" s="811">
        <v>0</v>
      </c>
      <c r="Q222" s="236" t="s">
        <v>399</v>
      </c>
    </row>
    <row r="223" spans="1:17" s="803" customFormat="1" ht="34.5" customHeight="1" x14ac:dyDescent="0.2">
      <c r="A223" s="1096"/>
      <c r="B223" s="779" t="s">
        <v>4181</v>
      </c>
      <c r="C223" s="813">
        <v>18468.472000000002</v>
      </c>
      <c r="D223" s="810">
        <v>0</v>
      </c>
      <c r="E223" s="811">
        <v>0</v>
      </c>
      <c r="F223" s="801">
        <v>12000</v>
      </c>
      <c r="G223" s="812">
        <v>0</v>
      </c>
      <c r="H223" s="812">
        <v>12000</v>
      </c>
      <c r="I223" s="802">
        <v>0</v>
      </c>
      <c r="J223" s="799">
        <v>0</v>
      </c>
      <c r="K223" s="814">
        <v>0</v>
      </c>
      <c r="L223" s="812">
        <v>0</v>
      </c>
      <c r="M223" s="811">
        <v>0</v>
      </c>
      <c r="N223" s="810">
        <v>0</v>
      </c>
      <c r="O223" s="812">
        <v>0</v>
      </c>
      <c r="P223" s="811">
        <v>0</v>
      </c>
      <c r="Q223" s="236" t="s">
        <v>399</v>
      </c>
    </row>
    <row r="224" spans="1:17" s="803" customFormat="1" ht="34.5" customHeight="1" x14ac:dyDescent="0.2">
      <c r="A224" s="1096"/>
      <c r="B224" s="779" t="s">
        <v>4180</v>
      </c>
      <c r="C224" s="813">
        <v>17990.21</v>
      </c>
      <c r="D224" s="810">
        <v>0</v>
      </c>
      <c r="E224" s="811">
        <v>0</v>
      </c>
      <c r="F224" s="801">
        <v>11763.21</v>
      </c>
      <c r="G224" s="812">
        <v>0</v>
      </c>
      <c r="H224" s="812">
        <v>11763.21</v>
      </c>
      <c r="I224" s="802">
        <v>0</v>
      </c>
      <c r="J224" s="799">
        <v>0</v>
      </c>
      <c r="K224" s="814">
        <v>0</v>
      </c>
      <c r="L224" s="812">
        <v>0</v>
      </c>
      <c r="M224" s="811">
        <v>0</v>
      </c>
      <c r="N224" s="810">
        <v>0</v>
      </c>
      <c r="O224" s="812">
        <v>0</v>
      </c>
      <c r="P224" s="811">
        <v>0</v>
      </c>
      <c r="Q224" s="236" t="s">
        <v>399</v>
      </c>
    </row>
    <row r="225" spans="1:19" s="803" customFormat="1" ht="34.5" customHeight="1" x14ac:dyDescent="0.2">
      <c r="A225" s="1096"/>
      <c r="B225" s="779" t="s">
        <v>4179</v>
      </c>
      <c r="C225" s="813">
        <v>11957.41</v>
      </c>
      <c r="D225" s="810">
        <v>0</v>
      </c>
      <c r="E225" s="811">
        <v>0</v>
      </c>
      <c r="F225" s="801">
        <v>9344</v>
      </c>
      <c r="G225" s="812">
        <v>0</v>
      </c>
      <c r="H225" s="812">
        <v>9344</v>
      </c>
      <c r="I225" s="802">
        <v>0</v>
      </c>
      <c r="J225" s="799">
        <v>0</v>
      </c>
      <c r="K225" s="814">
        <v>0</v>
      </c>
      <c r="L225" s="812">
        <v>0</v>
      </c>
      <c r="M225" s="811">
        <v>0</v>
      </c>
      <c r="N225" s="810">
        <v>0</v>
      </c>
      <c r="O225" s="812">
        <v>0</v>
      </c>
      <c r="P225" s="811">
        <v>0</v>
      </c>
      <c r="Q225" s="236" t="s">
        <v>399</v>
      </c>
    </row>
    <row r="226" spans="1:19" s="803" customFormat="1" ht="34.5" customHeight="1" x14ac:dyDescent="0.2">
      <c r="A226" s="1096"/>
      <c r="B226" s="779" t="s">
        <v>4178</v>
      </c>
      <c r="C226" s="813">
        <v>2802.9093800000001</v>
      </c>
      <c r="D226" s="810">
        <v>0</v>
      </c>
      <c r="E226" s="811">
        <v>0</v>
      </c>
      <c r="F226" s="801">
        <v>2101.9093800000001</v>
      </c>
      <c r="G226" s="812">
        <v>0</v>
      </c>
      <c r="H226" s="812">
        <v>2101.9093800000001</v>
      </c>
      <c r="I226" s="802">
        <v>0</v>
      </c>
      <c r="J226" s="799">
        <v>0</v>
      </c>
      <c r="K226" s="814">
        <v>0</v>
      </c>
      <c r="L226" s="812">
        <v>0</v>
      </c>
      <c r="M226" s="811">
        <v>0</v>
      </c>
      <c r="N226" s="810">
        <v>0</v>
      </c>
      <c r="O226" s="812">
        <v>0</v>
      </c>
      <c r="P226" s="811">
        <v>0</v>
      </c>
      <c r="Q226" s="236" t="s">
        <v>399</v>
      </c>
    </row>
    <row r="227" spans="1:19" s="803" customFormat="1" ht="34.5" customHeight="1" x14ac:dyDescent="0.2">
      <c r="A227" s="1096"/>
      <c r="B227" s="779" t="s">
        <v>4177</v>
      </c>
      <c r="C227" s="813">
        <v>14764</v>
      </c>
      <c r="D227" s="810">
        <v>0</v>
      </c>
      <c r="E227" s="811">
        <v>0</v>
      </c>
      <c r="F227" s="801">
        <v>11000</v>
      </c>
      <c r="G227" s="812">
        <v>0</v>
      </c>
      <c r="H227" s="812">
        <v>11000</v>
      </c>
      <c r="I227" s="802">
        <v>0</v>
      </c>
      <c r="J227" s="799">
        <v>0</v>
      </c>
      <c r="K227" s="814">
        <v>0</v>
      </c>
      <c r="L227" s="812">
        <v>0</v>
      </c>
      <c r="M227" s="811">
        <v>0</v>
      </c>
      <c r="N227" s="810">
        <v>0</v>
      </c>
      <c r="O227" s="812">
        <v>0</v>
      </c>
      <c r="P227" s="811">
        <v>0</v>
      </c>
      <c r="Q227" s="236" t="s">
        <v>399</v>
      </c>
    </row>
    <row r="228" spans="1:19" s="803" customFormat="1" ht="34.5" customHeight="1" x14ac:dyDescent="0.2">
      <c r="A228" s="1096"/>
      <c r="B228" s="779" t="s">
        <v>4176</v>
      </c>
      <c r="C228" s="813">
        <v>7759.78</v>
      </c>
      <c r="D228" s="810">
        <v>0</v>
      </c>
      <c r="E228" s="811">
        <v>0</v>
      </c>
      <c r="F228" s="801">
        <v>3692</v>
      </c>
      <c r="G228" s="812">
        <v>0</v>
      </c>
      <c r="H228" s="812">
        <v>3692</v>
      </c>
      <c r="I228" s="802">
        <v>0</v>
      </c>
      <c r="J228" s="799">
        <v>0</v>
      </c>
      <c r="K228" s="814">
        <v>0</v>
      </c>
      <c r="L228" s="812">
        <v>0</v>
      </c>
      <c r="M228" s="811">
        <v>0</v>
      </c>
      <c r="N228" s="810">
        <v>0</v>
      </c>
      <c r="O228" s="812">
        <v>0</v>
      </c>
      <c r="P228" s="811">
        <v>0</v>
      </c>
      <c r="Q228" s="236" t="s">
        <v>399</v>
      </c>
    </row>
    <row r="229" spans="1:19" s="803" customFormat="1" ht="34.5" customHeight="1" x14ac:dyDescent="0.2">
      <c r="A229" s="1096"/>
      <c r="B229" s="779" t="s">
        <v>4175</v>
      </c>
      <c r="C229" s="813">
        <v>36292</v>
      </c>
      <c r="D229" s="810">
        <v>0</v>
      </c>
      <c r="E229" s="811">
        <v>0</v>
      </c>
      <c r="F229" s="801">
        <v>13000</v>
      </c>
      <c r="G229" s="812">
        <v>0</v>
      </c>
      <c r="H229" s="812">
        <v>13000</v>
      </c>
      <c r="I229" s="802">
        <v>0</v>
      </c>
      <c r="J229" s="799">
        <v>0</v>
      </c>
      <c r="K229" s="814">
        <v>0</v>
      </c>
      <c r="L229" s="812">
        <v>0</v>
      </c>
      <c r="M229" s="811">
        <v>0</v>
      </c>
      <c r="N229" s="810">
        <v>0</v>
      </c>
      <c r="O229" s="812">
        <v>0</v>
      </c>
      <c r="P229" s="811">
        <v>0</v>
      </c>
      <c r="Q229" s="236" t="s">
        <v>399</v>
      </c>
    </row>
    <row r="230" spans="1:19" s="803" customFormat="1" ht="34.5" customHeight="1" x14ac:dyDescent="0.2">
      <c r="A230" s="1096"/>
      <c r="B230" s="779" t="s">
        <v>4174</v>
      </c>
      <c r="C230" s="813">
        <v>291.76192000000003</v>
      </c>
      <c r="D230" s="810">
        <v>0</v>
      </c>
      <c r="E230" s="811">
        <v>0</v>
      </c>
      <c r="F230" s="801">
        <v>271.76192000000003</v>
      </c>
      <c r="G230" s="812">
        <v>271.76192000000003</v>
      </c>
      <c r="H230" s="812">
        <v>0</v>
      </c>
      <c r="I230" s="802">
        <v>0</v>
      </c>
      <c r="J230" s="799">
        <v>0</v>
      </c>
      <c r="K230" s="814">
        <v>0</v>
      </c>
      <c r="L230" s="812">
        <v>0</v>
      </c>
      <c r="M230" s="811">
        <v>0</v>
      </c>
      <c r="N230" s="810">
        <v>0</v>
      </c>
      <c r="O230" s="812">
        <v>0</v>
      </c>
      <c r="P230" s="811">
        <v>0</v>
      </c>
      <c r="Q230" s="236" t="s">
        <v>399</v>
      </c>
    </row>
    <row r="231" spans="1:19" s="803" customFormat="1" ht="45" customHeight="1" x14ac:dyDescent="0.2">
      <c r="A231" s="1096"/>
      <c r="B231" s="779" t="s">
        <v>4173</v>
      </c>
      <c r="C231" s="813">
        <v>5050.3099999999995</v>
      </c>
      <c r="D231" s="810">
        <v>0</v>
      </c>
      <c r="E231" s="811">
        <v>0</v>
      </c>
      <c r="F231" s="801">
        <v>3600</v>
      </c>
      <c r="G231" s="812">
        <v>0</v>
      </c>
      <c r="H231" s="812">
        <v>3600</v>
      </c>
      <c r="I231" s="802">
        <v>0</v>
      </c>
      <c r="J231" s="799">
        <v>0</v>
      </c>
      <c r="K231" s="814">
        <v>0</v>
      </c>
      <c r="L231" s="812">
        <v>0</v>
      </c>
      <c r="M231" s="811">
        <v>0</v>
      </c>
      <c r="N231" s="810">
        <v>0</v>
      </c>
      <c r="O231" s="812">
        <v>0</v>
      </c>
      <c r="P231" s="811">
        <v>0</v>
      </c>
      <c r="Q231" s="236" t="s">
        <v>399</v>
      </c>
    </row>
    <row r="232" spans="1:19" s="803" customFormat="1" ht="45" customHeight="1" x14ac:dyDescent="0.2">
      <c r="A232" s="1096"/>
      <c r="B232" s="779" t="s">
        <v>4172</v>
      </c>
      <c r="C232" s="813">
        <v>396.89600000000002</v>
      </c>
      <c r="D232" s="810">
        <v>0</v>
      </c>
      <c r="E232" s="811">
        <v>0</v>
      </c>
      <c r="F232" s="801">
        <v>316.39600000000002</v>
      </c>
      <c r="G232" s="812">
        <v>0</v>
      </c>
      <c r="H232" s="812">
        <v>316.39600000000002</v>
      </c>
      <c r="I232" s="802">
        <v>0</v>
      </c>
      <c r="J232" s="799">
        <v>0</v>
      </c>
      <c r="K232" s="814">
        <v>0</v>
      </c>
      <c r="L232" s="812">
        <v>0</v>
      </c>
      <c r="M232" s="811">
        <v>0</v>
      </c>
      <c r="N232" s="810">
        <v>0</v>
      </c>
      <c r="O232" s="812">
        <v>0</v>
      </c>
      <c r="P232" s="811">
        <v>0</v>
      </c>
      <c r="Q232" s="236" t="s">
        <v>399</v>
      </c>
    </row>
    <row r="233" spans="1:19" s="803" customFormat="1" ht="34.5" customHeight="1" x14ac:dyDescent="0.2">
      <c r="A233" s="1096"/>
      <c r="B233" s="779" t="s">
        <v>4171</v>
      </c>
      <c r="C233" s="813">
        <v>411.48358000000002</v>
      </c>
      <c r="D233" s="810">
        <v>0</v>
      </c>
      <c r="E233" s="811">
        <v>0</v>
      </c>
      <c r="F233" s="801">
        <v>389.48358000000002</v>
      </c>
      <c r="G233" s="812">
        <v>389.48358000000002</v>
      </c>
      <c r="H233" s="802">
        <v>0</v>
      </c>
      <c r="I233" s="802">
        <v>0</v>
      </c>
      <c r="J233" s="799">
        <v>0</v>
      </c>
      <c r="K233" s="814">
        <v>0</v>
      </c>
      <c r="L233" s="812">
        <v>0</v>
      </c>
      <c r="M233" s="811">
        <v>0</v>
      </c>
      <c r="N233" s="810">
        <v>0</v>
      </c>
      <c r="O233" s="812">
        <v>0</v>
      </c>
      <c r="P233" s="811">
        <v>0</v>
      </c>
      <c r="Q233" s="239" t="s">
        <v>399</v>
      </c>
      <c r="S233" s="815"/>
    </row>
    <row r="234" spans="1:19" s="803" customFormat="1" ht="34.5" customHeight="1" x14ac:dyDescent="0.2">
      <c r="A234" s="1096"/>
      <c r="B234" s="779" t="s">
        <v>4170</v>
      </c>
      <c r="C234" s="813">
        <v>2299.3808300000001</v>
      </c>
      <c r="D234" s="810">
        <v>0</v>
      </c>
      <c r="E234" s="811">
        <v>0</v>
      </c>
      <c r="F234" s="801">
        <v>2299.3808300000001</v>
      </c>
      <c r="G234" s="812">
        <v>2299.3808300000001</v>
      </c>
      <c r="H234" s="802">
        <v>0</v>
      </c>
      <c r="I234" s="802">
        <v>0</v>
      </c>
      <c r="J234" s="799">
        <v>0</v>
      </c>
      <c r="K234" s="814">
        <v>0</v>
      </c>
      <c r="L234" s="812">
        <v>0</v>
      </c>
      <c r="M234" s="811">
        <v>0</v>
      </c>
      <c r="N234" s="810">
        <v>0</v>
      </c>
      <c r="O234" s="812">
        <v>0</v>
      </c>
      <c r="P234" s="811">
        <v>0</v>
      </c>
      <c r="Q234" s="780" t="s">
        <v>392</v>
      </c>
    </row>
    <row r="235" spans="1:19" s="803" customFormat="1" ht="34.5" customHeight="1" x14ac:dyDescent="0.2">
      <c r="A235" s="1096"/>
      <c r="B235" s="779" t="s">
        <v>4169</v>
      </c>
      <c r="C235" s="813">
        <v>10327.442499999999</v>
      </c>
      <c r="D235" s="810">
        <v>0</v>
      </c>
      <c r="E235" s="811">
        <v>0</v>
      </c>
      <c r="F235" s="801">
        <v>9767.4424999999992</v>
      </c>
      <c r="G235" s="812">
        <v>9767.4424999999992</v>
      </c>
      <c r="H235" s="802">
        <v>0</v>
      </c>
      <c r="I235" s="802">
        <v>0</v>
      </c>
      <c r="J235" s="799">
        <v>0</v>
      </c>
      <c r="K235" s="814">
        <v>0</v>
      </c>
      <c r="L235" s="812">
        <v>0</v>
      </c>
      <c r="M235" s="811">
        <v>0</v>
      </c>
      <c r="N235" s="810">
        <v>0</v>
      </c>
      <c r="O235" s="812">
        <v>0</v>
      </c>
      <c r="P235" s="811">
        <v>0</v>
      </c>
      <c r="Q235" s="239" t="s">
        <v>399</v>
      </c>
    </row>
    <row r="236" spans="1:19" s="803" customFormat="1" ht="34.5" customHeight="1" x14ac:dyDescent="0.2">
      <c r="A236" s="1096"/>
      <c r="B236" s="779" t="s">
        <v>4168</v>
      </c>
      <c r="C236" s="813">
        <v>6762</v>
      </c>
      <c r="D236" s="810">
        <v>0</v>
      </c>
      <c r="E236" s="811">
        <v>0</v>
      </c>
      <c r="F236" s="801">
        <v>4700</v>
      </c>
      <c r="G236" s="812">
        <v>4700</v>
      </c>
      <c r="H236" s="802">
        <v>0</v>
      </c>
      <c r="I236" s="802">
        <v>0</v>
      </c>
      <c r="J236" s="799">
        <v>0</v>
      </c>
      <c r="K236" s="814">
        <v>0</v>
      </c>
      <c r="L236" s="812">
        <v>0</v>
      </c>
      <c r="M236" s="811">
        <v>0</v>
      </c>
      <c r="N236" s="810">
        <v>0</v>
      </c>
      <c r="O236" s="812">
        <v>0</v>
      </c>
      <c r="P236" s="811">
        <v>0</v>
      </c>
      <c r="Q236" s="239" t="s">
        <v>399</v>
      </c>
    </row>
    <row r="237" spans="1:19" s="803" customFormat="1" ht="34.5" customHeight="1" x14ac:dyDescent="0.2">
      <c r="A237" s="1096"/>
      <c r="B237" s="779" t="s">
        <v>4167</v>
      </c>
      <c r="C237" s="813">
        <v>3200.0050000000001</v>
      </c>
      <c r="D237" s="810">
        <v>0</v>
      </c>
      <c r="E237" s="811">
        <v>0</v>
      </c>
      <c r="F237" s="801">
        <v>517.27499999999998</v>
      </c>
      <c r="G237" s="812">
        <v>517.27499999999998</v>
      </c>
      <c r="H237" s="802">
        <v>0</v>
      </c>
      <c r="I237" s="802">
        <v>0</v>
      </c>
      <c r="J237" s="799">
        <v>2682.73</v>
      </c>
      <c r="K237" s="814">
        <v>2682.73</v>
      </c>
      <c r="L237" s="812">
        <v>0</v>
      </c>
      <c r="M237" s="811">
        <v>0</v>
      </c>
      <c r="N237" s="810">
        <v>0</v>
      </c>
      <c r="O237" s="812">
        <v>0</v>
      </c>
      <c r="P237" s="811">
        <v>0</v>
      </c>
      <c r="Q237" s="780" t="s">
        <v>392</v>
      </c>
    </row>
    <row r="238" spans="1:19" s="803" customFormat="1" ht="34.5" customHeight="1" x14ac:dyDescent="0.2">
      <c r="A238" s="1096"/>
      <c r="B238" s="779" t="s">
        <v>4166</v>
      </c>
      <c r="C238" s="813">
        <v>624</v>
      </c>
      <c r="D238" s="810">
        <v>0</v>
      </c>
      <c r="E238" s="811">
        <v>0</v>
      </c>
      <c r="F238" s="801">
        <v>9.1199999999999992</v>
      </c>
      <c r="G238" s="812">
        <v>9.1199999999999992</v>
      </c>
      <c r="H238" s="802">
        <v>0</v>
      </c>
      <c r="I238" s="802">
        <v>0</v>
      </c>
      <c r="J238" s="799">
        <v>614.88</v>
      </c>
      <c r="K238" s="814">
        <v>614.88</v>
      </c>
      <c r="L238" s="812">
        <v>0</v>
      </c>
      <c r="M238" s="811">
        <v>0</v>
      </c>
      <c r="N238" s="810">
        <v>0</v>
      </c>
      <c r="O238" s="812">
        <v>0</v>
      </c>
      <c r="P238" s="811">
        <v>0</v>
      </c>
      <c r="Q238" s="780" t="s">
        <v>392</v>
      </c>
    </row>
    <row r="239" spans="1:19" s="803" customFormat="1" ht="24" customHeight="1" x14ac:dyDescent="0.2">
      <c r="A239" s="1096"/>
      <c r="B239" s="779" t="s">
        <v>4165</v>
      </c>
      <c r="C239" s="813">
        <v>1879.3538500000002</v>
      </c>
      <c r="D239" s="810">
        <v>0</v>
      </c>
      <c r="E239" s="811">
        <v>0</v>
      </c>
      <c r="F239" s="801">
        <v>1879.3538500000002</v>
      </c>
      <c r="G239" s="812">
        <v>1879.3538500000002</v>
      </c>
      <c r="H239" s="802">
        <v>0</v>
      </c>
      <c r="I239" s="802">
        <v>0</v>
      </c>
      <c r="J239" s="799">
        <v>0</v>
      </c>
      <c r="K239" s="814">
        <v>0</v>
      </c>
      <c r="L239" s="812">
        <v>0</v>
      </c>
      <c r="M239" s="811">
        <v>0</v>
      </c>
      <c r="N239" s="810">
        <v>0</v>
      </c>
      <c r="O239" s="812">
        <v>0</v>
      </c>
      <c r="P239" s="811">
        <v>0</v>
      </c>
      <c r="Q239" s="780" t="s">
        <v>392</v>
      </c>
    </row>
    <row r="240" spans="1:19" s="803" customFormat="1" ht="24" customHeight="1" x14ac:dyDescent="0.2">
      <c r="A240" s="1096"/>
      <c r="B240" s="779" t="s">
        <v>4164</v>
      </c>
      <c r="C240" s="813">
        <v>1500.0060000000001</v>
      </c>
      <c r="D240" s="810">
        <v>0</v>
      </c>
      <c r="E240" s="811">
        <v>0</v>
      </c>
      <c r="F240" s="801">
        <v>102.366</v>
      </c>
      <c r="G240" s="812">
        <v>102.366</v>
      </c>
      <c r="H240" s="802">
        <v>0</v>
      </c>
      <c r="I240" s="802">
        <v>0</v>
      </c>
      <c r="J240" s="799">
        <v>1397.64</v>
      </c>
      <c r="K240" s="814">
        <v>1397.64</v>
      </c>
      <c r="L240" s="812">
        <v>0</v>
      </c>
      <c r="M240" s="811">
        <v>0</v>
      </c>
      <c r="N240" s="810">
        <v>0</v>
      </c>
      <c r="O240" s="812">
        <v>0</v>
      </c>
      <c r="P240" s="811">
        <v>0</v>
      </c>
      <c r="Q240" s="780" t="s">
        <v>392</v>
      </c>
    </row>
    <row r="241" spans="1:17" s="803" customFormat="1" ht="24" customHeight="1" x14ac:dyDescent="0.2">
      <c r="A241" s="1096"/>
      <c r="B241" s="779" t="s">
        <v>4163</v>
      </c>
      <c r="C241" s="813">
        <v>3000</v>
      </c>
      <c r="D241" s="810">
        <v>0</v>
      </c>
      <c r="E241" s="811">
        <v>0</v>
      </c>
      <c r="F241" s="801">
        <v>65.5</v>
      </c>
      <c r="G241" s="812">
        <v>65.5</v>
      </c>
      <c r="H241" s="802">
        <v>0</v>
      </c>
      <c r="I241" s="802">
        <v>0</v>
      </c>
      <c r="J241" s="799">
        <v>2934.5</v>
      </c>
      <c r="K241" s="814">
        <v>2934.5</v>
      </c>
      <c r="L241" s="812">
        <v>0</v>
      </c>
      <c r="M241" s="811">
        <v>0</v>
      </c>
      <c r="N241" s="810">
        <v>0</v>
      </c>
      <c r="O241" s="812">
        <v>0</v>
      </c>
      <c r="P241" s="811">
        <v>0</v>
      </c>
      <c r="Q241" s="780" t="s">
        <v>392</v>
      </c>
    </row>
    <row r="242" spans="1:17" s="803" customFormat="1" ht="34.5" customHeight="1" x14ac:dyDescent="0.2">
      <c r="A242" s="1096"/>
      <c r="B242" s="779" t="s">
        <v>4162</v>
      </c>
      <c r="C242" s="813">
        <v>1820.1790000000001</v>
      </c>
      <c r="D242" s="810">
        <v>0</v>
      </c>
      <c r="E242" s="811">
        <v>0</v>
      </c>
      <c r="F242" s="801">
        <v>1729.1790000000001</v>
      </c>
      <c r="G242" s="812">
        <v>1729.1790000000001</v>
      </c>
      <c r="H242" s="802">
        <v>0</v>
      </c>
      <c r="I242" s="802">
        <v>0</v>
      </c>
      <c r="J242" s="799">
        <v>0</v>
      </c>
      <c r="K242" s="814">
        <v>0</v>
      </c>
      <c r="L242" s="812">
        <v>0</v>
      </c>
      <c r="M242" s="811">
        <v>0</v>
      </c>
      <c r="N242" s="810">
        <v>0</v>
      </c>
      <c r="O242" s="812">
        <v>0</v>
      </c>
      <c r="P242" s="811">
        <v>0</v>
      </c>
      <c r="Q242" s="239" t="s">
        <v>399</v>
      </c>
    </row>
    <row r="243" spans="1:17" s="803" customFormat="1" ht="34.5" customHeight="1" x14ac:dyDescent="0.2">
      <c r="A243" s="1096"/>
      <c r="B243" s="779" t="s">
        <v>4161</v>
      </c>
      <c r="C243" s="813">
        <v>329</v>
      </c>
      <c r="D243" s="810">
        <v>0</v>
      </c>
      <c r="E243" s="811">
        <v>0</v>
      </c>
      <c r="F243" s="801">
        <v>280</v>
      </c>
      <c r="G243" s="812">
        <v>280</v>
      </c>
      <c r="H243" s="802">
        <v>0</v>
      </c>
      <c r="I243" s="802">
        <v>0</v>
      </c>
      <c r="J243" s="799">
        <v>0</v>
      </c>
      <c r="K243" s="814">
        <v>0</v>
      </c>
      <c r="L243" s="812">
        <v>0</v>
      </c>
      <c r="M243" s="811">
        <v>0</v>
      </c>
      <c r="N243" s="810">
        <v>0</v>
      </c>
      <c r="O243" s="812">
        <v>0</v>
      </c>
      <c r="P243" s="811">
        <v>0</v>
      </c>
      <c r="Q243" s="236" t="s">
        <v>399</v>
      </c>
    </row>
    <row r="244" spans="1:17" s="803" customFormat="1" ht="24" customHeight="1" x14ac:dyDescent="0.2">
      <c r="A244" s="1096"/>
      <c r="B244" s="779" t="s">
        <v>4160</v>
      </c>
      <c r="C244" s="813">
        <v>3701.511</v>
      </c>
      <c r="D244" s="810">
        <v>0</v>
      </c>
      <c r="E244" s="811">
        <v>0</v>
      </c>
      <c r="F244" s="801">
        <v>3701.511</v>
      </c>
      <c r="G244" s="812">
        <v>3701.511</v>
      </c>
      <c r="H244" s="802">
        <v>0</v>
      </c>
      <c r="I244" s="802">
        <v>0</v>
      </c>
      <c r="J244" s="799">
        <v>0</v>
      </c>
      <c r="K244" s="814">
        <v>0</v>
      </c>
      <c r="L244" s="812">
        <v>0</v>
      </c>
      <c r="M244" s="811">
        <v>0</v>
      </c>
      <c r="N244" s="810">
        <v>0</v>
      </c>
      <c r="O244" s="812">
        <v>0</v>
      </c>
      <c r="P244" s="811">
        <v>0</v>
      </c>
      <c r="Q244" s="780" t="s">
        <v>392</v>
      </c>
    </row>
    <row r="245" spans="1:17" s="803" customFormat="1" ht="34.5" customHeight="1" x14ac:dyDescent="0.2">
      <c r="A245" s="1096"/>
      <c r="B245" s="779" t="s">
        <v>4159</v>
      </c>
      <c r="C245" s="813">
        <v>789.99965999999995</v>
      </c>
      <c r="D245" s="810">
        <v>0</v>
      </c>
      <c r="E245" s="811">
        <v>0</v>
      </c>
      <c r="F245" s="801">
        <v>789.99965999999995</v>
      </c>
      <c r="G245" s="812">
        <v>789.99965999999995</v>
      </c>
      <c r="H245" s="802">
        <v>0</v>
      </c>
      <c r="I245" s="802">
        <v>0</v>
      </c>
      <c r="J245" s="799">
        <v>0</v>
      </c>
      <c r="K245" s="814">
        <v>0</v>
      </c>
      <c r="L245" s="812">
        <v>0</v>
      </c>
      <c r="M245" s="811">
        <v>0</v>
      </c>
      <c r="N245" s="810">
        <v>0</v>
      </c>
      <c r="O245" s="812">
        <v>0</v>
      </c>
      <c r="P245" s="811">
        <v>0</v>
      </c>
      <c r="Q245" s="780" t="s">
        <v>392</v>
      </c>
    </row>
    <row r="246" spans="1:17" s="803" customFormat="1" ht="34.5" customHeight="1" x14ac:dyDescent="0.2">
      <c r="A246" s="1096"/>
      <c r="B246" s="779" t="s">
        <v>4158</v>
      </c>
      <c r="C246" s="813">
        <v>342.99507</v>
      </c>
      <c r="D246" s="810">
        <v>0</v>
      </c>
      <c r="E246" s="811">
        <v>0</v>
      </c>
      <c r="F246" s="801">
        <v>342.99507</v>
      </c>
      <c r="G246" s="812">
        <v>342.99507</v>
      </c>
      <c r="H246" s="802">
        <v>0</v>
      </c>
      <c r="I246" s="802">
        <v>0</v>
      </c>
      <c r="J246" s="799">
        <v>0</v>
      </c>
      <c r="K246" s="814">
        <v>0</v>
      </c>
      <c r="L246" s="812">
        <v>0</v>
      </c>
      <c r="M246" s="811">
        <v>0</v>
      </c>
      <c r="N246" s="810">
        <v>0</v>
      </c>
      <c r="O246" s="812">
        <v>0</v>
      </c>
      <c r="P246" s="811">
        <v>0</v>
      </c>
      <c r="Q246" s="780" t="s">
        <v>392</v>
      </c>
    </row>
    <row r="247" spans="1:17" s="803" customFormat="1" ht="24" customHeight="1" x14ac:dyDescent="0.2">
      <c r="A247" s="1096"/>
      <c r="B247" s="779" t="s">
        <v>4157</v>
      </c>
      <c r="C247" s="813">
        <v>243.99299999999999</v>
      </c>
      <c r="D247" s="810">
        <v>0</v>
      </c>
      <c r="E247" s="811">
        <v>0</v>
      </c>
      <c r="F247" s="801">
        <v>243.99299999999999</v>
      </c>
      <c r="G247" s="812">
        <v>243.99299999999999</v>
      </c>
      <c r="H247" s="802">
        <v>0</v>
      </c>
      <c r="I247" s="802">
        <v>0</v>
      </c>
      <c r="J247" s="799">
        <v>0</v>
      </c>
      <c r="K247" s="814">
        <v>0</v>
      </c>
      <c r="L247" s="812">
        <v>0</v>
      </c>
      <c r="M247" s="811">
        <v>0</v>
      </c>
      <c r="N247" s="810">
        <v>0</v>
      </c>
      <c r="O247" s="812">
        <v>0</v>
      </c>
      <c r="P247" s="811">
        <v>0</v>
      </c>
      <c r="Q247" s="780" t="s">
        <v>392</v>
      </c>
    </row>
    <row r="248" spans="1:17" s="803" customFormat="1" ht="34.5" customHeight="1" x14ac:dyDescent="0.2">
      <c r="A248" s="1096"/>
      <c r="B248" s="779" t="s">
        <v>4156</v>
      </c>
      <c r="C248" s="813">
        <v>362</v>
      </c>
      <c r="D248" s="810">
        <v>0</v>
      </c>
      <c r="E248" s="811">
        <v>0</v>
      </c>
      <c r="F248" s="801">
        <v>350</v>
      </c>
      <c r="G248" s="812">
        <v>350</v>
      </c>
      <c r="H248" s="802">
        <v>0</v>
      </c>
      <c r="I248" s="802">
        <v>0</v>
      </c>
      <c r="J248" s="799">
        <v>0</v>
      </c>
      <c r="K248" s="814">
        <v>0</v>
      </c>
      <c r="L248" s="812">
        <v>0</v>
      </c>
      <c r="M248" s="811">
        <v>0</v>
      </c>
      <c r="N248" s="810">
        <v>0</v>
      </c>
      <c r="O248" s="812">
        <v>0</v>
      </c>
      <c r="P248" s="811">
        <v>0</v>
      </c>
      <c r="Q248" s="236" t="s">
        <v>399</v>
      </c>
    </row>
    <row r="249" spans="1:17" s="803" customFormat="1" ht="24" customHeight="1" x14ac:dyDescent="0.2">
      <c r="A249" s="1096"/>
      <c r="B249" s="779" t="s">
        <v>4155</v>
      </c>
      <c r="C249" s="813">
        <v>8800</v>
      </c>
      <c r="D249" s="810">
        <v>0</v>
      </c>
      <c r="E249" s="811">
        <v>0</v>
      </c>
      <c r="F249" s="801">
        <v>157.30000000000001</v>
      </c>
      <c r="G249" s="812">
        <v>157.30000000000001</v>
      </c>
      <c r="H249" s="802">
        <v>0</v>
      </c>
      <c r="I249" s="802">
        <v>0</v>
      </c>
      <c r="J249" s="799">
        <v>8642.7000000000007</v>
      </c>
      <c r="K249" s="814">
        <v>8642.7000000000007</v>
      </c>
      <c r="L249" s="812">
        <v>0</v>
      </c>
      <c r="M249" s="811">
        <v>0</v>
      </c>
      <c r="N249" s="810">
        <v>0</v>
      </c>
      <c r="O249" s="812">
        <v>0</v>
      </c>
      <c r="P249" s="811">
        <v>0</v>
      </c>
      <c r="Q249" s="780" t="s">
        <v>392</v>
      </c>
    </row>
    <row r="250" spans="1:17" s="803" customFormat="1" ht="34.5" customHeight="1" x14ac:dyDescent="0.2">
      <c r="A250" s="1096"/>
      <c r="B250" s="779" t="s">
        <v>2662</v>
      </c>
      <c r="C250" s="813">
        <v>3302.2151599999997</v>
      </c>
      <c r="D250" s="810">
        <v>0</v>
      </c>
      <c r="E250" s="811">
        <v>0</v>
      </c>
      <c r="F250" s="801">
        <v>2639.66516</v>
      </c>
      <c r="G250" s="812">
        <v>0</v>
      </c>
      <c r="H250" s="812">
        <v>2639.66516</v>
      </c>
      <c r="I250" s="802">
        <v>0</v>
      </c>
      <c r="J250" s="799">
        <v>0</v>
      </c>
      <c r="K250" s="814">
        <v>0</v>
      </c>
      <c r="L250" s="812">
        <v>0</v>
      </c>
      <c r="M250" s="811">
        <v>0</v>
      </c>
      <c r="N250" s="810">
        <v>0</v>
      </c>
      <c r="O250" s="812">
        <v>0</v>
      </c>
      <c r="P250" s="811">
        <v>0</v>
      </c>
      <c r="Q250" s="236" t="s">
        <v>399</v>
      </c>
    </row>
    <row r="251" spans="1:17" s="803" customFormat="1" ht="34.5" customHeight="1" x14ac:dyDescent="0.2">
      <c r="A251" s="1096"/>
      <c r="B251" s="779" t="s">
        <v>2661</v>
      </c>
      <c r="C251" s="813">
        <v>7109.4310999999998</v>
      </c>
      <c r="D251" s="810">
        <v>0</v>
      </c>
      <c r="E251" s="811">
        <v>0</v>
      </c>
      <c r="F251" s="801">
        <v>3200</v>
      </c>
      <c r="G251" s="812">
        <v>0</v>
      </c>
      <c r="H251" s="812">
        <v>3200</v>
      </c>
      <c r="I251" s="802">
        <v>0</v>
      </c>
      <c r="J251" s="799">
        <v>0</v>
      </c>
      <c r="K251" s="814">
        <v>0</v>
      </c>
      <c r="L251" s="812">
        <v>0</v>
      </c>
      <c r="M251" s="811">
        <v>0</v>
      </c>
      <c r="N251" s="810">
        <v>0</v>
      </c>
      <c r="O251" s="812">
        <v>0</v>
      </c>
      <c r="P251" s="811">
        <v>0</v>
      </c>
      <c r="Q251" s="236" t="s">
        <v>399</v>
      </c>
    </row>
    <row r="252" spans="1:17" s="803" customFormat="1" ht="24" customHeight="1" x14ac:dyDescent="0.2">
      <c r="A252" s="1096"/>
      <c r="B252" s="779" t="s">
        <v>4154</v>
      </c>
      <c r="C252" s="813">
        <v>353.85389000000004</v>
      </c>
      <c r="D252" s="810">
        <v>0</v>
      </c>
      <c r="E252" s="811">
        <v>0</v>
      </c>
      <c r="F252" s="801">
        <v>353.85389000000004</v>
      </c>
      <c r="G252" s="812">
        <v>353.85389000000004</v>
      </c>
      <c r="H252" s="812">
        <v>0</v>
      </c>
      <c r="I252" s="802">
        <v>0</v>
      </c>
      <c r="J252" s="799">
        <v>0</v>
      </c>
      <c r="K252" s="814">
        <v>0</v>
      </c>
      <c r="L252" s="812">
        <v>0</v>
      </c>
      <c r="M252" s="811">
        <v>0</v>
      </c>
      <c r="N252" s="810">
        <v>0</v>
      </c>
      <c r="O252" s="812">
        <v>0</v>
      </c>
      <c r="P252" s="811">
        <v>0</v>
      </c>
      <c r="Q252" s="780" t="s">
        <v>392</v>
      </c>
    </row>
    <row r="253" spans="1:17" s="803" customFormat="1" ht="34.5" customHeight="1" x14ac:dyDescent="0.2">
      <c r="A253" s="1096"/>
      <c r="B253" s="779" t="s">
        <v>4153</v>
      </c>
      <c r="C253" s="813">
        <v>128</v>
      </c>
      <c r="D253" s="810">
        <v>0</v>
      </c>
      <c r="E253" s="811">
        <v>0</v>
      </c>
      <c r="F253" s="801">
        <v>120</v>
      </c>
      <c r="G253" s="812">
        <v>120</v>
      </c>
      <c r="H253" s="812">
        <v>0</v>
      </c>
      <c r="I253" s="802">
        <v>0</v>
      </c>
      <c r="J253" s="799">
        <v>0</v>
      </c>
      <c r="K253" s="814">
        <v>0</v>
      </c>
      <c r="L253" s="812">
        <v>0</v>
      </c>
      <c r="M253" s="811">
        <v>0</v>
      </c>
      <c r="N253" s="810">
        <v>0</v>
      </c>
      <c r="O253" s="812">
        <v>0</v>
      </c>
      <c r="P253" s="811">
        <v>0</v>
      </c>
      <c r="Q253" s="236" t="s">
        <v>399</v>
      </c>
    </row>
    <row r="254" spans="1:17" s="803" customFormat="1" ht="24" customHeight="1" x14ac:dyDescent="0.2">
      <c r="A254" s="1096"/>
      <c r="B254" s="779" t="s">
        <v>4152</v>
      </c>
      <c r="C254" s="813">
        <v>212.43</v>
      </c>
      <c r="D254" s="810">
        <v>0</v>
      </c>
      <c r="E254" s="811">
        <v>0</v>
      </c>
      <c r="F254" s="801">
        <v>212.43</v>
      </c>
      <c r="G254" s="812">
        <v>212.43</v>
      </c>
      <c r="H254" s="812">
        <v>0</v>
      </c>
      <c r="I254" s="802">
        <v>0</v>
      </c>
      <c r="J254" s="799">
        <v>0</v>
      </c>
      <c r="K254" s="814">
        <v>0</v>
      </c>
      <c r="L254" s="812">
        <v>0</v>
      </c>
      <c r="M254" s="811">
        <v>0</v>
      </c>
      <c r="N254" s="810">
        <v>0</v>
      </c>
      <c r="O254" s="812">
        <v>0</v>
      </c>
      <c r="P254" s="811">
        <v>0</v>
      </c>
      <c r="Q254" s="780" t="s">
        <v>392</v>
      </c>
    </row>
    <row r="255" spans="1:17" s="803" customFormat="1" ht="34.5" customHeight="1" x14ac:dyDescent="0.2">
      <c r="A255" s="1096"/>
      <c r="B255" s="779" t="s">
        <v>2624</v>
      </c>
      <c r="C255" s="813">
        <v>6684.4199399999998</v>
      </c>
      <c r="D255" s="810">
        <v>0</v>
      </c>
      <c r="E255" s="811">
        <v>0</v>
      </c>
      <c r="F255" s="801">
        <v>4880</v>
      </c>
      <c r="G255" s="812">
        <v>0</v>
      </c>
      <c r="H255" s="812">
        <v>4880</v>
      </c>
      <c r="I255" s="802">
        <v>0</v>
      </c>
      <c r="J255" s="799">
        <v>0</v>
      </c>
      <c r="K255" s="814">
        <v>0</v>
      </c>
      <c r="L255" s="812">
        <v>0</v>
      </c>
      <c r="M255" s="811">
        <v>0</v>
      </c>
      <c r="N255" s="810">
        <v>0</v>
      </c>
      <c r="O255" s="812">
        <v>0</v>
      </c>
      <c r="P255" s="811">
        <v>0</v>
      </c>
      <c r="Q255" s="236" t="s">
        <v>399</v>
      </c>
    </row>
    <row r="256" spans="1:17" s="803" customFormat="1" ht="34.5" customHeight="1" x14ac:dyDescent="0.2">
      <c r="A256" s="1096"/>
      <c r="B256" s="779" t="s">
        <v>2643</v>
      </c>
      <c r="C256" s="813">
        <v>15705.8</v>
      </c>
      <c r="D256" s="810">
        <v>0</v>
      </c>
      <c r="E256" s="811">
        <v>0</v>
      </c>
      <c r="F256" s="801">
        <v>10000</v>
      </c>
      <c r="G256" s="812">
        <v>0</v>
      </c>
      <c r="H256" s="812">
        <v>10000</v>
      </c>
      <c r="I256" s="802">
        <v>0</v>
      </c>
      <c r="J256" s="799">
        <v>0</v>
      </c>
      <c r="K256" s="814">
        <v>0</v>
      </c>
      <c r="L256" s="812">
        <v>0</v>
      </c>
      <c r="M256" s="811">
        <v>0</v>
      </c>
      <c r="N256" s="810">
        <v>0</v>
      </c>
      <c r="O256" s="812">
        <v>0</v>
      </c>
      <c r="P256" s="811">
        <v>0</v>
      </c>
      <c r="Q256" s="236" t="s">
        <v>399</v>
      </c>
    </row>
    <row r="257" spans="1:17" s="803" customFormat="1" ht="34.5" customHeight="1" thickBot="1" x14ac:dyDescent="0.25">
      <c r="A257" s="1097"/>
      <c r="B257" s="779" t="s">
        <v>2616</v>
      </c>
      <c r="C257" s="813">
        <v>6055.0444900000002</v>
      </c>
      <c r="D257" s="810">
        <v>0</v>
      </c>
      <c r="E257" s="811">
        <v>0</v>
      </c>
      <c r="F257" s="801">
        <v>4785.0444900000002</v>
      </c>
      <c r="G257" s="812">
        <v>0</v>
      </c>
      <c r="H257" s="812">
        <v>4785.0444900000002</v>
      </c>
      <c r="I257" s="802">
        <v>0</v>
      </c>
      <c r="J257" s="807">
        <v>0</v>
      </c>
      <c r="K257" s="814">
        <v>0</v>
      </c>
      <c r="L257" s="812">
        <v>0</v>
      </c>
      <c r="M257" s="811">
        <v>0</v>
      </c>
      <c r="N257" s="810">
        <v>0</v>
      </c>
      <c r="O257" s="812">
        <v>0</v>
      </c>
      <c r="P257" s="811">
        <v>0</v>
      </c>
      <c r="Q257" s="236" t="s">
        <v>399</v>
      </c>
    </row>
    <row r="258" spans="1:17" s="773" customFormat="1" ht="15.75" customHeight="1" thickBot="1" x14ac:dyDescent="0.2">
      <c r="A258" s="1054" t="s">
        <v>397</v>
      </c>
      <c r="B258" s="1055" t="s">
        <v>11</v>
      </c>
      <c r="C258" s="234">
        <f>SUM(C195:C257)</f>
        <v>735273.79628000024</v>
      </c>
      <c r="D258" s="235">
        <f t="shared" ref="D258:P258" si="8">SUM(D195:D257)</f>
        <v>45512.740999999995</v>
      </c>
      <c r="E258" s="795">
        <f t="shared" si="8"/>
        <v>19857.881670000002</v>
      </c>
      <c r="F258" s="235">
        <f t="shared" si="8"/>
        <v>192936.01856999999</v>
      </c>
      <c r="G258" s="240">
        <f t="shared" si="8"/>
        <v>88509.173539999989</v>
      </c>
      <c r="H258" s="240">
        <f t="shared" si="8"/>
        <v>104426.84503</v>
      </c>
      <c r="I258" s="795">
        <f t="shared" si="8"/>
        <v>0</v>
      </c>
      <c r="J258" s="235">
        <f t="shared" si="8"/>
        <v>104262.14199999999</v>
      </c>
      <c r="K258" s="238">
        <f t="shared" si="8"/>
        <v>104262.14199999999</v>
      </c>
      <c r="L258" s="240">
        <f t="shared" si="8"/>
        <v>0</v>
      </c>
      <c r="M258" s="795">
        <f t="shared" si="8"/>
        <v>0</v>
      </c>
      <c r="N258" s="235">
        <f t="shared" si="8"/>
        <v>36509</v>
      </c>
      <c r="O258" s="240">
        <f t="shared" si="8"/>
        <v>16575</v>
      </c>
      <c r="P258" s="229">
        <f t="shared" si="8"/>
        <v>221606</v>
      </c>
      <c r="Q258" s="229"/>
    </row>
    <row r="259" spans="1:17" s="773" customFormat="1" ht="18.75" customHeight="1" thickBot="1" x14ac:dyDescent="0.2">
      <c r="A259" s="1056" t="s">
        <v>396</v>
      </c>
      <c r="B259" s="1057" t="s">
        <v>46</v>
      </c>
      <c r="C259" s="1057" t="s">
        <v>4144</v>
      </c>
      <c r="D259" s="1057" t="s">
        <v>4144</v>
      </c>
      <c r="E259" s="1057" t="s">
        <v>4144</v>
      </c>
      <c r="F259" s="1057" t="s">
        <v>4144</v>
      </c>
      <c r="G259" s="1057"/>
      <c r="H259" s="1057"/>
      <c r="I259" s="1057"/>
      <c r="J259" s="1057" t="s">
        <v>4144</v>
      </c>
      <c r="K259" s="1057"/>
      <c r="L259" s="1057"/>
      <c r="M259" s="1057"/>
      <c r="N259" s="1057" t="s">
        <v>4144</v>
      </c>
      <c r="O259" s="1057" t="s">
        <v>4144</v>
      </c>
      <c r="P259" s="1057" t="s">
        <v>4144</v>
      </c>
      <c r="Q259" s="1058" t="s">
        <v>4144</v>
      </c>
    </row>
    <row r="260" spans="1:17" s="803" customFormat="1" ht="25.5" customHeight="1" thickBot="1" x14ac:dyDescent="0.25">
      <c r="A260" s="797"/>
      <c r="B260" s="779" t="s">
        <v>4151</v>
      </c>
      <c r="C260" s="813">
        <v>950</v>
      </c>
      <c r="D260" s="810">
        <v>0</v>
      </c>
      <c r="E260" s="811">
        <v>0</v>
      </c>
      <c r="F260" s="801">
        <v>450</v>
      </c>
      <c r="G260" s="812">
        <v>450</v>
      </c>
      <c r="H260" s="812">
        <v>0</v>
      </c>
      <c r="I260" s="811">
        <v>0</v>
      </c>
      <c r="J260" s="809">
        <v>500</v>
      </c>
      <c r="K260" s="814">
        <v>500</v>
      </c>
      <c r="L260" s="812">
        <v>0</v>
      </c>
      <c r="M260" s="811">
        <v>0</v>
      </c>
      <c r="N260" s="810">
        <v>0</v>
      </c>
      <c r="O260" s="812">
        <v>0</v>
      </c>
      <c r="P260" s="811">
        <v>0</v>
      </c>
      <c r="Q260" s="239" t="s">
        <v>392</v>
      </c>
    </row>
    <row r="261" spans="1:17" s="773" customFormat="1" ht="15.75" customHeight="1" thickBot="1" x14ac:dyDescent="0.2">
      <c r="A261" s="1054" t="s">
        <v>395</v>
      </c>
      <c r="B261" s="1055"/>
      <c r="C261" s="234">
        <f>SUM(C260)</f>
        <v>950</v>
      </c>
      <c r="D261" s="235">
        <f t="shared" ref="D261:P261" si="9">SUM(D260)</f>
        <v>0</v>
      </c>
      <c r="E261" s="795">
        <f t="shared" si="9"/>
        <v>0</v>
      </c>
      <c r="F261" s="235">
        <f t="shared" si="9"/>
        <v>450</v>
      </c>
      <c r="G261" s="238">
        <f t="shared" si="9"/>
        <v>450</v>
      </c>
      <c r="H261" s="238">
        <f t="shared" si="9"/>
        <v>0</v>
      </c>
      <c r="I261" s="795">
        <f t="shared" si="9"/>
        <v>0</v>
      </c>
      <c r="J261" s="235">
        <f t="shared" si="9"/>
        <v>500</v>
      </c>
      <c r="K261" s="238">
        <f t="shared" si="9"/>
        <v>500</v>
      </c>
      <c r="L261" s="238">
        <f t="shared" si="9"/>
        <v>0</v>
      </c>
      <c r="M261" s="795">
        <f t="shared" si="9"/>
        <v>0</v>
      </c>
      <c r="N261" s="235">
        <f t="shared" si="9"/>
        <v>0</v>
      </c>
      <c r="O261" s="238">
        <f t="shared" si="9"/>
        <v>0</v>
      </c>
      <c r="P261" s="229">
        <f t="shared" si="9"/>
        <v>0</v>
      </c>
      <c r="Q261" s="229" t="s">
        <v>4144</v>
      </c>
    </row>
    <row r="262" spans="1:17" s="773" customFormat="1" ht="18.75" customHeight="1" thickBot="1" x14ac:dyDescent="0.2">
      <c r="A262" s="1056" t="s">
        <v>4150</v>
      </c>
      <c r="B262" s="1057"/>
      <c r="C262" s="1057"/>
      <c r="D262" s="1057"/>
      <c r="E262" s="1057"/>
      <c r="F262" s="1057"/>
      <c r="G262" s="1057"/>
      <c r="H262" s="1057"/>
      <c r="I262" s="1057"/>
      <c r="J262" s="1057"/>
      <c r="K262" s="1057"/>
      <c r="L262" s="1057"/>
      <c r="M262" s="1057"/>
      <c r="N262" s="1057"/>
      <c r="O262" s="1057"/>
      <c r="P262" s="1057"/>
      <c r="Q262" s="1058"/>
    </row>
    <row r="263" spans="1:17" s="803" customFormat="1" ht="76.5" customHeight="1" x14ac:dyDescent="0.2">
      <c r="A263" s="1059" t="s">
        <v>394</v>
      </c>
      <c r="B263" s="779" t="s">
        <v>393</v>
      </c>
      <c r="C263" s="813">
        <v>199202.83054999998</v>
      </c>
      <c r="D263" s="810">
        <v>173200</v>
      </c>
      <c r="E263" s="811">
        <v>5344</v>
      </c>
      <c r="F263" s="801">
        <v>11974.05055</v>
      </c>
      <c r="G263" s="812">
        <v>11974.05055</v>
      </c>
      <c r="H263" s="812">
        <v>0</v>
      </c>
      <c r="I263" s="811">
        <v>0</v>
      </c>
      <c r="J263" s="799">
        <v>8684.7800000000007</v>
      </c>
      <c r="K263" s="814">
        <v>8684.7800000000007</v>
      </c>
      <c r="L263" s="812">
        <v>0</v>
      </c>
      <c r="M263" s="811">
        <v>0</v>
      </c>
      <c r="N263" s="810">
        <v>0</v>
      </c>
      <c r="O263" s="812">
        <v>0</v>
      </c>
      <c r="P263" s="811">
        <v>0</v>
      </c>
      <c r="Q263" s="239" t="s">
        <v>4149</v>
      </c>
    </row>
    <row r="264" spans="1:17" s="803" customFormat="1" ht="34.5" customHeight="1" x14ac:dyDescent="0.2">
      <c r="A264" s="1060"/>
      <c r="B264" s="779" t="s">
        <v>391</v>
      </c>
      <c r="C264" s="813">
        <v>20140.58006</v>
      </c>
      <c r="D264" s="810">
        <v>0</v>
      </c>
      <c r="E264" s="811">
        <v>4525.6899999999996</v>
      </c>
      <c r="F264" s="801">
        <v>5743.3900599999997</v>
      </c>
      <c r="G264" s="812">
        <v>5743.3900599999997</v>
      </c>
      <c r="H264" s="812">
        <v>0</v>
      </c>
      <c r="I264" s="811">
        <v>0</v>
      </c>
      <c r="J264" s="799">
        <v>9871.5</v>
      </c>
      <c r="K264" s="814">
        <v>9871.5</v>
      </c>
      <c r="L264" s="812">
        <v>0</v>
      </c>
      <c r="M264" s="811">
        <v>0</v>
      </c>
      <c r="N264" s="810">
        <v>0</v>
      </c>
      <c r="O264" s="812">
        <v>0</v>
      </c>
      <c r="P264" s="811">
        <v>0</v>
      </c>
      <c r="Q264" s="239" t="s">
        <v>4148</v>
      </c>
    </row>
    <row r="265" spans="1:17" s="803" customFormat="1" ht="67.5" customHeight="1" x14ac:dyDescent="0.2">
      <c r="A265" s="1060"/>
      <c r="B265" s="779" t="s">
        <v>390</v>
      </c>
      <c r="C265" s="813">
        <v>80077.335090000008</v>
      </c>
      <c r="D265" s="810">
        <v>0</v>
      </c>
      <c r="E265" s="811">
        <v>5526.09</v>
      </c>
      <c r="F265" s="801">
        <v>7345.8450900000007</v>
      </c>
      <c r="G265" s="812">
        <v>7345.8450900000007</v>
      </c>
      <c r="H265" s="812">
        <v>0</v>
      </c>
      <c r="I265" s="811">
        <v>0</v>
      </c>
      <c r="J265" s="799">
        <v>20835.400000000001</v>
      </c>
      <c r="K265" s="814">
        <v>20835.400000000001</v>
      </c>
      <c r="L265" s="812">
        <v>0</v>
      </c>
      <c r="M265" s="811">
        <v>0</v>
      </c>
      <c r="N265" s="810">
        <v>13820</v>
      </c>
      <c r="O265" s="812">
        <v>15600</v>
      </c>
      <c r="P265" s="811">
        <v>16950</v>
      </c>
      <c r="Q265" s="239" t="s">
        <v>4147</v>
      </c>
    </row>
    <row r="266" spans="1:17" s="803" customFormat="1" ht="24" customHeight="1" x14ac:dyDescent="0.2">
      <c r="A266" s="1061"/>
      <c r="B266" s="779" t="s">
        <v>389</v>
      </c>
      <c r="C266" s="813">
        <v>6184.9982299999992</v>
      </c>
      <c r="D266" s="810">
        <v>0</v>
      </c>
      <c r="E266" s="811">
        <v>46.585000000000001</v>
      </c>
      <c r="F266" s="801">
        <v>5564.7832299999991</v>
      </c>
      <c r="G266" s="812">
        <v>5564.7832299999991</v>
      </c>
      <c r="H266" s="812">
        <v>0</v>
      </c>
      <c r="I266" s="811">
        <v>0</v>
      </c>
      <c r="J266" s="799">
        <v>573.63</v>
      </c>
      <c r="K266" s="814">
        <v>573.63</v>
      </c>
      <c r="L266" s="812">
        <v>0</v>
      </c>
      <c r="M266" s="811">
        <v>0</v>
      </c>
      <c r="N266" s="810">
        <v>0</v>
      </c>
      <c r="O266" s="812">
        <v>0</v>
      </c>
      <c r="P266" s="811">
        <v>0</v>
      </c>
      <c r="Q266" s="239" t="s">
        <v>392</v>
      </c>
    </row>
    <row r="267" spans="1:17" s="803" customFormat="1" ht="48" customHeight="1" thickBot="1" x14ac:dyDescent="0.25">
      <c r="A267" s="237" t="s">
        <v>388</v>
      </c>
      <c r="B267" s="778" t="s">
        <v>387</v>
      </c>
      <c r="C267" s="813">
        <v>5633.2083999999995</v>
      </c>
      <c r="D267" s="810">
        <v>0</v>
      </c>
      <c r="E267" s="811">
        <v>965</v>
      </c>
      <c r="F267" s="801">
        <v>1241.5084000000002</v>
      </c>
      <c r="G267" s="812">
        <v>1241.5084000000002</v>
      </c>
      <c r="H267" s="812">
        <v>0</v>
      </c>
      <c r="I267" s="811">
        <v>0</v>
      </c>
      <c r="J267" s="799">
        <v>3426.7</v>
      </c>
      <c r="K267" s="814">
        <v>3426.7</v>
      </c>
      <c r="L267" s="812">
        <v>0</v>
      </c>
      <c r="M267" s="811">
        <v>0</v>
      </c>
      <c r="N267" s="810">
        <v>0</v>
      </c>
      <c r="O267" s="812">
        <v>0</v>
      </c>
      <c r="P267" s="811">
        <v>0</v>
      </c>
      <c r="Q267" s="239" t="s">
        <v>4146</v>
      </c>
    </row>
    <row r="268" spans="1:17" s="773" customFormat="1" ht="24" customHeight="1" thickBot="1" x14ac:dyDescent="0.2">
      <c r="A268" s="1098" t="s">
        <v>4367</v>
      </c>
      <c r="B268" s="1099" t="s">
        <v>11</v>
      </c>
      <c r="C268" s="234">
        <f>SUM(C263:C267)</f>
        <v>311238.95233</v>
      </c>
      <c r="D268" s="235">
        <f t="shared" ref="D268:P268" si="10">SUM(D263:D267)</f>
        <v>173200</v>
      </c>
      <c r="E268" s="229">
        <f t="shared" si="10"/>
        <v>16407.364999999998</v>
      </c>
      <c r="F268" s="240">
        <f t="shared" si="10"/>
        <v>31869.57733</v>
      </c>
      <c r="G268" s="238">
        <f t="shared" si="10"/>
        <v>31869.57733</v>
      </c>
      <c r="H268" s="238">
        <f t="shared" si="10"/>
        <v>0</v>
      </c>
      <c r="I268" s="795">
        <f t="shared" si="10"/>
        <v>0</v>
      </c>
      <c r="J268" s="235">
        <f t="shared" si="10"/>
        <v>43392.009999999995</v>
      </c>
      <c r="K268" s="238">
        <f t="shared" si="10"/>
        <v>43392.009999999995</v>
      </c>
      <c r="L268" s="238">
        <f t="shared" si="10"/>
        <v>0</v>
      </c>
      <c r="M268" s="229">
        <f t="shared" si="10"/>
        <v>0</v>
      </c>
      <c r="N268" s="235">
        <f t="shared" si="10"/>
        <v>13820</v>
      </c>
      <c r="O268" s="238">
        <f t="shared" si="10"/>
        <v>15600</v>
      </c>
      <c r="P268" s="229">
        <f t="shared" si="10"/>
        <v>16950</v>
      </c>
      <c r="Q268" s="229" t="s">
        <v>4144</v>
      </c>
    </row>
    <row r="269" spans="1:17" s="773" customFormat="1" ht="11.25" thickBot="1" x14ac:dyDescent="0.2">
      <c r="A269" s="1056"/>
      <c r="B269" s="1057"/>
      <c r="C269" s="1057"/>
      <c r="D269" s="1057"/>
      <c r="E269" s="1057"/>
      <c r="F269" s="1057"/>
      <c r="G269" s="1057"/>
      <c r="H269" s="1057"/>
      <c r="I269" s="1057"/>
      <c r="J269" s="1057"/>
      <c r="K269" s="1057"/>
      <c r="L269" s="1057"/>
      <c r="M269" s="1057"/>
      <c r="N269" s="1057"/>
      <c r="O269" s="1057"/>
      <c r="P269" s="1057"/>
      <c r="Q269" s="1058"/>
    </row>
    <row r="270" spans="1:17" s="773" customFormat="1" ht="15.75" customHeight="1" thickBot="1" x14ac:dyDescent="0.2">
      <c r="A270" s="1054" t="s">
        <v>386</v>
      </c>
      <c r="B270" s="1055" t="s">
        <v>386</v>
      </c>
      <c r="C270" s="234">
        <f>C18+C21+C28+C44+C47+C50+C65+C193+C258+C261+C268</f>
        <v>2571451.95682</v>
      </c>
      <c r="D270" s="235">
        <f t="shared" ref="D270:P270" si="11">D18+D21+D28+D44+D47+D50+D65+D193+D258+D261+D268</f>
        <v>343420.549</v>
      </c>
      <c r="E270" s="795">
        <f t="shared" si="11"/>
        <v>118149.05583999999</v>
      </c>
      <c r="F270" s="235">
        <f t="shared" si="11"/>
        <v>697738.57551000011</v>
      </c>
      <c r="G270" s="238">
        <f t="shared" si="11"/>
        <v>574401.40048000007</v>
      </c>
      <c r="H270" s="240">
        <f t="shared" si="11"/>
        <v>123337.17503</v>
      </c>
      <c r="I270" s="795">
        <f t="shared" si="11"/>
        <v>0</v>
      </c>
      <c r="J270" s="235">
        <f t="shared" si="11"/>
        <v>556390.41200000001</v>
      </c>
      <c r="K270" s="238">
        <f t="shared" si="11"/>
        <v>547658.00199999998</v>
      </c>
      <c r="L270" s="240">
        <f t="shared" si="11"/>
        <v>8732.41</v>
      </c>
      <c r="M270" s="795">
        <f t="shared" si="11"/>
        <v>0</v>
      </c>
      <c r="N270" s="235">
        <f t="shared" si="11"/>
        <v>289636</v>
      </c>
      <c r="O270" s="240">
        <f t="shared" si="11"/>
        <v>119462</v>
      </c>
      <c r="P270" s="229">
        <f t="shared" si="11"/>
        <v>309946</v>
      </c>
      <c r="Q270" s="229" t="s">
        <v>4144</v>
      </c>
    </row>
    <row r="271" spans="1:17" s="232" customFormat="1" ht="30" customHeight="1" thickBot="1" x14ac:dyDescent="0.3">
      <c r="A271" s="1062" t="s">
        <v>385</v>
      </c>
      <c r="B271" s="1063"/>
      <c r="C271" s="1063"/>
      <c r="D271" s="1063"/>
      <c r="E271" s="1063"/>
      <c r="F271" s="1063"/>
      <c r="G271" s="1063"/>
      <c r="H271" s="1063"/>
      <c r="I271" s="1063"/>
      <c r="J271" s="1063"/>
      <c r="K271" s="1063"/>
      <c r="L271" s="1063"/>
      <c r="M271" s="1063"/>
      <c r="N271" s="1063"/>
      <c r="O271" s="1063"/>
      <c r="P271" s="1063"/>
      <c r="Q271" s="1064"/>
    </row>
    <row r="272" spans="1:17" s="803" customFormat="1" ht="101.25" customHeight="1" thickBot="1" x14ac:dyDescent="0.25">
      <c r="A272" s="797"/>
      <c r="B272" s="777" t="s">
        <v>384</v>
      </c>
      <c r="C272" s="816">
        <v>621000</v>
      </c>
      <c r="D272" s="817">
        <v>29156.946</v>
      </c>
      <c r="E272" s="817">
        <v>6263.6922999999997</v>
      </c>
      <c r="F272" s="818">
        <v>591.08000000000004</v>
      </c>
      <c r="G272" s="817">
        <v>591</v>
      </c>
      <c r="H272" s="817">
        <v>0</v>
      </c>
      <c r="I272" s="817">
        <v>0</v>
      </c>
      <c r="J272" s="819">
        <v>277794</v>
      </c>
      <c r="K272" s="817">
        <v>277794</v>
      </c>
      <c r="L272" s="817">
        <v>0</v>
      </c>
      <c r="M272" s="820">
        <v>0</v>
      </c>
      <c r="N272" s="825">
        <v>32000</v>
      </c>
      <c r="O272" s="817">
        <v>319000</v>
      </c>
      <c r="P272" s="820">
        <v>30000</v>
      </c>
      <c r="Q272" s="776" t="s">
        <v>4145</v>
      </c>
    </row>
    <row r="273" spans="1:17" s="773" customFormat="1" ht="15.75" customHeight="1" thickBot="1" x14ac:dyDescent="0.2">
      <c r="A273" s="1054" t="s">
        <v>383</v>
      </c>
      <c r="B273" s="1055" t="s">
        <v>11</v>
      </c>
      <c r="C273" s="231">
        <f>SUM(C272)</f>
        <v>621000</v>
      </c>
      <c r="D273" s="827">
        <f t="shared" ref="D273:P273" si="12">SUM(D272)</f>
        <v>29156.946</v>
      </c>
      <c r="E273" s="826">
        <f t="shared" si="12"/>
        <v>6263.6922999999997</v>
      </c>
      <c r="F273" s="827">
        <f t="shared" si="12"/>
        <v>591.08000000000004</v>
      </c>
      <c r="G273" s="230">
        <f t="shared" si="12"/>
        <v>591</v>
      </c>
      <c r="H273" s="230">
        <f t="shared" si="12"/>
        <v>0</v>
      </c>
      <c r="I273" s="826">
        <f t="shared" si="12"/>
        <v>0</v>
      </c>
      <c r="J273" s="827">
        <f t="shared" si="12"/>
        <v>277794</v>
      </c>
      <c r="K273" s="230">
        <f t="shared" si="12"/>
        <v>277794</v>
      </c>
      <c r="L273" s="230">
        <f t="shared" si="12"/>
        <v>0</v>
      </c>
      <c r="M273" s="826">
        <f t="shared" si="12"/>
        <v>0</v>
      </c>
      <c r="N273" s="828">
        <f t="shared" si="12"/>
        <v>32000</v>
      </c>
      <c r="O273" s="230">
        <f t="shared" si="12"/>
        <v>319000</v>
      </c>
      <c r="P273" s="826">
        <f t="shared" si="12"/>
        <v>30000</v>
      </c>
      <c r="Q273" s="229" t="s">
        <v>4144</v>
      </c>
    </row>
    <row r="276" spans="1:17" x14ac:dyDescent="0.15">
      <c r="E276" s="774"/>
    </row>
    <row r="277" spans="1:17" x14ac:dyDescent="0.15">
      <c r="C277" s="774"/>
      <c r="E277" s="775"/>
    </row>
    <row r="278" spans="1:17" x14ac:dyDescent="0.15">
      <c r="C278" s="774"/>
      <c r="E278" s="774"/>
    </row>
    <row r="281" spans="1:17" x14ac:dyDescent="0.15">
      <c r="E281" s="774"/>
    </row>
  </sheetData>
  <mergeCells count="44">
    <mergeCell ref="A19:Q19"/>
    <mergeCell ref="A21:B21"/>
    <mergeCell ref="A22:Q22"/>
    <mergeCell ref="A8:Q8"/>
    <mergeCell ref="A18:B18"/>
    <mergeCell ref="A9:A17"/>
    <mergeCell ref="A23:A27"/>
    <mergeCell ref="A30:A43"/>
    <mergeCell ref="A28:B28"/>
    <mergeCell ref="A45:Q45"/>
    <mergeCell ref="A52:A64"/>
    <mergeCell ref="A48:Q48"/>
    <mergeCell ref="A50:B50"/>
    <mergeCell ref="A29:Q29"/>
    <mergeCell ref="A44:B44"/>
    <mergeCell ref="A51:Q51"/>
    <mergeCell ref="A47:B47"/>
    <mergeCell ref="A67:A192"/>
    <mergeCell ref="A195:A257"/>
    <mergeCell ref="A193:B193"/>
    <mergeCell ref="A268:B268"/>
    <mergeCell ref="A65:B65"/>
    <mergeCell ref="A66:Q66"/>
    <mergeCell ref="C1:Q1"/>
    <mergeCell ref="A2:Q2"/>
    <mergeCell ref="B3:Q3"/>
    <mergeCell ref="B5:B7"/>
    <mergeCell ref="C5:C7"/>
    <mergeCell ref="D5:E6"/>
    <mergeCell ref="F5:I6"/>
    <mergeCell ref="J5:M6"/>
    <mergeCell ref="N5:P5"/>
    <mergeCell ref="Q5:Q7"/>
    <mergeCell ref="A5:A7"/>
    <mergeCell ref="A270:B270"/>
    <mergeCell ref="A273:B273"/>
    <mergeCell ref="A194:Q194"/>
    <mergeCell ref="A258:B258"/>
    <mergeCell ref="A259:Q259"/>
    <mergeCell ref="A261:B261"/>
    <mergeCell ref="A262:Q262"/>
    <mergeCell ref="A263:A266"/>
    <mergeCell ref="A271:Q271"/>
    <mergeCell ref="A269:Q269"/>
  </mergeCells>
  <printOptions horizontalCentered="1"/>
  <pageMargins left="0.39370078740157483" right="0.39370078740157483" top="0.59055118110236227" bottom="0.39370078740157483" header="0.31496062992125984" footer="0.11811023622047245"/>
  <pageSetup paperSize="9" scale="70" firstPageNumber="204" fitToHeight="0" orientation="landscape" useFirstPageNumber="1" r:id="rId1"/>
  <headerFooter>
    <oddHeader>&amp;L&amp;"Tahoma,Kurzíva"Závěrečný účet za rok 2016&amp;R&amp;"Tahoma,Kurzíva"Tabulka č. 3</oddHeader>
    <oddFooter>&amp;C&amp;"Tahoma,Obyčejné"&amp;P</oddFooter>
  </headerFooter>
  <rowBreaks count="12" manualBreakCount="12">
    <brk id="32" max="16" man="1"/>
    <brk id="57" max="16" man="1"/>
    <brk id="77" max="16" man="1"/>
    <brk id="97" max="16" man="1"/>
    <brk id="118" max="16" man="1"/>
    <brk id="138" max="16" man="1"/>
    <brk id="157" max="16" man="1"/>
    <brk id="176" max="16" man="1"/>
    <brk id="196" max="16" man="1"/>
    <brk id="218" max="16" man="1"/>
    <brk id="236" max="16" man="1"/>
    <brk id="258"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5"/>
  <sheetViews>
    <sheetView view="pageBreakPreview" zoomScaleNormal="100" zoomScaleSheetLayoutView="100" workbookViewId="0">
      <selection activeCell="A33" sqref="A33"/>
    </sheetView>
  </sheetViews>
  <sheetFormatPr defaultRowHeight="12.75" x14ac:dyDescent="0.2"/>
  <cols>
    <col min="1" max="1" width="45.7109375" style="243" customWidth="1"/>
    <col min="2" max="2" width="12.5703125" style="244" hidden="1" customWidth="1"/>
    <col min="3" max="6" width="11.42578125" style="243" customWidth="1"/>
    <col min="7" max="16384" width="9.140625" style="243"/>
  </cols>
  <sheetData>
    <row r="2" spans="1:6" ht="33" customHeight="1" x14ac:dyDescent="0.2">
      <c r="A2" s="1104" t="s">
        <v>922</v>
      </c>
      <c r="B2" s="1104"/>
      <c r="C2" s="1104"/>
      <c r="D2" s="1104"/>
      <c r="E2" s="1104"/>
      <c r="F2" s="1104"/>
    </row>
    <row r="3" spans="1:6" ht="13.5" thickBot="1" x14ac:dyDescent="0.25">
      <c r="A3" s="268"/>
      <c r="B3" s="269"/>
      <c r="C3" s="268"/>
      <c r="D3" s="268"/>
      <c r="E3" s="268"/>
      <c r="F3" s="267" t="s">
        <v>2</v>
      </c>
    </row>
    <row r="4" spans="1:6" ht="30" customHeight="1" thickBot="1" x14ac:dyDescent="0.25">
      <c r="A4" s="266" t="s">
        <v>9</v>
      </c>
      <c r="B4" s="265" t="s">
        <v>487</v>
      </c>
      <c r="C4" s="264" t="s">
        <v>86</v>
      </c>
      <c r="D4" s="264" t="s">
        <v>85</v>
      </c>
      <c r="E4" s="264" t="s">
        <v>1</v>
      </c>
      <c r="F4" s="263" t="s">
        <v>486</v>
      </c>
    </row>
    <row r="5" spans="1:6" ht="28.5" customHeight="1" x14ac:dyDescent="0.2">
      <c r="A5" s="256" t="s">
        <v>485</v>
      </c>
      <c r="B5" s="255">
        <v>1711</v>
      </c>
      <c r="C5" s="254">
        <v>6000</v>
      </c>
      <c r="D5" s="254">
        <v>6000</v>
      </c>
      <c r="E5" s="254">
        <v>5234.402</v>
      </c>
      <c r="F5" s="253">
        <f t="shared" ref="F5:F45" si="0">(E5/D5)*100</f>
        <v>87.240033333333329</v>
      </c>
    </row>
    <row r="6" spans="1:6" ht="15" customHeight="1" x14ac:dyDescent="0.2">
      <c r="A6" s="256" t="s">
        <v>484</v>
      </c>
      <c r="B6" s="255">
        <v>1712</v>
      </c>
      <c r="C6" s="254">
        <v>6000</v>
      </c>
      <c r="D6" s="254">
        <v>6000</v>
      </c>
      <c r="E6" s="254">
        <v>5920.1854999999996</v>
      </c>
      <c r="F6" s="253">
        <f t="shared" si="0"/>
        <v>98.66975833333332</v>
      </c>
    </row>
    <row r="7" spans="1:6" ht="27.75" customHeight="1" x14ac:dyDescent="0.2">
      <c r="A7" s="256" t="s">
        <v>483</v>
      </c>
      <c r="B7" s="255">
        <v>1710</v>
      </c>
      <c r="C7" s="254">
        <v>1500</v>
      </c>
      <c r="D7" s="254">
        <v>1425</v>
      </c>
      <c r="E7" s="254">
        <v>1417.8</v>
      </c>
      <c r="F7" s="253">
        <f t="shared" si="0"/>
        <v>99.494736842105254</v>
      </c>
    </row>
    <row r="8" spans="1:6" ht="18" customHeight="1" x14ac:dyDescent="0.2">
      <c r="A8" s="252" t="s">
        <v>482</v>
      </c>
      <c r="B8" s="251"/>
      <c r="C8" s="250">
        <f>SUM(C5:C7)</f>
        <v>13500</v>
      </c>
      <c r="D8" s="250">
        <f>SUM(D5:D7)</f>
        <v>13425</v>
      </c>
      <c r="E8" s="250">
        <f>SUM(E5:E7)</f>
        <v>12572.387499999999</v>
      </c>
      <c r="F8" s="249">
        <f t="shared" si="0"/>
        <v>93.649068901303536</v>
      </c>
    </row>
    <row r="9" spans="1:6" ht="27.75" customHeight="1" x14ac:dyDescent="0.2">
      <c r="A9" s="256" t="s">
        <v>478</v>
      </c>
      <c r="B9" s="255">
        <v>1730</v>
      </c>
      <c r="C9" s="254">
        <v>20000</v>
      </c>
      <c r="D9" s="254">
        <v>22869.82</v>
      </c>
      <c r="E9" s="254">
        <v>20353.090690000001</v>
      </c>
      <c r="F9" s="253">
        <f>(E9/D9)*100</f>
        <v>88.995412687987923</v>
      </c>
    </row>
    <row r="10" spans="1:6" ht="27.75" customHeight="1" x14ac:dyDescent="0.2">
      <c r="A10" s="256" t="s">
        <v>1191</v>
      </c>
      <c r="B10" s="255">
        <v>1737</v>
      </c>
      <c r="C10" s="254">
        <v>16000</v>
      </c>
      <c r="D10" s="254">
        <v>16000</v>
      </c>
      <c r="E10" s="254">
        <v>0</v>
      </c>
      <c r="F10" s="253">
        <f t="shared" si="0"/>
        <v>0</v>
      </c>
    </row>
    <row r="11" spans="1:6" ht="15" customHeight="1" x14ac:dyDescent="0.2">
      <c r="A11" s="256" t="s">
        <v>481</v>
      </c>
      <c r="B11" s="255">
        <v>1731</v>
      </c>
      <c r="C11" s="254">
        <v>15000</v>
      </c>
      <c r="D11" s="254">
        <v>38565.199999999997</v>
      </c>
      <c r="E11" s="254">
        <v>25265.253499999999</v>
      </c>
      <c r="F11" s="253">
        <f t="shared" si="0"/>
        <v>65.513088224617007</v>
      </c>
    </row>
    <row r="12" spans="1:6" ht="15" customHeight="1" x14ac:dyDescent="0.2">
      <c r="A12" s="256" t="s">
        <v>480</v>
      </c>
      <c r="B12" s="255">
        <v>1733</v>
      </c>
      <c r="C12" s="254">
        <v>10000</v>
      </c>
      <c r="D12" s="254">
        <v>39054.370000000003</v>
      </c>
      <c r="E12" s="254">
        <v>22719.358769999999</v>
      </c>
      <c r="F12" s="253">
        <f t="shared" si="0"/>
        <v>58.173666019961402</v>
      </c>
    </row>
    <row r="13" spans="1:6" ht="15" customHeight="1" x14ac:dyDescent="0.2">
      <c r="A13" s="256" t="s">
        <v>479</v>
      </c>
      <c r="B13" s="255">
        <v>1735</v>
      </c>
      <c r="C13" s="254">
        <v>8000</v>
      </c>
      <c r="D13" s="254">
        <v>16033.07</v>
      </c>
      <c r="E13" s="254">
        <v>6422.6766600000001</v>
      </c>
      <c r="F13" s="253">
        <f t="shared" si="0"/>
        <v>40.058932319262624</v>
      </c>
    </row>
    <row r="14" spans="1:6" ht="27.75" customHeight="1" x14ac:dyDescent="0.2">
      <c r="A14" s="256" t="s">
        <v>477</v>
      </c>
      <c r="B14" s="255">
        <v>1734</v>
      </c>
      <c r="C14" s="254">
        <v>0</v>
      </c>
      <c r="D14" s="254">
        <v>3564.18</v>
      </c>
      <c r="E14" s="254">
        <v>3564.1759999999999</v>
      </c>
      <c r="F14" s="253">
        <f t="shared" si="0"/>
        <v>99.999887772222507</v>
      </c>
    </row>
    <row r="15" spans="1:6" ht="18" customHeight="1" x14ac:dyDescent="0.2">
      <c r="A15" s="252" t="s">
        <v>476</v>
      </c>
      <c r="B15" s="251"/>
      <c r="C15" s="250">
        <f>SUM(C9:C14)</f>
        <v>69000</v>
      </c>
      <c r="D15" s="250">
        <f t="shared" ref="D15:E15" si="1">SUM(D9:D14)</f>
        <v>136086.63999999998</v>
      </c>
      <c r="E15" s="250">
        <f t="shared" si="1"/>
        <v>78324.555619999999</v>
      </c>
      <c r="F15" s="249">
        <f t="shared" si="0"/>
        <v>57.554919145626648</v>
      </c>
    </row>
    <row r="16" spans="1:6" ht="15" customHeight="1" x14ac:dyDescent="0.2">
      <c r="A16" s="262" t="s">
        <v>474</v>
      </c>
      <c r="B16" s="261">
        <v>1742</v>
      </c>
      <c r="C16" s="260">
        <v>4500</v>
      </c>
      <c r="D16" s="260">
        <v>6614.92</v>
      </c>
      <c r="E16" s="260">
        <v>3512.11589</v>
      </c>
      <c r="F16" s="253">
        <f t="shared" si="0"/>
        <v>53.093852835710784</v>
      </c>
    </row>
    <row r="17" spans="1:7" ht="27.75" customHeight="1" x14ac:dyDescent="0.2">
      <c r="A17" s="262" t="s">
        <v>473</v>
      </c>
      <c r="B17" s="261">
        <v>1740</v>
      </c>
      <c r="C17" s="260">
        <v>4000</v>
      </c>
      <c r="D17" s="260">
        <v>4000</v>
      </c>
      <c r="E17" s="260">
        <v>648.04399999999998</v>
      </c>
      <c r="F17" s="253">
        <f t="shared" si="0"/>
        <v>16.2011</v>
      </c>
    </row>
    <row r="18" spans="1:7" ht="27.75" customHeight="1" x14ac:dyDescent="0.2">
      <c r="A18" s="256" t="s">
        <v>470</v>
      </c>
      <c r="B18" s="255">
        <v>1741</v>
      </c>
      <c r="C18" s="254">
        <v>1500</v>
      </c>
      <c r="D18" s="254">
        <v>1557.83</v>
      </c>
      <c r="E18" s="254">
        <v>1456.963</v>
      </c>
      <c r="F18" s="253">
        <f>(E18/D18)*100</f>
        <v>93.525159998202639</v>
      </c>
    </row>
    <row r="19" spans="1:7" ht="15" customHeight="1" x14ac:dyDescent="0.2">
      <c r="A19" s="256" t="s">
        <v>472</v>
      </c>
      <c r="B19" s="255" t="s">
        <v>471</v>
      </c>
      <c r="C19" s="254">
        <v>1000</v>
      </c>
      <c r="D19" s="254">
        <f>1034.7+199.8</f>
        <v>1234.5</v>
      </c>
      <c r="E19" s="254">
        <f>997.613+199.8</f>
        <v>1197.413</v>
      </c>
      <c r="F19" s="253">
        <f t="shared" si="0"/>
        <v>96.995787768327261</v>
      </c>
      <c r="G19" s="257"/>
    </row>
    <row r="20" spans="1:7" ht="27.75" customHeight="1" x14ac:dyDescent="0.2">
      <c r="A20" s="262" t="s">
        <v>475</v>
      </c>
      <c r="B20" s="261">
        <v>1744</v>
      </c>
      <c r="C20" s="260">
        <v>0</v>
      </c>
      <c r="D20" s="260">
        <v>3496.35</v>
      </c>
      <c r="E20" s="260">
        <v>2478.54</v>
      </c>
      <c r="F20" s="253">
        <f>(E20/D20)*100</f>
        <v>70.889356042730284</v>
      </c>
    </row>
    <row r="21" spans="1:7" ht="18" customHeight="1" x14ac:dyDescent="0.2">
      <c r="A21" s="252" t="s">
        <v>469</v>
      </c>
      <c r="B21" s="251"/>
      <c r="C21" s="250">
        <f>SUM(C16:C20)</f>
        <v>11000</v>
      </c>
      <c r="D21" s="250">
        <f t="shared" ref="D21:E21" si="2">SUM(D16:D20)</f>
        <v>16903.599999999999</v>
      </c>
      <c r="E21" s="250">
        <f t="shared" si="2"/>
        <v>9293.0758900000001</v>
      </c>
      <c r="F21" s="249">
        <f t="shared" si="0"/>
        <v>54.976903677323172</v>
      </c>
    </row>
    <row r="22" spans="1:7" ht="27.75" customHeight="1" x14ac:dyDescent="0.2">
      <c r="A22" s="256" t="s">
        <v>468</v>
      </c>
      <c r="B22" s="255" t="s">
        <v>467</v>
      </c>
      <c r="C22" s="254">
        <v>82000</v>
      </c>
      <c r="D22" s="254">
        <v>57244.78</v>
      </c>
      <c r="E22" s="254">
        <v>57244.764000000003</v>
      </c>
      <c r="F22" s="253">
        <f t="shared" si="0"/>
        <v>99.999972049853284</v>
      </c>
    </row>
    <row r="23" spans="1:7" ht="41.25" customHeight="1" x14ac:dyDescent="0.2">
      <c r="A23" s="256" t="s">
        <v>923</v>
      </c>
      <c r="B23" s="255">
        <v>1775</v>
      </c>
      <c r="C23" s="254">
        <v>9250</v>
      </c>
      <c r="D23" s="254">
        <v>12360</v>
      </c>
      <c r="E23" s="254">
        <v>12360</v>
      </c>
      <c r="F23" s="253">
        <f t="shared" si="0"/>
        <v>100</v>
      </c>
    </row>
    <row r="24" spans="1:7" ht="27.75" customHeight="1" x14ac:dyDescent="0.2">
      <c r="A24" s="256" t="s">
        <v>465</v>
      </c>
      <c r="B24" s="255">
        <v>1773</v>
      </c>
      <c r="C24" s="254">
        <v>8500</v>
      </c>
      <c r="D24" s="254">
        <v>8500</v>
      </c>
      <c r="E24" s="254">
        <v>7861.9055099999996</v>
      </c>
      <c r="F24" s="253">
        <f>(E24/D24)*100</f>
        <v>92.493005999999994</v>
      </c>
    </row>
    <row r="25" spans="1:7" ht="41.25" customHeight="1" x14ac:dyDescent="0.2">
      <c r="A25" s="256" t="s">
        <v>924</v>
      </c>
      <c r="B25" s="255">
        <v>1774</v>
      </c>
      <c r="C25" s="254">
        <v>3200</v>
      </c>
      <c r="D25" s="254">
        <v>2808.5</v>
      </c>
      <c r="E25" s="254">
        <v>2808.5</v>
      </c>
      <c r="F25" s="253">
        <f t="shared" si="0"/>
        <v>100</v>
      </c>
    </row>
    <row r="26" spans="1:7" ht="41.25" customHeight="1" x14ac:dyDescent="0.2">
      <c r="A26" s="256" t="s">
        <v>466</v>
      </c>
      <c r="B26" s="255">
        <v>1772</v>
      </c>
      <c r="C26" s="254">
        <v>2400</v>
      </c>
      <c r="D26" s="254">
        <v>2489.8000000000002</v>
      </c>
      <c r="E26" s="254">
        <v>2489.7860000000001</v>
      </c>
      <c r="F26" s="253">
        <f t="shared" si="0"/>
        <v>99.999437705839824</v>
      </c>
    </row>
    <row r="27" spans="1:7" ht="27.75" customHeight="1" x14ac:dyDescent="0.2">
      <c r="A27" s="256" t="s">
        <v>464</v>
      </c>
      <c r="B27" s="255">
        <v>1771</v>
      </c>
      <c r="C27" s="254">
        <v>700</v>
      </c>
      <c r="D27" s="254">
        <v>649.51</v>
      </c>
      <c r="E27" s="254">
        <v>648.6</v>
      </c>
      <c r="F27" s="253">
        <f t="shared" si="0"/>
        <v>99.859894381918679</v>
      </c>
    </row>
    <row r="28" spans="1:7" ht="41.25" customHeight="1" x14ac:dyDescent="0.2">
      <c r="A28" s="256" t="s">
        <v>463</v>
      </c>
      <c r="B28" s="255">
        <v>1776</v>
      </c>
      <c r="C28" s="254">
        <v>500</v>
      </c>
      <c r="D28" s="254">
        <v>500</v>
      </c>
      <c r="E28" s="254">
        <v>500</v>
      </c>
      <c r="F28" s="253">
        <f t="shared" si="0"/>
        <v>100</v>
      </c>
    </row>
    <row r="29" spans="1:7" ht="15" customHeight="1" x14ac:dyDescent="0.2">
      <c r="A29" s="256" t="s">
        <v>462</v>
      </c>
      <c r="B29" s="255" t="s">
        <v>461</v>
      </c>
      <c r="C29" s="254">
        <v>0</v>
      </c>
      <c r="D29" s="254">
        <f>766054.33+300710.17</f>
        <v>1066764.5</v>
      </c>
      <c r="E29" s="254">
        <f>766054.333+300710.167</f>
        <v>1066764.5</v>
      </c>
      <c r="F29" s="253">
        <f t="shared" si="0"/>
        <v>100</v>
      </c>
    </row>
    <row r="30" spans="1:7" ht="18" customHeight="1" x14ac:dyDescent="0.2">
      <c r="A30" s="252" t="s">
        <v>460</v>
      </c>
      <c r="B30" s="251"/>
      <c r="C30" s="250">
        <f>SUM(C22:C29)</f>
        <v>106550</v>
      </c>
      <c r="D30" s="250">
        <f>SUM(D22:D29)</f>
        <v>1151317.0900000001</v>
      </c>
      <c r="E30" s="250">
        <f>SUM(E22:E29)</f>
        <v>1150678.0555100001</v>
      </c>
      <c r="F30" s="249">
        <f t="shared" si="0"/>
        <v>99.944495352709481</v>
      </c>
    </row>
    <row r="31" spans="1:7" ht="15" customHeight="1" x14ac:dyDescent="0.2">
      <c r="A31" s="258" t="s">
        <v>459</v>
      </c>
      <c r="B31" s="255">
        <v>1760</v>
      </c>
      <c r="C31" s="254">
        <v>22000</v>
      </c>
      <c r="D31" s="254">
        <v>35722.269999999997</v>
      </c>
      <c r="E31" s="254">
        <v>35680.262999999999</v>
      </c>
      <c r="F31" s="259">
        <f t="shared" si="0"/>
        <v>99.882406689160575</v>
      </c>
    </row>
    <row r="32" spans="1:7" ht="54" customHeight="1" x14ac:dyDescent="0.2">
      <c r="A32" s="256" t="s">
        <v>2285</v>
      </c>
      <c r="B32" s="255">
        <v>1761</v>
      </c>
      <c r="C32" s="254">
        <v>2149</v>
      </c>
      <c r="D32" s="254">
        <v>2172.06</v>
      </c>
      <c r="E32" s="254">
        <v>2172.0515999999998</v>
      </c>
      <c r="F32" s="259">
        <f t="shared" si="0"/>
        <v>99.999613270351645</v>
      </c>
    </row>
    <row r="33" spans="1:7" ht="27.75" customHeight="1" x14ac:dyDescent="0.2">
      <c r="A33" s="258" t="s">
        <v>5159</v>
      </c>
      <c r="B33" s="255" t="s">
        <v>926</v>
      </c>
      <c r="C33" s="254">
        <v>2000</v>
      </c>
      <c r="D33" s="254">
        <f>1587.8+412.2</f>
        <v>2000</v>
      </c>
      <c r="E33" s="254">
        <f>1587.8+412.2</f>
        <v>2000</v>
      </c>
      <c r="F33" s="253">
        <f>(E33/D33)*100</f>
        <v>100</v>
      </c>
      <c r="G33" s="257"/>
    </row>
    <row r="34" spans="1:7" ht="27.75" customHeight="1" x14ac:dyDescent="0.2">
      <c r="A34" s="258" t="s">
        <v>458</v>
      </c>
      <c r="B34" s="255" t="s">
        <v>921</v>
      </c>
      <c r="C34" s="254">
        <v>1000</v>
      </c>
      <c r="D34" s="254">
        <f>441.9+553.3</f>
        <v>995.19999999999993</v>
      </c>
      <c r="E34" s="254">
        <f>441.9+553.3</f>
        <v>995.19999999999993</v>
      </c>
      <c r="F34" s="253">
        <f>(E34/D34)*100</f>
        <v>100</v>
      </c>
      <c r="G34" s="257"/>
    </row>
    <row r="35" spans="1:7" ht="27.75" customHeight="1" x14ac:dyDescent="0.2">
      <c r="A35" s="256" t="s">
        <v>5158</v>
      </c>
      <c r="B35" s="255">
        <v>1765</v>
      </c>
      <c r="C35" s="254">
        <v>351</v>
      </c>
      <c r="D35" s="254">
        <v>1167.9000000000001</v>
      </c>
      <c r="E35" s="254">
        <v>1167.9000000000001</v>
      </c>
      <c r="F35" s="259">
        <f t="shared" si="0"/>
        <v>100</v>
      </c>
    </row>
    <row r="36" spans="1:7" ht="18" customHeight="1" x14ac:dyDescent="0.2">
      <c r="A36" s="252" t="s">
        <v>457</v>
      </c>
      <c r="B36" s="251"/>
      <c r="C36" s="250">
        <f>SUM(C31:C35)</f>
        <v>27500</v>
      </c>
      <c r="D36" s="250">
        <f>SUM(D31:D35)</f>
        <v>42057.429999999993</v>
      </c>
      <c r="E36" s="250">
        <f>SUM(E31:E35)</f>
        <v>42015.414599999996</v>
      </c>
      <c r="F36" s="249">
        <f t="shared" si="0"/>
        <v>99.900099934779661</v>
      </c>
    </row>
    <row r="37" spans="1:7" ht="15" customHeight="1" x14ac:dyDescent="0.2">
      <c r="A37" s="256" t="s">
        <v>456</v>
      </c>
      <c r="B37" s="255">
        <v>1700</v>
      </c>
      <c r="C37" s="254">
        <v>2000</v>
      </c>
      <c r="D37" s="254">
        <v>1740.93</v>
      </c>
      <c r="E37" s="254">
        <v>1705.2</v>
      </c>
      <c r="F37" s="253">
        <f t="shared" si="0"/>
        <v>97.947648670538157</v>
      </c>
    </row>
    <row r="38" spans="1:7" ht="41.25" customHeight="1" x14ac:dyDescent="0.2">
      <c r="A38" s="256" t="s">
        <v>925</v>
      </c>
      <c r="B38" s="255">
        <v>1701</v>
      </c>
      <c r="C38" s="254">
        <v>1000</v>
      </c>
      <c r="D38" s="254">
        <v>726.42</v>
      </c>
      <c r="E38" s="254">
        <v>269.55</v>
      </c>
      <c r="F38" s="253">
        <f t="shared" si="0"/>
        <v>37.106632526637483</v>
      </c>
    </row>
    <row r="39" spans="1:7" ht="18" customHeight="1" x14ac:dyDescent="0.2">
      <c r="A39" s="252" t="s">
        <v>455</v>
      </c>
      <c r="B39" s="251"/>
      <c r="C39" s="250">
        <f>SUM(C37:C38)</f>
        <v>3000</v>
      </c>
      <c r="D39" s="250">
        <f t="shared" ref="D39:E39" si="3">SUM(D37:D38)</f>
        <v>2467.35</v>
      </c>
      <c r="E39" s="250">
        <f t="shared" si="3"/>
        <v>1974.75</v>
      </c>
      <c r="F39" s="249">
        <f t="shared" si="0"/>
        <v>80.035260502158195</v>
      </c>
    </row>
    <row r="40" spans="1:7" ht="25.5" x14ac:dyDescent="0.2">
      <c r="A40" s="256" t="s">
        <v>454</v>
      </c>
      <c r="B40" s="255">
        <v>1752</v>
      </c>
      <c r="C40" s="254">
        <v>26000</v>
      </c>
      <c r="D40" s="254">
        <v>28505.439999999999</v>
      </c>
      <c r="E40" s="254">
        <v>17155.912</v>
      </c>
      <c r="F40" s="253">
        <f t="shared" si="0"/>
        <v>60.184694570580213</v>
      </c>
    </row>
    <row r="41" spans="1:7" ht="15" customHeight="1" x14ac:dyDescent="0.2">
      <c r="A41" s="256" t="s">
        <v>453</v>
      </c>
      <c r="B41" s="255">
        <v>1750</v>
      </c>
      <c r="C41" s="254">
        <v>15000</v>
      </c>
      <c r="D41" s="254">
        <v>29279.59</v>
      </c>
      <c r="E41" s="254">
        <v>19149.876029999999</v>
      </c>
      <c r="F41" s="253">
        <f t="shared" si="0"/>
        <v>65.403497897340785</v>
      </c>
    </row>
    <row r="42" spans="1:7" ht="27.75" customHeight="1" x14ac:dyDescent="0.2">
      <c r="A42" s="256" t="s">
        <v>452</v>
      </c>
      <c r="B42" s="255">
        <v>1758</v>
      </c>
      <c r="C42" s="254">
        <v>2000</v>
      </c>
      <c r="D42" s="254">
        <v>1997.1</v>
      </c>
      <c r="E42" s="254">
        <v>1996.2226000000001</v>
      </c>
      <c r="F42" s="253">
        <f t="shared" si="0"/>
        <v>99.956066296129393</v>
      </c>
    </row>
    <row r="43" spans="1:7" ht="15" customHeight="1" x14ac:dyDescent="0.2">
      <c r="A43" s="256" t="s">
        <v>451</v>
      </c>
      <c r="B43" s="255">
        <v>1757</v>
      </c>
      <c r="C43" s="254">
        <v>0</v>
      </c>
      <c r="D43" s="254">
        <v>931.29</v>
      </c>
      <c r="E43" s="254">
        <v>931.27234999999996</v>
      </c>
      <c r="F43" s="253">
        <f t="shared" si="0"/>
        <v>99.998104779392023</v>
      </c>
    </row>
    <row r="44" spans="1:7" ht="18" customHeight="1" x14ac:dyDescent="0.2">
      <c r="A44" s="252" t="s">
        <v>450</v>
      </c>
      <c r="B44" s="251"/>
      <c r="C44" s="250">
        <f>SUM(C40:C43)</f>
        <v>43000</v>
      </c>
      <c r="D44" s="250">
        <f>SUM(D40:D43)</f>
        <v>60713.42</v>
      </c>
      <c r="E44" s="250">
        <f>SUM(E40:E43)</f>
        <v>39233.282979999996</v>
      </c>
      <c r="F44" s="249">
        <f t="shared" si="0"/>
        <v>64.620446319775766</v>
      </c>
    </row>
    <row r="45" spans="1:7" ht="18.75" customHeight="1" thickBot="1" x14ac:dyDescent="0.25">
      <c r="A45" s="248" t="s">
        <v>386</v>
      </c>
      <c r="B45" s="247"/>
      <c r="C45" s="246">
        <f>SUM(C8,C15,C21,C30,C36,C39,C44)</f>
        <v>273550</v>
      </c>
      <c r="D45" s="246">
        <f>SUM(D8,D15,D21,D30,D36,D39,D44)</f>
        <v>1422970.53</v>
      </c>
      <c r="E45" s="246">
        <f>SUM(E8,E15,E21,E30,E36,E39,E44)</f>
        <v>1334091.5220999999</v>
      </c>
      <c r="F45" s="245">
        <f t="shared" si="0"/>
        <v>93.753981124261216</v>
      </c>
    </row>
  </sheetData>
  <mergeCells count="1">
    <mergeCell ref="A2:F2"/>
  </mergeCells>
  <printOptions horizontalCentered="1"/>
  <pageMargins left="0.39370078740157483" right="0.39370078740157483" top="0.59055118110236227" bottom="0.39370078740157483" header="0.31496062992125984" footer="0.11811023622047245"/>
  <pageSetup paperSize="9" firstPageNumber="217" fitToHeight="2" orientation="portrait" useFirstPageNumber="1" r:id="rId1"/>
  <headerFooter>
    <oddHeader>&amp;L&amp;"Tahoma,Kurzíva"&amp;9Závěrečný účet za rok 2016&amp;R&amp;"Tahoma,Kurzíva"&amp;9Tabulka č. 4</oddHeader>
    <oddFooter>&amp;C&amp;"Tahoma,Obyčejné"&amp;P</oddFooter>
  </headerFooter>
  <rowBreaks count="1" manualBreakCount="1">
    <brk id="30"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629"/>
  <sheetViews>
    <sheetView view="pageBreakPreview" topLeftCell="A467" zoomScaleNormal="100" zoomScaleSheetLayoutView="100" workbookViewId="0">
      <selection activeCell="B487" sqref="B487"/>
    </sheetView>
  </sheetViews>
  <sheetFormatPr defaultRowHeight="12.75" x14ac:dyDescent="0.2"/>
  <cols>
    <col min="1" max="2" width="40.7109375" style="321" customWidth="1"/>
    <col min="3" max="4" width="12.7109375" style="320" customWidth="1"/>
    <col min="5" max="5" width="10.7109375" style="320" customWidth="1"/>
    <col min="6" max="16384" width="9.140625" style="320"/>
  </cols>
  <sheetData>
    <row r="2" spans="1:5" s="270" customFormat="1" ht="21" customHeight="1" x14ac:dyDescent="0.2">
      <c r="A2" s="1104" t="s">
        <v>928</v>
      </c>
      <c r="B2" s="1104"/>
      <c r="C2" s="1104"/>
      <c r="D2" s="1104"/>
      <c r="E2" s="1104"/>
    </row>
    <row r="3" spans="1:5" s="270" customFormat="1" ht="15" customHeight="1" x14ac:dyDescent="0.2">
      <c r="A3" s="317"/>
      <c r="B3" s="317"/>
      <c r="C3" s="271"/>
      <c r="D3" s="271"/>
      <c r="E3" s="317"/>
    </row>
    <row r="4" spans="1:5" s="270" customFormat="1" ht="12.75" customHeight="1" x14ac:dyDescent="0.2">
      <c r="A4" s="1107" t="s">
        <v>5160</v>
      </c>
      <c r="B4" s="1107"/>
      <c r="C4" s="1107"/>
      <c r="D4" s="1107"/>
      <c r="E4" s="1107"/>
    </row>
    <row r="5" spans="1:5" s="270" customFormat="1" ht="7.5" customHeight="1" x14ac:dyDescent="0.2">
      <c r="A5" s="272"/>
      <c r="B5" s="272"/>
      <c r="C5" s="273"/>
      <c r="D5" s="273"/>
      <c r="E5" s="272"/>
    </row>
    <row r="6" spans="1:5" s="270" customFormat="1" ht="13.5" customHeight="1" thickBot="1" x14ac:dyDescent="0.25">
      <c r="A6" s="274"/>
      <c r="B6" s="274"/>
      <c r="C6" s="275"/>
      <c r="D6" s="275"/>
      <c r="E6" s="267" t="s">
        <v>2</v>
      </c>
    </row>
    <row r="7" spans="1:5" s="270" customFormat="1" ht="30" customHeight="1" thickBot="1" x14ac:dyDescent="0.25">
      <c r="A7" s="266" t="s">
        <v>488</v>
      </c>
      <c r="B7" s="276" t="s">
        <v>489</v>
      </c>
      <c r="C7" s="264" t="s">
        <v>85</v>
      </c>
      <c r="D7" s="264" t="s">
        <v>1</v>
      </c>
      <c r="E7" s="263" t="s">
        <v>486</v>
      </c>
    </row>
    <row r="8" spans="1:5" s="270" customFormat="1" ht="18" customHeight="1" x14ac:dyDescent="0.2">
      <c r="A8" s="1108" t="s">
        <v>443</v>
      </c>
      <c r="B8" s="1109"/>
      <c r="C8" s="1109"/>
      <c r="D8" s="1109"/>
      <c r="E8" s="1110"/>
    </row>
    <row r="9" spans="1:5" x14ac:dyDescent="0.2">
      <c r="A9" s="325" t="s">
        <v>374</v>
      </c>
      <c r="B9" s="326" t="s">
        <v>490</v>
      </c>
      <c r="C9" s="327">
        <v>1000</v>
      </c>
      <c r="D9" s="327">
        <v>1000</v>
      </c>
      <c r="E9" s="328">
        <f t="shared" ref="E9:E19" si="0">D9/C9*100</f>
        <v>100</v>
      </c>
    </row>
    <row r="10" spans="1:5" ht="27.75" customHeight="1" x14ac:dyDescent="0.2">
      <c r="A10" s="325" t="s">
        <v>491</v>
      </c>
      <c r="B10" s="326" t="s">
        <v>492</v>
      </c>
      <c r="C10" s="327">
        <v>177.68</v>
      </c>
      <c r="D10" s="327">
        <v>177.67773</v>
      </c>
      <c r="E10" s="328">
        <f t="shared" si="0"/>
        <v>99.998722422332278</v>
      </c>
    </row>
    <row r="11" spans="1:5" x14ac:dyDescent="0.2">
      <c r="A11" s="1111" t="s">
        <v>493</v>
      </c>
      <c r="B11" s="326" t="s">
        <v>494</v>
      </c>
      <c r="C11" s="327">
        <v>13482.09</v>
      </c>
      <c r="D11" s="327">
        <v>3493.9378500000003</v>
      </c>
      <c r="E11" s="328">
        <f t="shared" si="0"/>
        <v>25.915402211378208</v>
      </c>
    </row>
    <row r="12" spans="1:5" x14ac:dyDescent="0.2">
      <c r="A12" s="1112"/>
      <c r="B12" s="326" t="s">
        <v>929</v>
      </c>
      <c r="C12" s="327">
        <v>1500</v>
      </c>
      <c r="D12" s="327">
        <v>1500</v>
      </c>
      <c r="E12" s="328">
        <f t="shared" si="0"/>
        <v>100</v>
      </c>
    </row>
    <row r="13" spans="1:5" x14ac:dyDescent="0.2">
      <c r="A13" s="1112"/>
      <c r="B13" s="326" t="s">
        <v>554</v>
      </c>
      <c r="C13" s="327">
        <v>10000</v>
      </c>
      <c r="D13" s="327">
        <v>0</v>
      </c>
      <c r="E13" s="328">
        <f t="shared" si="0"/>
        <v>0</v>
      </c>
    </row>
    <row r="14" spans="1:5" x14ac:dyDescent="0.2">
      <c r="A14" s="1113"/>
      <c r="B14" s="326" t="s">
        <v>495</v>
      </c>
      <c r="C14" s="327">
        <v>4000</v>
      </c>
      <c r="D14" s="327">
        <v>4000</v>
      </c>
      <c r="E14" s="328">
        <f t="shared" si="0"/>
        <v>100</v>
      </c>
    </row>
    <row r="15" spans="1:5" x14ac:dyDescent="0.2">
      <c r="A15" s="1111" t="s">
        <v>497</v>
      </c>
      <c r="B15" s="326" t="s">
        <v>930</v>
      </c>
      <c r="C15" s="327">
        <v>4716</v>
      </c>
      <c r="D15" s="327">
        <v>4716</v>
      </c>
      <c r="E15" s="328">
        <f t="shared" si="0"/>
        <v>100</v>
      </c>
    </row>
    <row r="16" spans="1:5" x14ac:dyDescent="0.2">
      <c r="A16" s="1112"/>
      <c r="B16" s="326" t="s">
        <v>931</v>
      </c>
      <c r="C16" s="327">
        <v>50</v>
      </c>
      <c r="D16" s="327">
        <v>50</v>
      </c>
      <c r="E16" s="328">
        <f t="shared" si="0"/>
        <v>100</v>
      </c>
    </row>
    <row r="17" spans="1:5" ht="27.75" customHeight="1" x14ac:dyDescent="0.2">
      <c r="A17" s="1112"/>
      <c r="B17" s="326" t="s">
        <v>492</v>
      </c>
      <c r="C17" s="327">
        <v>50</v>
      </c>
      <c r="D17" s="327">
        <v>50</v>
      </c>
      <c r="E17" s="328">
        <f t="shared" si="0"/>
        <v>100</v>
      </c>
    </row>
    <row r="18" spans="1:5" ht="27.75" customHeight="1" x14ac:dyDescent="0.2">
      <c r="A18" s="1112"/>
      <c r="B18" s="326" t="s">
        <v>932</v>
      </c>
      <c r="C18" s="327">
        <v>750</v>
      </c>
      <c r="D18" s="327">
        <v>750</v>
      </c>
      <c r="E18" s="328">
        <f t="shared" si="0"/>
        <v>100</v>
      </c>
    </row>
    <row r="19" spans="1:5" x14ac:dyDescent="0.2">
      <c r="A19" s="1113"/>
      <c r="B19" s="326" t="s">
        <v>933</v>
      </c>
      <c r="C19" s="327">
        <v>200</v>
      </c>
      <c r="D19" s="327">
        <v>0</v>
      </c>
      <c r="E19" s="328">
        <f t="shared" si="0"/>
        <v>0</v>
      </c>
    </row>
    <row r="20" spans="1:5" ht="15.75" customHeight="1" x14ac:dyDescent="0.2">
      <c r="A20" s="1105" t="s">
        <v>498</v>
      </c>
      <c r="B20" s="1106"/>
      <c r="C20" s="329">
        <f>SUM(C9:C19)</f>
        <v>35925.770000000004</v>
      </c>
      <c r="D20" s="329">
        <f>SUM(D9:D19)</f>
        <v>15737.61558</v>
      </c>
      <c r="E20" s="330"/>
    </row>
    <row r="21" spans="1:5" ht="18" customHeight="1" x14ac:dyDescent="0.2">
      <c r="A21" s="1114" t="s">
        <v>438</v>
      </c>
      <c r="B21" s="1115"/>
      <c r="C21" s="1115"/>
      <c r="D21" s="1115"/>
      <c r="E21" s="1116"/>
    </row>
    <row r="22" spans="1:5" ht="27.75" customHeight="1" x14ac:dyDescent="0.2">
      <c r="A22" s="325" t="s">
        <v>499</v>
      </c>
      <c r="B22" s="326" t="s">
        <v>500</v>
      </c>
      <c r="C22" s="327">
        <v>1500</v>
      </c>
      <c r="D22" s="327">
        <v>1500</v>
      </c>
      <c r="E22" s="328">
        <f t="shared" ref="E22:E85" si="1">D22/C22*100</f>
        <v>100</v>
      </c>
    </row>
    <row r="23" spans="1:5" x14ac:dyDescent="0.2">
      <c r="A23" s="325" t="s">
        <v>934</v>
      </c>
      <c r="B23" s="326" t="s">
        <v>527</v>
      </c>
      <c r="C23" s="327">
        <v>500</v>
      </c>
      <c r="D23" s="327">
        <v>0</v>
      </c>
      <c r="E23" s="328">
        <f t="shared" si="1"/>
        <v>0</v>
      </c>
    </row>
    <row r="24" spans="1:5" x14ac:dyDescent="0.2">
      <c r="A24" s="1111" t="s">
        <v>501</v>
      </c>
      <c r="B24" s="326" t="s">
        <v>502</v>
      </c>
      <c r="C24" s="327">
        <v>300</v>
      </c>
      <c r="D24" s="327">
        <v>300</v>
      </c>
      <c r="E24" s="328">
        <f t="shared" si="1"/>
        <v>100</v>
      </c>
    </row>
    <row r="25" spans="1:5" x14ac:dyDescent="0.2">
      <c r="A25" s="1112"/>
      <c r="B25" s="326" t="s">
        <v>534</v>
      </c>
      <c r="C25" s="327">
        <v>103</v>
      </c>
      <c r="D25" s="327">
        <v>103</v>
      </c>
      <c r="E25" s="328">
        <f t="shared" si="1"/>
        <v>100</v>
      </c>
    </row>
    <row r="26" spans="1:5" x14ac:dyDescent="0.2">
      <c r="A26" s="1112"/>
      <c r="B26" s="326" t="s">
        <v>547</v>
      </c>
      <c r="C26" s="327">
        <v>300</v>
      </c>
      <c r="D26" s="327">
        <v>0</v>
      </c>
      <c r="E26" s="328">
        <f t="shared" si="1"/>
        <v>0</v>
      </c>
    </row>
    <row r="27" spans="1:5" ht="27.75" customHeight="1" x14ac:dyDescent="0.2">
      <c r="A27" s="1112"/>
      <c r="B27" s="326" t="s">
        <v>503</v>
      </c>
      <c r="C27" s="327">
        <v>60</v>
      </c>
      <c r="D27" s="327">
        <v>60</v>
      </c>
      <c r="E27" s="328">
        <f t="shared" si="1"/>
        <v>100</v>
      </c>
    </row>
    <row r="28" spans="1:5" ht="27.75" customHeight="1" x14ac:dyDescent="0.2">
      <c r="A28" s="1112"/>
      <c r="B28" s="326" t="s">
        <v>504</v>
      </c>
      <c r="C28" s="327">
        <v>50</v>
      </c>
      <c r="D28" s="327">
        <v>50</v>
      </c>
      <c r="E28" s="328">
        <f t="shared" si="1"/>
        <v>100</v>
      </c>
    </row>
    <row r="29" spans="1:5" ht="27.75" customHeight="1" x14ac:dyDescent="0.2">
      <c r="A29" s="1112"/>
      <c r="B29" s="326" t="s">
        <v>505</v>
      </c>
      <c r="C29" s="327">
        <v>120</v>
      </c>
      <c r="D29" s="327">
        <v>120</v>
      </c>
      <c r="E29" s="328">
        <f t="shared" si="1"/>
        <v>100</v>
      </c>
    </row>
    <row r="30" spans="1:5" x14ac:dyDescent="0.2">
      <c r="A30" s="1112"/>
      <c r="B30" s="326" t="s">
        <v>506</v>
      </c>
      <c r="C30" s="327">
        <v>100</v>
      </c>
      <c r="D30" s="327">
        <v>100</v>
      </c>
      <c r="E30" s="328">
        <f t="shared" si="1"/>
        <v>100</v>
      </c>
    </row>
    <row r="31" spans="1:5" x14ac:dyDescent="0.2">
      <c r="A31" s="1112"/>
      <c r="B31" s="326" t="s">
        <v>935</v>
      </c>
      <c r="C31" s="327">
        <v>300</v>
      </c>
      <c r="D31" s="327">
        <v>0</v>
      </c>
      <c r="E31" s="328">
        <f t="shared" si="1"/>
        <v>0</v>
      </c>
    </row>
    <row r="32" spans="1:5" x14ac:dyDescent="0.2">
      <c r="A32" s="1112"/>
      <c r="B32" s="326" t="s">
        <v>565</v>
      </c>
      <c r="C32" s="327">
        <v>100</v>
      </c>
      <c r="D32" s="327">
        <v>100</v>
      </c>
      <c r="E32" s="328">
        <f t="shared" si="1"/>
        <v>100</v>
      </c>
    </row>
    <row r="33" spans="1:5" x14ac:dyDescent="0.2">
      <c r="A33" s="1112"/>
      <c r="B33" s="326" t="s">
        <v>508</v>
      </c>
      <c r="C33" s="327">
        <v>270</v>
      </c>
      <c r="D33" s="327">
        <v>270</v>
      </c>
      <c r="E33" s="328">
        <f t="shared" si="1"/>
        <v>100</v>
      </c>
    </row>
    <row r="34" spans="1:5" x14ac:dyDescent="0.2">
      <c r="A34" s="1112"/>
      <c r="B34" s="326" t="s">
        <v>580</v>
      </c>
      <c r="C34" s="327">
        <v>90</v>
      </c>
      <c r="D34" s="327">
        <v>90</v>
      </c>
      <c r="E34" s="328">
        <f t="shared" si="1"/>
        <v>100</v>
      </c>
    </row>
    <row r="35" spans="1:5" x14ac:dyDescent="0.2">
      <c r="A35" s="1112"/>
      <c r="B35" s="326" t="s">
        <v>509</v>
      </c>
      <c r="C35" s="327">
        <v>300</v>
      </c>
      <c r="D35" s="327">
        <v>300</v>
      </c>
      <c r="E35" s="328">
        <f t="shared" si="1"/>
        <v>100</v>
      </c>
    </row>
    <row r="36" spans="1:5" ht="27.75" customHeight="1" x14ac:dyDescent="0.2">
      <c r="A36" s="1112"/>
      <c r="B36" s="326" t="s">
        <v>764</v>
      </c>
      <c r="C36" s="327">
        <v>150</v>
      </c>
      <c r="D36" s="327">
        <v>150</v>
      </c>
      <c r="E36" s="328">
        <f t="shared" si="1"/>
        <v>100</v>
      </c>
    </row>
    <row r="37" spans="1:5" x14ac:dyDescent="0.2">
      <c r="A37" s="1112"/>
      <c r="B37" s="326" t="s">
        <v>936</v>
      </c>
      <c r="C37" s="327">
        <v>986</v>
      </c>
      <c r="D37" s="327">
        <v>986</v>
      </c>
      <c r="E37" s="328">
        <f t="shared" si="1"/>
        <v>100</v>
      </c>
    </row>
    <row r="38" spans="1:5" ht="27.75" customHeight="1" x14ac:dyDescent="0.2">
      <c r="A38" s="1112"/>
      <c r="B38" s="326" t="s">
        <v>937</v>
      </c>
      <c r="C38" s="327">
        <v>100</v>
      </c>
      <c r="D38" s="327">
        <v>100</v>
      </c>
      <c r="E38" s="328">
        <f t="shared" si="1"/>
        <v>100</v>
      </c>
    </row>
    <row r="39" spans="1:5" ht="27.75" customHeight="1" x14ac:dyDescent="0.2">
      <c r="A39" s="1113"/>
      <c r="B39" s="326" t="s">
        <v>938</v>
      </c>
      <c r="C39" s="327">
        <v>100</v>
      </c>
      <c r="D39" s="327">
        <v>100</v>
      </c>
      <c r="E39" s="328">
        <f t="shared" si="1"/>
        <v>100</v>
      </c>
    </row>
    <row r="40" spans="1:5" ht="41.25" customHeight="1" x14ac:dyDescent="0.2">
      <c r="A40" s="325" t="s">
        <v>510</v>
      </c>
      <c r="B40" s="326" t="s">
        <v>511</v>
      </c>
      <c r="C40" s="327">
        <v>36387.440000000002</v>
      </c>
      <c r="D40" s="327">
        <v>968</v>
      </c>
      <c r="E40" s="328">
        <f t="shared" si="1"/>
        <v>2.6602585947238935</v>
      </c>
    </row>
    <row r="41" spans="1:5" x14ac:dyDescent="0.2">
      <c r="A41" s="1111" t="s">
        <v>512</v>
      </c>
      <c r="B41" s="326" t="s">
        <v>513</v>
      </c>
      <c r="C41" s="327">
        <v>225</v>
      </c>
      <c r="D41" s="327">
        <v>0</v>
      </c>
      <c r="E41" s="328">
        <f t="shared" si="1"/>
        <v>0</v>
      </c>
    </row>
    <row r="42" spans="1:5" x14ac:dyDescent="0.2">
      <c r="A42" s="1112"/>
      <c r="B42" s="326" t="s">
        <v>494</v>
      </c>
      <c r="C42" s="327">
        <v>285.72000000000003</v>
      </c>
      <c r="D42" s="327">
        <v>60.72</v>
      </c>
      <c r="E42" s="328">
        <f t="shared" si="1"/>
        <v>21.251574968500627</v>
      </c>
    </row>
    <row r="43" spans="1:5" x14ac:dyDescent="0.2">
      <c r="A43" s="1112"/>
      <c r="B43" s="326" t="s">
        <v>514</v>
      </c>
      <c r="C43" s="327">
        <v>225</v>
      </c>
      <c r="D43" s="327">
        <v>0</v>
      </c>
      <c r="E43" s="328">
        <f t="shared" si="1"/>
        <v>0</v>
      </c>
    </row>
    <row r="44" spans="1:5" x14ac:dyDescent="0.2">
      <c r="A44" s="1112"/>
      <c r="B44" s="326" t="s">
        <v>515</v>
      </c>
      <c r="C44" s="327">
        <v>52.11</v>
      </c>
      <c r="D44" s="327">
        <v>52.11</v>
      </c>
      <c r="E44" s="328">
        <f t="shared" si="1"/>
        <v>100</v>
      </c>
    </row>
    <row r="45" spans="1:5" x14ac:dyDescent="0.2">
      <c r="A45" s="1112"/>
      <c r="B45" s="326" t="s">
        <v>516</v>
      </c>
      <c r="C45" s="327">
        <v>5.9</v>
      </c>
      <c r="D45" s="327">
        <v>5.9</v>
      </c>
      <c r="E45" s="328">
        <f t="shared" si="1"/>
        <v>100</v>
      </c>
    </row>
    <row r="46" spans="1:5" x14ac:dyDescent="0.2">
      <c r="A46" s="1112"/>
      <c r="B46" s="326" t="s">
        <v>517</v>
      </c>
      <c r="C46" s="327">
        <v>50</v>
      </c>
      <c r="D46" s="327">
        <v>50</v>
      </c>
      <c r="E46" s="328">
        <f t="shared" si="1"/>
        <v>100</v>
      </c>
    </row>
    <row r="47" spans="1:5" x14ac:dyDescent="0.2">
      <c r="A47" s="1112"/>
      <c r="B47" s="326" t="s">
        <v>518</v>
      </c>
      <c r="C47" s="327">
        <v>201.03</v>
      </c>
      <c r="D47" s="327">
        <v>201.03</v>
      </c>
      <c r="E47" s="328">
        <f t="shared" si="1"/>
        <v>100</v>
      </c>
    </row>
    <row r="48" spans="1:5" x14ac:dyDescent="0.2">
      <c r="A48" s="1112"/>
      <c r="B48" s="326" t="s">
        <v>519</v>
      </c>
      <c r="C48" s="327">
        <v>450.7</v>
      </c>
      <c r="D48" s="327">
        <v>0.7</v>
      </c>
      <c r="E48" s="328">
        <f t="shared" si="1"/>
        <v>0.15531395606833812</v>
      </c>
    </row>
    <row r="49" spans="1:5" x14ac:dyDescent="0.2">
      <c r="A49" s="1112"/>
      <c r="B49" s="326" t="s">
        <v>520</v>
      </c>
      <c r="C49" s="327">
        <v>29.96</v>
      </c>
      <c r="D49" s="327">
        <v>19.452849999999998</v>
      </c>
      <c r="E49" s="328">
        <f t="shared" si="1"/>
        <v>64.929405874499324</v>
      </c>
    </row>
    <row r="50" spans="1:5" x14ac:dyDescent="0.2">
      <c r="A50" s="1112"/>
      <c r="B50" s="326" t="s">
        <v>521</v>
      </c>
      <c r="C50" s="327">
        <v>78.959999999999994</v>
      </c>
      <c r="D50" s="327">
        <v>78.959999999999994</v>
      </c>
      <c r="E50" s="328">
        <f t="shared" si="1"/>
        <v>100</v>
      </c>
    </row>
    <row r="51" spans="1:5" x14ac:dyDescent="0.2">
      <c r="A51" s="1112"/>
      <c r="B51" s="326" t="s">
        <v>522</v>
      </c>
      <c r="C51" s="327">
        <v>50</v>
      </c>
      <c r="D51" s="327">
        <v>50</v>
      </c>
      <c r="E51" s="328">
        <f t="shared" si="1"/>
        <v>100</v>
      </c>
    </row>
    <row r="52" spans="1:5" x14ac:dyDescent="0.2">
      <c r="A52" s="1112"/>
      <c r="B52" s="326" t="s">
        <v>523</v>
      </c>
      <c r="C52" s="327">
        <v>303.81</v>
      </c>
      <c r="D52" s="327">
        <v>78.81</v>
      </c>
      <c r="E52" s="328">
        <f t="shared" si="1"/>
        <v>25.940554952108226</v>
      </c>
    </row>
    <row r="53" spans="1:5" x14ac:dyDescent="0.2">
      <c r="A53" s="1112"/>
      <c r="B53" s="326" t="s">
        <v>524</v>
      </c>
      <c r="C53" s="327">
        <v>78.349999999999994</v>
      </c>
      <c r="D53" s="327">
        <v>78.349999999999994</v>
      </c>
      <c r="E53" s="328">
        <f t="shared" si="1"/>
        <v>100</v>
      </c>
    </row>
    <row r="54" spans="1:5" x14ac:dyDescent="0.2">
      <c r="A54" s="1112"/>
      <c r="B54" s="326" t="s">
        <v>525</v>
      </c>
      <c r="C54" s="327">
        <v>72.349999999999994</v>
      </c>
      <c r="D54" s="327">
        <v>72.349999999999994</v>
      </c>
      <c r="E54" s="328">
        <f t="shared" si="1"/>
        <v>100</v>
      </c>
    </row>
    <row r="55" spans="1:5" x14ac:dyDescent="0.2">
      <c r="A55" s="1112"/>
      <c r="B55" s="326" t="s">
        <v>526</v>
      </c>
      <c r="C55" s="327">
        <v>103.69</v>
      </c>
      <c r="D55" s="327">
        <v>103.69</v>
      </c>
      <c r="E55" s="328">
        <f t="shared" si="1"/>
        <v>100</v>
      </c>
    </row>
    <row r="56" spans="1:5" x14ac:dyDescent="0.2">
      <c r="A56" s="1112"/>
      <c r="B56" s="326" t="s">
        <v>527</v>
      </c>
      <c r="C56" s="327">
        <v>281.89999999999998</v>
      </c>
      <c r="D56" s="327">
        <v>56.9</v>
      </c>
      <c r="E56" s="328">
        <f t="shared" si="1"/>
        <v>20.184462575381342</v>
      </c>
    </row>
    <row r="57" spans="1:5" x14ac:dyDescent="0.2">
      <c r="A57" s="1112"/>
      <c r="B57" s="326" t="s">
        <v>528</v>
      </c>
      <c r="C57" s="327">
        <v>0.25</v>
      </c>
      <c r="D57" s="327">
        <v>0.25</v>
      </c>
      <c r="E57" s="328">
        <f t="shared" si="1"/>
        <v>100</v>
      </c>
    </row>
    <row r="58" spans="1:5" x14ac:dyDescent="0.2">
      <c r="A58" s="1112"/>
      <c r="B58" s="326" t="s">
        <v>529</v>
      </c>
      <c r="C58" s="327">
        <v>94.7</v>
      </c>
      <c r="D58" s="327">
        <v>94.7</v>
      </c>
      <c r="E58" s="328">
        <f t="shared" si="1"/>
        <v>100</v>
      </c>
    </row>
    <row r="59" spans="1:5" x14ac:dyDescent="0.2">
      <c r="A59" s="1112"/>
      <c r="B59" s="326" t="s">
        <v>530</v>
      </c>
      <c r="C59" s="327">
        <v>59.97</v>
      </c>
      <c r="D59" s="327">
        <v>59.97</v>
      </c>
      <c r="E59" s="328">
        <f t="shared" si="1"/>
        <v>100</v>
      </c>
    </row>
    <row r="60" spans="1:5" x14ac:dyDescent="0.2">
      <c r="A60" s="1112"/>
      <c r="B60" s="326" t="s">
        <v>531</v>
      </c>
      <c r="C60" s="327">
        <v>70.83</v>
      </c>
      <c r="D60" s="327">
        <v>70.83</v>
      </c>
      <c r="E60" s="328">
        <f t="shared" si="1"/>
        <v>100</v>
      </c>
    </row>
    <row r="61" spans="1:5" x14ac:dyDescent="0.2">
      <c r="A61" s="1112"/>
      <c r="B61" s="326" t="s">
        <v>532</v>
      </c>
      <c r="C61" s="327">
        <v>84.55</v>
      </c>
      <c r="D61" s="327">
        <v>84.55</v>
      </c>
      <c r="E61" s="328">
        <f t="shared" si="1"/>
        <v>100</v>
      </c>
    </row>
    <row r="62" spans="1:5" x14ac:dyDescent="0.2">
      <c r="A62" s="1112"/>
      <c r="B62" s="326" t="s">
        <v>534</v>
      </c>
      <c r="C62" s="327">
        <v>307.34000000000003</v>
      </c>
      <c r="D62" s="327">
        <v>82.34</v>
      </c>
      <c r="E62" s="328">
        <f t="shared" si="1"/>
        <v>26.791175896401377</v>
      </c>
    </row>
    <row r="63" spans="1:5" x14ac:dyDescent="0.2">
      <c r="A63" s="1112"/>
      <c r="B63" s="326" t="s">
        <v>535</v>
      </c>
      <c r="C63" s="327">
        <v>6.3</v>
      </c>
      <c r="D63" s="327">
        <v>6.3</v>
      </c>
      <c r="E63" s="328">
        <f t="shared" si="1"/>
        <v>100</v>
      </c>
    </row>
    <row r="64" spans="1:5" x14ac:dyDescent="0.2">
      <c r="A64" s="1112"/>
      <c r="B64" s="326" t="s">
        <v>536</v>
      </c>
      <c r="C64" s="327">
        <v>15</v>
      </c>
      <c r="D64" s="327">
        <v>15</v>
      </c>
      <c r="E64" s="328">
        <f t="shared" si="1"/>
        <v>100</v>
      </c>
    </row>
    <row r="65" spans="1:5" x14ac:dyDescent="0.2">
      <c r="A65" s="1112"/>
      <c r="B65" s="326" t="s">
        <v>537</v>
      </c>
      <c r="C65" s="327">
        <v>92.18</v>
      </c>
      <c r="D65" s="327">
        <v>92.18</v>
      </c>
      <c r="E65" s="328">
        <f t="shared" si="1"/>
        <v>100</v>
      </c>
    </row>
    <row r="66" spans="1:5" x14ac:dyDescent="0.2">
      <c r="A66" s="1112"/>
      <c r="B66" s="326" t="s">
        <v>538</v>
      </c>
      <c r="C66" s="327">
        <v>58.9</v>
      </c>
      <c r="D66" s="327">
        <v>50</v>
      </c>
      <c r="E66" s="328">
        <f t="shared" si="1"/>
        <v>84.88964346349745</v>
      </c>
    </row>
    <row r="67" spans="1:5" x14ac:dyDescent="0.2">
      <c r="A67" s="1112"/>
      <c r="B67" s="326" t="s">
        <v>539</v>
      </c>
      <c r="C67" s="327">
        <v>152.25</v>
      </c>
      <c r="D67" s="327">
        <v>152.25</v>
      </c>
      <c r="E67" s="328">
        <f t="shared" si="1"/>
        <v>100</v>
      </c>
    </row>
    <row r="68" spans="1:5" x14ac:dyDescent="0.2">
      <c r="A68" s="1112"/>
      <c r="B68" s="326" t="s">
        <v>540</v>
      </c>
      <c r="C68" s="327">
        <v>0.45</v>
      </c>
      <c r="D68" s="327">
        <v>0.45</v>
      </c>
      <c r="E68" s="328">
        <f t="shared" si="1"/>
        <v>100</v>
      </c>
    </row>
    <row r="69" spans="1:5" x14ac:dyDescent="0.2">
      <c r="A69" s="1112"/>
      <c r="B69" s="326" t="s">
        <v>541</v>
      </c>
      <c r="C69" s="327">
        <v>81.88</v>
      </c>
      <c r="D69" s="327">
        <v>81.88</v>
      </c>
      <c r="E69" s="328">
        <f t="shared" si="1"/>
        <v>100</v>
      </c>
    </row>
    <row r="70" spans="1:5" x14ac:dyDescent="0.2">
      <c r="A70" s="1112"/>
      <c r="B70" s="326" t="s">
        <v>542</v>
      </c>
      <c r="C70" s="327">
        <v>52.6</v>
      </c>
      <c r="D70" s="327">
        <v>52.6</v>
      </c>
      <c r="E70" s="328">
        <f t="shared" si="1"/>
        <v>100</v>
      </c>
    </row>
    <row r="71" spans="1:5" x14ac:dyDescent="0.2">
      <c r="A71" s="1112"/>
      <c r="B71" s="326" t="s">
        <v>543</v>
      </c>
      <c r="C71" s="327">
        <v>306.40999999999997</v>
      </c>
      <c r="D71" s="327">
        <v>50</v>
      </c>
      <c r="E71" s="328">
        <f t="shared" si="1"/>
        <v>16.318005287033717</v>
      </c>
    </row>
    <row r="72" spans="1:5" x14ac:dyDescent="0.2">
      <c r="A72" s="1112"/>
      <c r="B72" s="326" t="s">
        <v>544</v>
      </c>
      <c r="C72" s="327">
        <v>51.2</v>
      </c>
      <c r="D72" s="327">
        <v>51.2</v>
      </c>
      <c r="E72" s="328">
        <f t="shared" si="1"/>
        <v>100</v>
      </c>
    </row>
    <row r="73" spans="1:5" x14ac:dyDescent="0.2">
      <c r="A73" s="1112"/>
      <c r="B73" s="326" t="s">
        <v>545</v>
      </c>
      <c r="C73" s="327">
        <v>5106.2</v>
      </c>
      <c r="D73" s="327">
        <v>106.2</v>
      </c>
      <c r="E73" s="328">
        <f t="shared" si="1"/>
        <v>2.0798245270455524</v>
      </c>
    </row>
    <row r="74" spans="1:5" x14ac:dyDescent="0.2">
      <c r="A74" s="1112"/>
      <c r="B74" s="326" t="s">
        <v>546</v>
      </c>
      <c r="C74" s="327">
        <v>68.02</v>
      </c>
      <c r="D74" s="327">
        <v>68.02</v>
      </c>
      <c r="E74" s="328">
        <f t="shared" si="1"/>
        <v>100</v>
      </c>
    </row>
    <row r="75" spans="1:5" x14ac:dyDescent="0.2">
      <c r="A75" s="1112"/>
      <c r="B75" s="326" t="s">
        <v>547</v>
      </c>
      <c r="C75" s="327">
        <v>225</v>
      </c>
      <c r="D75" s="327">
        <v>225</v>
      </c>
      <c r="E75" s="328">
        <f t="shared" si="1"/>
        <v>100</v>
      </c>
    </row>
    <row r="76" spans="1:5" x14ac:dyDescent="0.2">
      <c r="A76" s="1112"/>
      <c r="B76" s="326" t="s">
        <v>548</v>
      </c>
      <c r="C76" s="327">
        <v>13.53</v>
      </c>
      <c r="D76" s="327">
        <v>13.53</v>
      </c>
      <c r="E76" s="328">
        <f t="shared" si="1"/>
        <v>100</v>
      </c>
    </row>
    <row r="77" spans="1:5" x14ac:dyDescent="0.2">
      <c r="A77" s="1112"/>
      <c r="B77" s="326" t="s">
        <v>549</v>
      </c>
      <c r="C77" s="327">
        <v>5.2</v>
      </c>
      <c r="D77" s="327">
        <v>5.2</v>
      </c>
      <c r="E77" s="328">
        <f t="shared" si="1"/>
        <v>100</v>
      </c>
    </row>
    <row r="78" spans="1:5" x14ac:dyDescent="0.2">
      <c r="A78" s="1112"/>
      <c r="B78" s="326" t="s">
        <v>550</v>
      </c>
      <c r="C78" s="327">
        <v>225</v>
      </c>
      <c r="D78" s="327">
        <v>0</v>
      </c>
      <c r="E78" s="328">
        <f t="shared" si="1"/>
        <v>0</v>
      </c>
    </row>
    <row r="79" spans="1:5" x14ac:dyDescent="0.2">
      <c r="A79" s="1112"/>
      <c r="B79" s="326" t="s">
        <v>939</v>
      </c>
      <c r="C79" s="327">
        <v>225</v>
      </c>
      <c r="D79" s="327">
        <v>225</v>
      </c>
      <c r="E79" s="328">
        <f t="shared" si="1"/>
        <v>100</v>
      </c>
    </row>
    <row r="80" spans="1:5" x14ac:dyDescent="0.2">
      <c r="A80" s="1112"/>
      <c r="B80" s="326" t="s">
        <v>940</v>
      </c>
      <c r="C80" s="327">
        <v>225</v>
      </c>
      <c r="D80" s="327">
        <v>0</v>
      </c>
      <c r="E80" s="328">
        <f t="shared" si="1"/>
        <v>0</v>
      </c>
    </row>
    <row r="81" spans="1:5" x14ac:dyDescent="0.2">
      <c r="A81" s="1112"/>
      <c r="B81" s="326" t="s">
        <v>551</v>
      </c>
      <c r="C81" s="327">
        <v>16.97</v>
      </c>
      <c r="D81" s="327">
        <v>16.97</v>
      </c>
      <c r="E81" s="328">
        <f t="shared" si="1"/>
        <v>100</v>
      </c>
    </row>
    <row r="82" spans="1:5" x14ac:dyDescent="0.2">
      <c r="A82" s="1112"/>
      <c r="B82" s="326" t="s">
        <v>552</v>
      </c>
      <c r="C82" s="327">
        <v>50</v>
      </c>
      <c r="D82" s="327">
        <v>50</v>
      </c>
      <c r="E82" s="328">
        <f t="shared" si="1"/>
        <v>100</v>
      </c>
    </row>
    <row r="83" spans="1:5" x14ac:dyDescent="0.2">
      <c r="A83" s="1112"/>
      <c r="B83" s="326" t="s">
        <v>553</v>
      </c>
      <c r="C83" s="327">
        <v>225</v>
      </c>
      <c r="D83" s="327">
        <v>0</v>
      </c>
      <c r="E83" s="328">
        <f t="shared" si="1"/>
        <v>0</v>
      </c>
    </row>
    <row r="84" spans="1:5" x14ac:dyDescent="0.2">
      <c r="A84" s="1112"/>
      <c r="B84" s="326" t="s">
        <v>935</v>
      </c>
      <c r="C84" s="327">
        <v>229.27</v>
      </c>
      <c r="D84" s="327">
        <v>4.2699999999999996</v>
      </c>
      <c r="E84" s="328">
        <f t="shared" si="1"/>
        <v>1.8624329393291748</v>
      </c>
    </row>
    <row r="85" spans="1:5" x14ac:dyDescent="0.2">
      <c r="A85" s="1112"/>
      <c r="B85" s="326" t="s">
        <v>555</v>
      </c>
      <c r="C85" s="327">
        <v>46.97</v>
      </c>
      <c r="D85" s="327">
        <v>46.97</v>
      </c>
      <c r="E85" s="328">
        <f t="shared" si="1"/>
        <v>100</v>
      </c>
    </row>
    <row r="86" spans="1:5" x14ac:dyDescent="0.2">
      <c r="A86" s="1112"/>
      <c r="B86" s="326" t="s">
        <v>941</v>
      </c>
      <c r="C86" s="327">
        <v>225</v>
      </c>
      <c r="D86" s="327">
        <v>0</v>
      </c>
      <c r="E86" s="328">
        <f t="shared" ref="E86:E149" si="2">D86/C86*100</f>
        <v>0</v>
      </c>
    </row>
    <row r="87" spans="1:5" x14ac:dyDescent="0.2">
      <c r="A87" s="1112"/>
      <c r="B87" s="326" t="s">
        <v>556</v>
      </c>
      <c r="C87" s="327">
        <v>246.5</v>
      </c>
      <c r="D87" s="327">
        <v>21.5</v>
      </c>
      <c r="E87" s="328">
        <f t="shared" si="2"/>
        <v>8.7221095334685597</v>
      </c>
    </row>
    <row r="88" spans="1:5" x14ac:dyDescent="0.2">
      <c r="A88" s="1112"/>
      <c r="B88" s="326" t="s">
        <v>642</v>
      </c>
      <c r="C88" s="327">
        <v>225</v>
      </c>
      <c r="D88" s="327">
        <v>0</v>
      </c>
      <c r="E88" s="328">
        <f t="shared" si="2"/>
        <v>0</v>
      </c>
    </row>
    <row r="89" spans="1:5" x14ac:dyDescent="0.2">
      <c r="A89" s="1112"/>
      <c r="B89" s="326" t="s">
        <v>942</v>
      </c>
      <c r="C89" s="327">
        <v>225</v>
      </c>
      <c r="D89" s="327">
        <v>0</v>
      </c>
      <c r="E89" s="328">
        <f t="shared" si="2"/>
        <v>0</v>
      </c>
    </row>
    <row r="90" spans="1:5" x14ac:dyDescent="0.2">
      <c r="A90" s="1112"/>
      <c r="B90" s="326" t="s">
        <v>559</v>
      </c>
      <c r="C90" s="327">
        <v>50</v>
      </c>
      <c r="D90" s="327">
        <v>50</v>
      </c>
      <c r="E90" s="328">
        <f t="shared" si="2"/>
        <v>100</v>
      </c>
    </row>
    <row r="91" spans="1:5" x14ac:dyDescent="0.2">
      <c r="A91" s="1112"/>
      <c r="B91" s="326" t="s">
        <v>560</v>
      </c>
      <c r="C91" s="327">
        <v>225</v>
      </c>
      <c r="D91" s="327">
        <v>225</v>
      </c>
      <c r="E91" s="328">
        <f t="shared" si="2"/>
        <v>100</v>
      </c>
    </row>
    <row r="92" spans="1:5" x14ac:dyDescent="0.2">
      <c r="A92" s="1112"/>
      <c r="B92" s="326" t="s">
        <v>943</v>
      </c>
      <c r="C92" s="327">
        <v>13.14</v>
      </c>
      <c r="D92" s="327">
        <v>13.14</v>
      </c>
      <c r="E92" s="328">
        <f t="shared" si="2"/>
        <v>100</v>
      </c>
    </row>
    <row r="93" spans="1:5" x14ac:dyDescent="0.2">
      <c r="A93" s="1112"/>
      <c r="B93" s="326" t="s">
        <v>561</v>
      </c>
      <c r="C93" s="327">
        <v>5.7</v>
      </c>
      <c r="D93" s="327">
        <v>5.7</v>
      </c>
      <c r="E93" s="328">
        <f t="shared" si="2"/>
        <v>100</v>
      </c>
    </row>
    <row r="94" spans="1:5" x14ac:dyDescent="0.2">
      <c r="A94" s="1112"/>
      <c r="B94" s="326" t="s">
        <v>562</v>
      </c>
      <c r="C94" s="327">
        <v>53.85</v>
      </c>
      <c r="D94" s="327">
        <v>53.85</v>
      </c>
      <c r="E94" s="328">
        <f t="shared" si="2"/>
        <v>100</v>
      </c>
    </row>
    <row r="95" spans="1:5" x14ac:dyDescent="0.2">
      <c r="A95" s="1112"/>
      <c r="B95" s="326" t="s">
        <v>564</v>
      </c>
      <c r="C95" s="327">
        <v>16.920000000000002</v>
      </c>
      <c r="D95" s="327">
        <v>16.920000000000002</v>
      </c>
      <c r="E95" s="328">
        <f t="shared" si="2"/>
        <v>100</v>
      </c>
    </row>
    <row r="96" spans="1:5" x14ac:dyDescent="0.2">
      <c r="A96" s="1112"/>
      <c r="B96" s="326" t="s">
        <v>565</v>
      </c>
      <c r="C96" s="327">
        <v>6.09</v>
      </c>
      <c r="D96" s="327">
        <v>6.09</v>
      </c>
      <c r="E96" s="328">
        <f t="shared" si="2"/>
        <v>100</v>
      </c>
    </row>
    <row r="97" spans="1:5" x14ac:dyDescent="0.2">
      <c r="A97" s="1112"/>
      <c r="B97" s="326" t="s">
        <v>566</v>
      </c>
      <c r="C97" s="327">
        <v>275.55</v>
      </c>
      <c r="D97" s="327">
        <v>50.55</v>
      </c>
      <c r="E97" s="328">
        <f t="shared" si="2"/>
        <v>18.345127925966249</v>
      </c>
    </row>
    <row r="98" spans="1:5" x14ac:dyDescent="0.2">
      <c r="A98" s="1112"/>
      <c r="B98" s="326" t="s">
        <v>567</v>
      </c>
      <c r="C98" s="327">
        <v>3.4</v>
      </c>
      <c r="D98" s="327">
        <v>3.4</v>
      </c>
      <c r="E98" s="328">
        <f t="shared" si="2"/>
        <v>100</v>
      </c>
    </row>
    <row r="99" spans="1:5" x14ac:dyDescent="0.2">
      <c r="A99" s="1112"/>
      <c r="B99" s="326" t="s">
        <v>944</v>
      </c>
      <c r="C99" s="327">
        <v>225</v>
      </c>
      <c r="D99" s="327">
        <v>0</v>
      </c>
      <c r="E99" s="328">
        <f t="shared" si="2"/>
        <v>0</v>
      </c>
    </row>
    <row r="100" spans="1:5" x14ac:dyDescent="0.2">
      <c r="A100" s="1112"/>
      <c r="B100" s="326" t="s">
        <v>495</v>
      </c>
      <c r="C100" s="327">
        <v>63.18</v>
      </c>
      <c r="D100" s="327">
        <v>63.18</v>
      </c>
      <c r="E100" s="328">
        <f t="shared" si="2"/>
        <v>100</v>
      </c>
    </row>
    <row r="101" spans="1:5" x14ac:dyDescent="0.2">
      <c r="A101" s="1112"/>
      <c r="B101" s="326" t="s">
        <v>611</v>
      </c>
      <c r="C101" s="327">
        <v>225</v>
      </c>
      <c r="D101" s="327">
        <v>0</v>
      </c>
      <c r="E101" s="328">
        <f t="shared" si="2"/>
        <v>0</v>
      </c>
    </row>
    <row r="102" spans="1:5" x14ac:dyDescent="0.2">
      <c r="A102" s="1112"/>
      <c r="B102" s="326" t="s">
        <v>568</v>
      </c>
      <c r="C102" s="327">
        <v>10.38</v>
      </c>
      <c r="D102" s="327">
        <v>0</v>
      </c>
      <c r="E102" s="328">
        <f t="shared" si="2"/>
        <v>0</v>
      </c>
    </row>
    <row r="103" spans="1:5" x14ac:dyDescent="0.2">
      <c r="A103" s="1112"/>
      <c r="B103" s="326" t="s">
        <v>569</v>
      </c>
      <c r="C103" s="327">
        <v>225</v>
      </c>
      <c r="D103" s="327">
        <v>0</v>
      </c>
      <c r="E103" s="328">
        <f t="shared" si="2"/>
        <v>0</v>
      </c>
    </row>
    <row r="104" spans="1:5" x14ac:dyDescent="0.2">
      <c r="A104" s="1112"/>
      <c r="B104" s="326" t="s">
        <v>570</v>
      </c>
      <c r="C104" s="327">
        <v>69.25</v>
      </c>
      <c r="D104" s="327">
        <v>69.25</v>
      </c>
      <c r="E104" s="328">
        <f t="shared" si="2"/>
        <v>100</v>
      </c>
    </row>
    <row r="105" spans="1:5" x14ac:dyDescent="0.2">
      <c r="A105" s="1112"/>
      <c r="B105" s="326" t="s">
        <v>571</v>
      </c>
      <c r="C105" s="327">
        <v>0.14000000000000001</v>
      </c>
      <c r="D105" s="327">
        <v>0.14000000000000001</v>
      </c>
      <c r="E105" s="328">
        <f t="shared" si="2"/>
        <v>100</v>
      </c>
    </row>
    <row r="106" spans="1:5" x14ac:dyDescent="0.2">
      <c r="A106" s="1112"/>
      <c r="B106" s="326" t="s">
        <v>572</v>
      </c>
      <c r="C106" s="327">
        <v>51.02</v>
      </c>
      <c r="D106" s="327">
        <v>51.02</v>
      </c>
      <c r="E106" s="328">
        <f t="shared" si="2"/>
        <v>100</v>
      </c>
    </row>
    <row r="107" spans="1:5" x14ac:dyDescent="0.2">
      <c r="A107" s="1112"/>
      <c r="B107" s="326" t="s">
        <v>573</v>
      </c>
      <c r="C107" s="327">
        <v>225</v>
      </c>
      <c r="D107" s="327">
        <v>225</v>
      </c>
      <c r="E107" s="328">
        <f t="shared" si="2"/>
        <v>100</v>
      </c>
    </row>
    <row r="108" spans="1:5" x14ac:dyDescent="0.2">
      <c r="A108" s="1112"/>
      <c r="B108" s="326" t="s">
        <v>945</v>
      </c>
      <c r="C108" s="327">
        <v>225</v>
      </c>
      <c r="D108" s="327">
        <v>0</v>
      </c>
      <c r="E108" s="328">
        <f t="shared" si="2"/>
        <v>0</v>
      </c>
    </row>
    <row r="109" spans="1:5" x14ac:dyDescent="0.2">
      <c r="A109" s="1112"/>
      <c r="B109" s="326" t="s">
        <v>574</v>
      </c>
      <c r="C109" s="327">
        <v>8.18</v>
      </c>
      <c r="D109" s="327">
        <v>8.18</v>
      </c>
      <c r="E109" s="328">
        <f t="shared" si="2"/>
        <v>100</v>
      </c>
    </row>
    <row r="110" spans="1:5" x14ac:dyDescent="0.2">
      <c r="A110" s="1112"/>
      <c r="B110" s="326" t="s">
        <v>575</v>
      </c>
      <c r="C110" s="327">
        <v>50</v>
      </c>
      <c r="D110" s="327">
        <v>50</v>
      </c>
      <c r="E110" s="328">
        <f t="shared" si="2"/>
        <v>100</v>
      </c>
    </row>
    <row r="111" spans="1:5" x14ac:dyDescent="0.2">
      <c r="A111" s="1112"/>
      <c r="B111" s="326" t="s">
        <v>508</v>
      </c>
      <c r="C111" s="327">
        <v>1.81</v>
      </c>
      <c r="D111" s="327">
        <v>0.59</v>
      </c>
      <c r="E111" s="328">
        <f t="shared" si="2"/>
        <v>32.596685082872931</v>
      </c>
    </row>
    <row r="112" spans="1:5" x14ac:dyDescent="0.2">
      <c r="A112" s="1112"/>
      <c r="B112" s="326" t="s">
        <v>576</v>
      </c>
      <c r="C112" s="327">
        <v>52.69</v>
      </c>
      <c r="D112" s="327">
        <v>52.69</v>
      </c>
      <c r="E112" s="328">
        <f t="shared" si="2"/>
        <v>100</v>
      </c>
    </row>
    <row r="113" spans="1:5" x14ac:dyDescent="0.2">
      <c r="A113" s="1112"/>
      <c r="B113" s="326" t="s">
        <v>577</v>
      </c>
      <c r="C113" s="327">
        <v>143.07</v>
      </c>
      <c r="D113" s="327">
        <v>143.07</v>
      </c>
      <c r="E113" s="328">
        <f t="shared" si="2"/>
        <v>100</v>
      </c>
    </row>
    <row r="114" spans="1:5" x14ac:dyDescent="0.2">
      <c r="A114" s="1112"/>
      <c r="B114" s="326" t="s">
        <v>578</v>
      </c>
      <c r="C114" s="327">
        <v>225</v>
      </c>
      <c r="D114" s="327">
        <v>0</v>
      </c>
      <c r="E114" s="328">
        <f t="shared" si="2"/>
        <v>0</v>
      </c>
    </row>
    <row r="115" spans="1:5" x14ac:dyDescent="0.2">
      <c r="A115" s="1112"/>
      <c r="B115" s="326" t="s">
        <v>579</v>
      </c>
      <c r="C115" s="327">
        <v>6.89</v>
      </c>
      <c r="D115" s="327">
        <v>6.89</v>
      </c>
      <c r="E115" s="328">
        <f t="shared" si="2"/>
        <v>100</v>
      </c>
    </row>
    <row r="116" spans="1:5" x14ac:dyDescent="0.2">
      <c r="A116" s="1112"/>
      <c r="B116" s="326" t="s">
        <v>580</v>
      </c>
      <c r="C116" s="327">
        <v>12.12</v>
      </c>
      <c r="D116" s="327">
        <v>12.12</v>
      </c>
      <c r="E116" s="328">
        <f t="shared" si="2"/>
        <v>100</v>
      </c>
    </row>
    <row r="117" spans="1:5" x14ac:dyDescent="0.2">
      <c r="A117" s="1112"/>
      <c r="B117" s="326" t="s">
        <v>509</v>
      </c>
      <c r="C117" s="327">
        <v>68.599999999999994</v>
      </c>
      <c r="D117" s="327">
        <v>68.599999999999994</v>
      </c>
      <c r="E117" s="328">
        <f t="shared" si="2"/>
        <v>100</v>
      </c>
    </row>
    <row r="118" spans="1:5" x14ac:dyDescent="0.2">
      <c r="A118" s="1112"/>
      <c r="B118" s="326" t="s">
        <v>581</v>
      </c>
      <c r="C118" s="327">
        <v>225</v>
      </c>
      <c r="D118" s="327">
        <v>0</v>
      </c>
      <c r="E118" s="328">
        <f t="shared" si="2"/>
        <v>0</v>
      </c>
    </row>
    <row r="119" spans="1:5" x14ac:dyDescent="0.2">
      <c r="A119" s="1112"/>
      <c r="B119" s="326" t="s">
        <v>946</v>
      </c>
      <c r="C119" s="327">
        <v>225</v>
      </c>
      <c r="D119" s="327">
        <v>0</v>
      </c>
      <c r="E119" s="328">
        <f t="shared" si="2"/>
        <v>0</v>
      </c>
    </row>
    <row r="120" spans="1:5" x14ac:dyDescent="0.2">
      <c r="A120" s="1112"/>
      <c r="B120" s="326" t="s">
        <v>582</v>
      </c>
      <c r="C120" s="327">
        <v>6.84</v>
      </c>
      <c r="D120" s="327">
        <v>6.84</v>
      </c>
      <c r="E120" s="328">
        <f t="shared" si="2"/>
        <v>100</v>
      </c>
    </row>
    <row r="121" spans="1:5" x14ac:dyDescent="0.2">
      <c r="A121" s="1112"/>
      <c r="B121" s="326" t="s">
        <v>583</v>
      </c>
      <c r="C121" s="327">
        <v>6.4</v>
      </c>
      <c r="D121" s="327">
        <v>6.4</v>
      </c>
      <c r="E121" s="328">
        <f t="shared" si="2"/>
        <v>100</v>
      </c>
    </row>
    <row r="122" spans="1:5" x14ac:dyDescent="0.2">
      <c r="A122" s="1112"/>
      <c r="B122" s="326" t="s">
        <v>947</v>
      </c>
      <c r="C122" s="327">
        <v>225</v>
      </c>
      <c r="D122" s="327">
        <v>0</v>
      </c>
      <c r="E122" s="328">
        <f t="shared" si="2"/>
        <v>0</v>
      </c>
    </row>
    <row r="123" spans="1:5" x14ac:dyDescent="0.2">
      <c r="A123" s="1112"/>
      <c r="B123" s="326" t="s">
        <v>584</v>
      </c>
      <c r="C123" s="327">
        <v>11.2</v>
      </c>
      <c r="D123" s="327">
        <v>11.2</v>
      </c>
      <c r="E123" s="328">
        <f t="shared" si="2"/>
        <v>100</v>
      </c>
    </row>
    <row r="124" spans="1:5" x14ac:dyDescent="0.2">
      <c r="A124" s="1112"/>
      <c r="B124" s="326" t="s">
        <v>586</v>
      </c>
      <c r="C124" s="327">
        <v>27.93</v>
      </c>
      <c r="D124" s="327">
        <v>27.93</v>
      </c>
      <c r="E124" s="328">
        <f t="shared" si="2"/>
        <v>100</v>
      </c>
    </row>
    <row r="125" spans="1:5" x14ac:dyDescent="0.2">
      <c r="A125" s="1112"/>
      <c r="B125" s="326" t="s">
        <v>587</v>
      </c>
      <c r="C125" s="327">
        <v>225</v>
      </c>
      <c r="D125" s="327">
        <v>0</v>
      </c>
      <c r="E125" s="328">
        <f t="shared" si="2"/>
        <v>0</v>
      </c>
    </row>
    <row r="126" spans="1:5" x14ac:dyDescent="0.2">
      <c r="A126" s="1112"/>
      <c r="B126" s="326" t="s">
        <v>588</v>
      </c>
      <c r="C126" s="327">
        <v>225</v>
      </c>
      <c r="D126" s="327">
        <v>0</v>
      </c>
      <c r="E126" s="328">
        <f t="shared" si="2"/>
        <v>0</v>
      </c>
    </row>
    <row r="127" spans="1:5" x14ac:dyDescent="0.2">
      <c r="A127" s="1112"/>
      <c r="B127" s="326" t="s">
        <v>589</v>
      </c>
      <c r="C127" s="327">
        <v>10.69</v>
      </c>
      <c r="D127" s="327">
        <v>10.69</v>
      </c>
      <c r="E127" s="328">
        <f t="shared" si="2"/>
        <v>100</v>
      </c>
    </row>
    <row r="128" spans="1:5" x14ac:dyDescent="0.2">
      <c r="A128" s="1112"/>
      <c r="B128" s="326" t="s">
        <v>590</v>
      </c>
      <c r="C128" s="327">
        <v>1.1499999999999999</v>
      </c>
      <c r="D128" s="327">
        <v>1.1499999999999999</v>
      </c>
      <c r="E128" s="328">
        <f t="shared" si="2"/>
        <v>100</v>
      </c>
    </row>
    <row r="129" spans="1:5" x14ac:dyDescent="0.2">
      <c r="A129" s="1112"/>
      <c r="B129" s="326" t="s">
        <v>591</v>
      </c>
      <c r="C129" s="327">
        <v>1.0900000000000001</v>
      </c>
      <c r="D129" s="327">
        <v>1.0900000000000001</v>
      </c>
      <c r="E129" s="328">
        <f t="shared" si="2"/>
        <v>100</v>
      </c>
    </row>
    <row r="130" spans="1:5" x14ac:dyDescent="0.2">
      <c r="A130" s="1112"/>
      <c r="B130" s="326" t="s">
        <v>592</v>
      </c>
      <c r="C130" s="327">
        <v>275</v>
      </c>
      <c r="D130" s="327">
        <v>50</v>
      </c>
      <c r="E130" s="328">
        <f t="shared" si="2"/>
        <v>18.181818181818183</v>
      </c>
    </row>
    <row r="131" spans="1:5" x14ac:dyDescent="0.2">
      <c r="A131" s="1112"/>
      <c r="B131" s="326" t="s">
        <v>593</v>
      </c>
      <c r="C131" s="327">
        <v>9.0500000000000007</v>
      </c>
      <c r="D131" s="327">
        <v>9.0500000000000007</v>
      </c>
      <c r="E131" s="328">
        <f t="shared" si="2"/>
        <v>100</v>
      </c>
    </row>
    <row r="132" spans="1:5" x14ac:dyDescent="0.2">
      <c r="A132" s="1112"/>
      <c r="B132" s="326" t="s">
        <v>613</v>
      </c>
      <c r="C132" s="327">
        <v>20.54</v>
      </c>
      <c r="D132" s="327">
        <v>14.276</v>
      </c>
      <c r="E132" s="328">
        <f t="shared" si="2"/>
        <v>69.503407984420633</v>
      </c>
    </row>
    <row r="133" spans="1:5" x14ac:dyDescent="0.2">
      <c r="A133" s="1112"/>
      <c r="B133" s="326" t="s">
        <v>594</v>
      </c>
      <c r="C133" s="327">
        <v>52.68</v>
      </c>
      <c r="D133" s="327">
        <v>52.68</v>
      </c>
      <c r="E133" s="328">
        <f t="shared" si="2"/>
        <v>100</v>
      </c>
    </row>
    <row r="134" spans="1:5" x14ac:dyDescent="0.2">
      <c r="A134" s="1112"/>
      <c r="B134" s="326" t="s">
        <v>595</v>
      </c>
      <c r="C134" s="327">
        <v>2.96</v>
      </c>
      <c r="D134" s="327">
        <v>2.96</v>
      </c>
      <c r="E134" s="328">
        <f t="shared" si="2"/>
        <v>100</v>
      </c>
    </row>
    <row r="135" spans="1:5" x14ac:dyDescent="0.2">
      <c r="A135" s="1112"/>
      <c r="B135" s="326" t="s">
        <v>948</v>
      </c>
      <c r="C135" s="327">
        <v>225</v>
      </c>
      <c r="D135" s="327">
        <v>225</v>
      </c>
      <c r="E135" s="328">
        <f t="shared" si="2"/>
        <v>100</v>
      </c>
    </row>
    <row r="136" spans="1:5" x14ac:dyDescent="0.2">
      <c r="A136" s="1112"/>
      <c r="B136" s="326" t="s">
        <v>596</v>
      </c>
      <c r="C136" s="327">
        <v>8.19</v>
      </c>
      <c r="D136" s="327">
        <v>0</v>
      </c>
      <c r="E136" s="328">
        <f t="shared" si="2"/>
        <v>0</v>
      </c>
    </row>
    <row r="137" spans="1:5" x14ac:dyDescent="0.2">
      <c r="A137" s="1112"/>
      <c r="B137" s="326" t="s">
        <v>597</v>
      </c>
      <c r="C137" s="327">
        <v>225</v>
      </c>
      <c r="D137" s="327">
        <v>0</v>
      </c>
      <c r="E137" s="328">
        <f t="shared" si="2"/>
        <v>0</v>
      </c>
    </row>
    <row r="138" spans="1:5" x14ac:dyDescent="0.2">
      <c r="A138" s="1112"/>
      <c r="B138" s="326" t="s">
        <v>598</v>
      </c>
      <c r="C138" s="327">
        <v>225</v>
      </c>
      <c r="D138" s="327">
        <v>225</v>
      </c>
      <c r="E138" s="328">
        <f t="shared" si="2"/>
        <v>100</v>
      </c>
    </row>
    <row r="139" spans="1:5" x14ac:dyDescent="0.2">
      <c r="A139" s="1112"/>
      <c r="B139" s="326" t="s">
        <v>599</v>
      </c>
      <c r="C139" s="327">
        <v>7.16</v>
      </c>
      <c r="D139" s="327">
        <v>7.16</v>
      </c>
      <c r="E139" s="328">
        <f t="shared" si="2"/>
        <v>100</v>
      </c>
    </row>
    <row r="140" spans="1:5" x14ac:dyDescent="0.2">
      <c r="A140" s="1112"/>
      <c r="B140" s="326" t="s">
        <v>949</v>
      </c>
      <c r="C140" s="327">
        <v>225</v>
      </c>
      <c r="D140" s="327">
        <v>0</v>
      </c>
      <c r="E140" s="328">
        <f t="shared" si="2"/>
        <v>0</v>
      </c>
    </row>
    <row r="141" spans="1:5" x14ac:dyDescent="0.2">
      <c r="A141" s="1112"/>
      <c r="B141" s="326" t="s">
        <v>600</v>
      </c>
      <c r="C141" s="327">
        <v>8.23</v>
      </c>
      <c r="D141" s="327">
        <v>8.23</v>
      </c>
      <c r="E141" s="328">
        <f t="shared" si="2"/>
        <v>100</v>
      </c>
    </row>
    <row r="142" spans="1:5" x14ac:dyDescent="0.2">
      <c r="A142" s="1112"/>
      <c r="B142" s="326" t="s">
        <v>601</v>
      </c>
      <c r="C142" s="327">
        <v>225</v>
      </c>
      <c r="D142" s="327">
        <v>0</v>
      </c>
      <c r="E142" s="328">
        <f t="shared" si="2"/>
        <v>0</v>
      </c>
    </row>
    <row r="143" spans="1:5" x14ac:dyDescent="0.2">
      <c r="A143" s="1112"/>
      <c r="B143" s="326" t="s">
        <v>602</v>
      </c>
      <c r="C143" s="327">
        <v>3.64</v>
      </c>
      <c r="D143" s="327">
        <v>3.64</v>
      </c>
      <c r="E143" s="328">
        <f t="shared" si="2"/>
        <v>100</v>
      </c>
    </row>
    <row r="144" spans="1:5" x14ac:dyDescent="0.2">
      <c r="A144" s="1112"/>
      <c r="B144" s="326" t="s">
        <v>603</v>
      </c>
      <c r="C144" s="327">
        <v>225</v>
      </c>
      <c r="D144" s="327">
        <v>0</v>
      </c>
      <c r="E144" s="328">
        <f t="shared" si="2"/>
        <v>0</v>
      </c>
    </row>
    <row r="145" spans="1:5" x14ac:dyDescent="0.2">
      <c r="A145" s="1112"/>
      <c r="B145" s="326" t="s">
        <v>604</v>
      </c>
      <c r="C145" s="327">
        <v>225</v>
      </c>
      <c r="D145" s="327">
        <v>225</v>
      </c>
      <c r="E145" s="328">
        <f t="shared" si="2"/>
        <v>100</v>
      </c>
    </row>
    <row r="146" spans="1:5" x14ac:dyDescent="0.2">
      <c r="A146" s="1112"/>
      <c r="B146" s="326" t="s">
        <v>606</v>
      </c>
      <c r="C146" s="327">
        <v>50</v>
      </c>
      <c r="D146" s="327">
        <v>50</v>
      </c>
      <c r="E146" s="328">
        <f t="shared" si="2"/>
        <v>100</v>
      </c>
    </row>
    <row r="147" spans="1:5" x14ac:dyDescent="0.2">
      <c r="A147" s="1112"/>
      <c r="B147" s="326" t="s">
        <v>608</v>
      </c>
      <c r="C147" s="327">
        <v>1349.64</v>
      </c>
      <c r="D147" s="327">
        <v>1124.6400000000001</v>
      </c>
      <c r="E147" s="328">
        <f t="shared" si="2"/>
        <v>83.328887703387565</v>
      </c>
    </row>
    <row r="148" spans="1:5" x14ac:dyDescent="0.2">
      <c r="A148" s="1113"/>
      <c r="B148" s="326" t="s">
        <v>609</v>
      </c>
      <c r="C148" s="327">
        <v>208.86</v>
      </c>
      <c r="D148" s="327">
        <v>208.86</v>
      </c>
      <c r="E148" s="328">
        <f t="shared" si="2"/>
        <v>100</v>
      </c>
    </row>
    <row r="149" spans="1:5" ht="54.75" customHeight="1" x14ac:dyDescent="0.2">
      <c r="A149" s="325" t="s">
        <v>950</v>
      </c>
      <c r="B149" s="326" t="s">
        <v>609</v>
      </c>
      <c r="C149" s="327">
        <v>8692.5</v>
      </c>
      <c r="D149" s="327">
        <v>0</v>
      </c>
      <c r="E149" s="328">
        <f t="shared" si="2"/>
        <v>0</v>
      </c>
    </row>
    <row r="150" spans="1:5" x14ac:dyDescent="0.2">
      <c r="A150" s="1111" t="s">
        <v>610</v>
      </c>
      <c r="B150" s="326" t="s">
        <v>519</v>
      </c>
      <c r="C150" s="327">
        <v>40</v>
      </c>
      <c r="D150" s="327">
        <v>40</v>
      </c>
      <c r="E150" s="328">
        <f t="shared" ref="E150:E177" si="3">D150/C150*100</f>
        <v>100</v>
      </c>
    </row>
    <row r="151" spans="1:5" x14ac:dyDescent="0.2">
      <c r="A151" s="1112"/>
      <c r="B151" s="326" t="s">
        <v>520</v>
      </c>
      <c r="C151" s="327">
        <v>35</v>
      </c>
      <c r="D151" s="327">
        <v>35</v>
      </c>
      <c r="E151" s="328">
        <f t="shared" si="3"/>
        <v>100</v>
      </c>
    </row>
    <row r="152" spans="1:5" x14ac:dyDescent="0.2">
      <c r="A152" s="1112"/>
      <c r="B152" s="326" t="s">
        <v>523</v>
      </c>
      <c r="C152" s="327">
        <v>40</v>
      </c>
      <c r="D152" s="327">
        <v>40</v>
      </c>
      <c r="E152" s="328">
        <f t="shared" si="3"/>
        <v>100</v>
      </c>
    </row>
    <row r="153" spans="1:5" x14ac:dyDescent="0.2">
      <c r="A153" s="1112"/>
      <c r="B153" s="326" t="s">
        <v>544</v>
      </c>
      <c r="C153" s="327">
        <v>80</v>
      </c>
      <c r="D153" s="327">
        <v>80</v>
      </c>
      <c r="E153" s="328">
        <f t="shared" si="3"/>
        <v>100</v>
      </c>
    </row>
    <row r="154" spans="1:5" x14ac:dyDescent="0.2">
      <c r="A154" s="1112"/>
      <c r="B154" s="326" t="s">
        <v>545</v>
      </c>
      <c r="C154" s="327">
        <v>40</v>
      </c>
      <c r="D154" s="327">
        <v>40</v>
      </c>
      <c r="E154" s="328">
        <f t="shared" si="3"/>
        <v>100</v>
      </c>
    </row>
    <row r="155" spans="1:5" x14ac:dyDescent="0.2">
      <c r="A155" s="1112"/>
      <c r="B155" s="326" t="s">
        <v>548</v>
      </c>
      <c r="C155" s="327">
        <v>40</v>
      </c>
      <c r="D155" s="327">
        <v>40</v>
      </c>
      <c r="E155" s="328">
        <f t="shared" si="3"/>
        <v>100</v>
      </c>
    </row>
    <row r="156" spans="1:5" x14ac:dyDescent="0.2">
      <c r="A156" s="1112"/>
      <c r="B156" s="326" t="s">
        <v>942</v>
      </c>
      <c r="C156" s="327">
        <v>40</v>
      </c>
      <c r="D156" s="327">
        <v>40</v>
      </c>
      <c r="E156" s="328">
        <f t="shared" si="3"/>
        <v>100</v>
      </c>
    </row>
    <row r="157" spans="1:5" x14ac:dyDescent="0.2">
      <c r="A157" s="1112"/>
      <c r="B157" s="326" t="s">
        <v>558</v>
      </c>
      <c r="C157" s="327">
        <v>40</v>
      </c>
      <c r="D157" s="327">
        <v>40</v>
      </c>
      <c r="E157" s="328">
        <f t="shared" si="3"/>
        <v>100</v>
      </c>
    </row>
    <row r="158" spans="1:5" x14ac:dyDescent="0.2">
      <c r="A158" s="1112"/>
      <c r="B158" s="326" t="s">
        <v>951</v>
      </c>
      <c r="C158" s="327">
        <v>40</v>
      </c>
      <c r="D158" s="327">
        <v>40</v>
      </c>
      <c r="E158" s="328">
        <f t="shared" si="3"/>
        <v>100</v>
      </c>
    </row>
    <row r="159" spans="1:5" x14ac:dyDescent="0.2">
      <c r="A159" s="1112"/>
      <c r="B159" s="326" t="s">
        <v>952</v>
      </c>
      <c r="C159" s="327">
        <v>23.9</v>
      </c>
      <c r="D159" s="327">
        <v>23.9</v>
      </c>
      <c r="E159" s="328">
        <f t="shared" si="3"/>
        <v>100</v>
      </c>
    </row>
    <row r="160" spans="1:5" x14ac:dyDescent="0.2">
      <c r="A160" s="1112"/>
      <c r="B160" s="326" t="s">
        <v>580</v>
      </c>
      <c r="C160" s="327">
        <v>40</v>
      </c>
      <c r="D160" s="327">
        <v>39.947000000000003</v>
      </c>
      <c r="E160" s="328">
        <f t="shared" si="3"/>
        <v>99.867500000000007</v>
      </c>
    </row>
    <row r="161" spans="1:5" x14ac:dyDescent="0.2">
      <c r="A161" s="1112"/>
      <c r="B161" s="326" t="s">
        <v>953</v>
      </c>
      <c r="C161" s="327">
        <v>40</v>
      </c>
      <c r="D161" s="327">
        <v>40</v>
      </c>
      <c r="E161" s="328">
        <f t="shared" si="3"/>
        <v>100</v>
      </c>
    </row>
    <row r="162" spans="1:5" x14ac:dyDescent="0.2">
      <c r="A162" s="1112"/>
      <c r="B162" s="326" t="s">
        <v>585</v>
      </c>
      <c r="C162" s="327">
        <v>31.5</v>
      </c>
      <c r="D162" s="327">
        <v>31.5</v>
      </c>
      <c r="E162" s="328">
        <f t="shared" si="3"/>
        <v>100</v>
      </c>
    </row>
    <row r="163" spans="1:5" x14ac:dyDescent="0.2">
      <c r="A163" s="1112"/>
      <c r="B163" s="326" t="s">
        <v>612</v>
      </c>
      <c r="C163" s="327">
        <v>20.7</v>
      </c>
      <c r="D163" s="327">
        <v>20.7</v>
      </c>
      <c r="E163" s="328">
        <f t="shared" si="3"/>
        <v>100</v>
      </c>
    </row>
    <row r="164" spans="1:5" x14ac:dyDescent="0.2">
      <c r="A164" s="1112"/>
      <c r="B164" s="326" t="s">
        <v>597</v>
      </c>
      <c r="C164" s="327">
        <v>38.9</v>
      </c>
      <c r="D164" s="327">
        <v>38.9</v>
      </c>
      <c r="E164" s="328">
        <f t="shared" si="3"/>
        <v>100</v>
      </c>
    </row>
    <row r="165" spans="1:5" x14ac:dyDescent="0.2">
      <c r="A165" s="1112"/>
      <c r="B165" s="326" t="s">
        <v>601</v>
      </c>
      <c r="C165" s="327">
        <v>40</v>
      </c>
      <c r="D165" s="327">
        <v>40</v>
      </c>
      <c r="E165" s="328">
        <f t="shared" si="3"/>
        <v>100</v>
      </c>
    </row>
    <row r="166" spans="1:5" x14ac:dyDescent="0.2">
      <c r="A166" s="1112"/>
      <c r="B166" s="326" t="s">
        <v>954</v>
      </c>
      <c r="C166" s="327">
        <v>40</v>
      </c>
      <c r="D166" s="327">
        <v>40</v>
      </c>
      <c r="E166" s="328">
        <f t="shared" si="3"/>
        <v>100</v>
      </c>
    </row>
    <row r="167" spans="1:5" x14ac:dyDescent="0.2">
      <c r="A167" s="1112"/>
      <c r="B167" s="326" t="s">
        <v>605</v>
      </c>
      <c r="C167" s="327">
        <v>40</v>
      </c>
      <c r="D167" s="327">
        <v>40</v>
      </c>
      <c r="E167" s="328">
        <f t="shared" si="3"/>
        <v>100</v>
      </c>
    </row>
    <row r="168" spans="1:5" x14ac:dyDescent="0.2">
      <c r="A168" s="1113"/>
      <c r="B168" s="326" t="s">
        <v>496</v>
      </c>
      <c r="C168" s="327">
        <v>40</v>
      </c>
      <c r="D168" s="327">
        <v>40</v>
      </c>
      <c r="E168" s="328">
        <f t="shared" si="3"/>
        <v>100</v>
      </c>
    </row>
    <row r="169" spans="1:5" ht="27.75" customHeight="1" x14ac:dyDescent="0.2">
      <c r="A169" s="1111" t="s">
        <v>614</v>
      </c>
      <c r="B169" s="326" t="s">
        <v>955</v>
      </c>
      <c r="C169" s="327">
        <v>350</v>
      </c>
      <c r="D169" s="327">
        <v>350</v>
      </c>
      <c r="E169" s="328">
        <f t="shared" si="3"/>
        <v>100</v>
      </c>
    </row>
    <row r="170" spans="1:5" x14ac:dyDescent="0.2">
      <c r="A170" s="1112"/>
      <c r="B170" s="326" t="s">
        <v>615</v>
      </c>
      <c r="C170" s="327">
        <v>200</v>
      </c>
      <c r="D170" s="327">
        <v>200</v>
      </c>
      <c r="E170" s="328">
        <f t="shared" si="3"/>
        <v>100</v>
      </c>
    </row>
    <row r="171" spans="1:5" ht="27.75" customHeight="1" x14ac:dyDescent="0.2">
      <c r="A171" s="1112"/>
      <c r="B171" s="326" t="s">
        <v>956</v>
      </c>
      <c r="C171" s="327">
        <v>80</v>
      </c>
      <c r="D171" s="327">
        <v>80</v>
      </c>
      <c r="E171" s="328">
        <f t="shared" si="3"/>
        <v>100</v>
      </c>
    </row>
    <row r="172" spans="1:5" ht="27.75" customHeight="1" x14ac:dyDescent="0.2">
      <c r="A172" s="1112"/>
      <c r="B172" s="326" t="s">
        <v>957</v>
      </c>
      <c r="C172" s="327">
        <v>150</v>
      </c>
      <c r="D172" s="327">
        <v>150</v>
      </c>
      <c r="E172" s="328">
        <f t="shared" si="3"/>
        <v>100</v>
      </c>
    </row>
    <row r="173" spans="1:5" ht="27.75" customHeight="1" x14ac:dyDescent="0.2">
      <c r="A173" s="1112"/>
      <c r="B173" s="326" t="s">
        <v>958</v>
      </c>
      <c r="C173" s="327">
        <v>148</v>
      </c>
      <c r="D173" s="327">
        <v>147.81299999999999</v>
      </c>
      <c r="E173" s="328">
        <f t="shared" si="3"/>
        <v>99.87364864864864</v>
      </c>
    </row>
    <row r="174" spans="1:5" ht="25.5" x14ac:dyDescent="0.2">
      <c r="A174" s="1112"/>
      <c r="B174" s="326" t="s">
        <v>959</v>
      </c>
      <c r="C174" s="327">
        <v>150</v>
      </c>
      <c r="D174" s="327">
        <v>138.71294</v>
      </c>
      <c r="E174" s="328">
        <f t="shared" si="3"/>
        <v>92.475293333333326</v>
      </c>
    </row>
    <row r="175" spans="1:5" ht="27.75" customHeight="1" x14ac:dyDescent="0.2">
      <c r="A175" s="1112"/>
      <c r="B175" s="326" t="s">
        <v>960</v>
      </c>
      <c r="C175" s="327">
        <v>50</v>
      </c>
      <c r="D175" s="327">
        <v>50</v>
      </c>
      <c r="E175" s="328">
        <f t="shared" si="3"/>
        <v>100</v>
      </c>
    </row>
    <row r="176" spans="1:5" ht="27.75" customHeight="1" x14ac:dyDescent="0.2">
      <c r="A176" s="1113"/>
      <c r="B176" s="326" t="s">
        <v>616</v>
      </c>
      <c r="C176" s="327">
        <v>200</v>
      </c>
      <c r="D176" s="327">
        <v>200</v>
      </c>
      <c r="E176" s="328">
        <f t="shared" si="3"/>
        <v>100</v>
      </c>
    </row>
    <row r="177" spans="1:5" ht="15.75" customHeight="1" x14ac:dyDescent="0.2">
      <c r="A177" s="1105" t="s">
        <v>617</v>
      </c>
      <c r="B177" s="1106"/>
      <c r="C177" s="331">
        <f>SUM(C22:C176)</f>
        <v>71397.119999999966</v>
      </c>
      <c r="D177" s="331">
        <f>SUM(D22:D176)</f>
        <v>13446.781790000001</v>
      </c>
      <c r="E177" s="332">
        <f t="shared" si="3"/>
        <v>18.833787399267656</v>
      </c>
    </row>
    <row r="178" spans="1:5" ht="18" customHeight="1" x14ac:dyDescent="0.2">
      <c r="A178" s="1117" t="s">
        <v>435</v>
      </c>
      <c r="B178" s="1118"/>
      <c r="C178" s="1118"/>
      <c r="D178" s="1118"/>
      <c r="E178" s="1119"/>
    </row>
    <row r="179" spans="1:5" x14ac:dyDescent="0.2">
      <c r="A179" s="1111" t="s">
        <v>618</v>
      </c>
      <c r="B179" s="326" t="s">
        <v>619</v>
      </c>
      <c r="C179" s="327">
        <v>1000</v>
      </c>
      <c r="D179" s="327">
        <v>1000</v>
      </c>
      <c r="E179" s="328">
        <f t="shared" ref="E179:E242" si="4">D179/C179*100</f>
        <v>100</v>
      </c>
    </row>
    <row r="180" spans="1:5" x14ac:dyDescent="0.2">
      <c r="A180" s="1112"/>
      <c r="B180" s="326" t="s">
        <v>961</v>
      </c>
      <c r="C180" s="327">
        <v>400</v>
      </c>
      <c r="D180" s="327">
        <v>400</v>
      </c>
      <c r="E180" s="328">
        <f>D180/C180*100</f>
        <v>100</v>
      </c>
    </row>
    <row r="181" spans="1:5" ht="25.5" x14ac:dyDescent="0.2">
      <c r="A181" s="1112"/>
      <c r="B181" s="326" t="s">
        <v>620</v>
      </c>
      <c r="C181" s="327">
        <v>150</v>
      </c>
      <c r="D181" s="327">
        <v>150</v>
      </c>
      <c r="E181" s="328">
        <f t="shared" si="4"/>
        <v>100</v>
      </c>
    </row>
    <row r="182" spans="1:5" x14ac:dyDescent="0.2">
      <c r="A182" s="1112"/>
      <c r="B182" s="326" t="s">
        <v>962</v>
      </c>
      <c r="C182" s="327">
        <v>350</v>
      </c>
      <c r="D182" s="327">
        <v>350</v>
      </c>
      <c r="E182" s="328">
        <f t="shared" si="4"/>
        <v>100</v>
      </c>
    </row>
    <row r="183" spans="1:5" ht="27.75" customHeight="1" x14ac:dyDescent="0.2">
      <c r="A183" s="1112"/>
      <c r="B183" s="326" t="s">
        <v>621</v>
      </c>
      <c r="C183" s="327">
        <v>150</v>
      </c>
      <c r="D183" s="327">
        <v>150</v>
      </c>
      <c r="E183" s="328">
        <f>D183/C183*100</f>
        <v>100</v>
      </c>
    </row>
    <row r="184" spans="1:5" x14ac:dyDescent="0.2">
      <c r="A184" s="1112"/>
      <c r="B184" s="326" t="s">
        <v>963</v>
      </c>
      <c r="C184" s="327">
        <v>300</v>
      </c>
      <c r="D184" s="327">
        <v>300</v>
      </c>
      <c r="E184" s="328">
        <f t="shared" si="4"/>
        <v>100</v>
      </c>
    </row>
    <row r="185" spans="1:5" ht="27.75" customHeight="1" x14ac:dyDescent="0.2">
      <c r="A185" s="1112"/>
      <c r="B185" s="326" t="s">
        <v>622</v>
      </c>
      <c r="C185" s="327">
        <v>1500</v>
      </c>
      <c r="D185" s="327">
        <v>1500</v>
      </c>
      <c r="E185" s="328">
        <f t="shared" si="4"/>
        <v>100</v>
      </c>
    </row>
    <row r="186" spans="1:5" x14ac:dyDescent="0.2">
      <c r="A186" s="1112"/>
      <c r="B186" s="326" t="s">
        <v>623</v>
      </c>
      <c r="C186" s="327">
        <v>170</v>
      </c>
      <c r="D186" s="327">
        <v>170</v>
      </c>
      <c r="E186" s="328">
        <f t="shared" si="4"/>
        <v>100</v>
      </c>
    </row>
    <row r="187" spans="1:5" ht="27.75" customHeight="1" x14ac:dyDescent="0.2">
      <c r="A187" s="1112"/>
      <c r="B187" s="326" t="s">
        <v>624</v>
      </c>
      <c r="C187" s="327">
        <v>500</v>
      </c>
      <c r="D187" s="327">
        <v>500</v>
      </c>
      <c r="E187" s="328">
        <f t="shared" si="4"/>
        <v>100</v>
      </c>
    </row>
    <row r="188" spans="1:5" x14ac:dyDescent="0.2">
      <c r="A188" s="1112"/>
      <c r="B188" s="326" t="s">
        <v>625</v>
      </c>
      <c r="C188" s="327">
        <v>300</v>
      </c>
      <c r="D188" s="327">
        <v>300</v>
      </c>
      <c r="E188" s="328">
        <f t="shared" si="4"/>
        <v>100</v>
      </c>
    </row>
    <row r="189" spans="1:5" ht="27.75" customHeight="1" x14ac:dyDescent="0.2">
      <c r="A189" s="1112"/>
      <c r="B189" s="326" t="s">
        <v>626</v>
      </c>
      <c r="C189" s="327">
        <v>300</v>
      </c>
      <c r="D189" s="327">
        <v>300</v>
      </c>
      <c r="E189" s="328">
        <f t="shared" si="4"/>
        <v>100</v>
      </c>
    </row>
    <row r="190" spans="1:5" ht="27.75" customHeight="1" x14ac:dyDescent="0.2">
      <c r="A190" s="1112"/>
      <c r="B190" s="326" t="s">
        <v>964</v>
      </c>
      <c r="C190" s="327">
        <v>150</v>
      </c>
      <c r="D190" s="327">
        <v>150</v>
      </c>
      <c r="E190" s="328">
        <f t="shared" si="4"/>
        <v>100</v>
      </c>
    </row>
    <row r="191" spans="1:5" x14ac:dyDescent="0.2">
      <c r="A191" s="1112"/>
      <c r="B191" s="326" t="s">
        <v>643</v>
      </c>
      <c r="C191" s="327">
        <v>500</v>
      </c>
      <c r="D191" s="327">
        <v>500</v>
      </c>
      <c r="E191" s="328">
        <f t="shared" si="4"/>
        <v>100</v>
      </c>
    </row>
    <row r="192" spans="1:5" x14ac:dyDescent="0.2">
      <c r="A192" s="1112"/>
      <c r="B192" s="326" t="s">
        <v>628</v>
      </c>
      <c r="C192" s="327">
        <v>600</v>
      </c>
      <c r="D192" s="327">
        <v>600</v>
      </c>
      <c r="E192" s="328">
        <f t="shared" si="4"/>
        <v>100</v>
      </c>
    </row>
    <row r="193" spans="1:5" ht="27.75" customHeight="1" x14ac:dyDescent="0.2">
      <c r="A193" s="1112"/>
      <c r="B193" s="326" t="s">
        <v>629</v>
      </c>
      <c r="C193" s="327">
        <v>199</v>
      </c>
      <c r="D193" s="327">
        <v>199</v>
      </c>
      <c r="E193" s="328">
        <f t="shared" si="4"/>
        <v>100</v>
      </c>
    </row>
    <row r="194" spans="1:5" x14ac:dyDescent="0.2">
      <c r="A194" s="1112"/>
      <c r="B194" s="326" t="s">
        <v>608</v>
      </c>
      <c r="C194" s="327">
        <v>350</v>
      </c>
      <c r="D194" s="327">
        <v>350</v>
      </c>
      <c r="E194" s="328">
        <f t="shared" si="4"/>
        <v>100</v>
      </c>
    </row>
    <row r="195" spans="1:5" ht="27.75" customHeight="1" x14ac:dyDescent="0.2">
      <c r="A195" s="1112"/>
      <c r="B195" s="326" t="s">
        <v>631</v>
      </c>
      <c r="C195" s="327">
        <v>750</v>
      </c>
      <c r="D195" s="327">
        <v>750</v>
      </c>
      <c r="E195" s="328">
        <f t="shared" si="4"/>
        <v>100</v>
      </c>
    </row>
    <row r="196" spans="1:5" ht="27.75" customHeight="1" x14ac:dyDescent="0.2">
      <c r="A196" s="1112"/>
      <c r="B196" s="326" t="s">
        <v>632</v>
      </c>
      <c r="C196" s="327">
        <v>350</v>
      </c>
      <c r="D196" s="327">
        <v>350</v>
      </c>
      <c r="E196" s="328">
        <f t="shared" si="4"/>
        <v>100</v>
      </c>
    </row>
    <row r="197" spans="1:5" x14ac:dyDescent="0.2">
      <c r="A197" s="1113"/>
      <c r="B197" s="326" t="s">
        <v>965</v>
      </c>
      <c r="C197" s="327">
        <v>145</v>
      </c>
      <c r="D197" s="327">
        <v>145</v>
      </c>
      <c r="E197" s="328">
        <f t="shared" si="4"/>
        <v>100</v>
      </c>
    </row>
    <row r="198" spans="1:5" ht="27.75" customHeight="1" x14ac:dyDescent="0.2">
      <c r="A198" s="1111" t="s">
        <v>633</v>
      </c>
      <c r="B198" s="326" t="s">
        <v>966</v>
      </c>
      <c r="C198" s="327">
        <v>50</v>
      </c>
      <c r="D198" s="327">
        <v>50</v>
      </c>
      <c r="E198" s="328">
        <f t="shared" si="4"/>
        <v>100</v>
      </c>
    </row>
    <row r="199" spans="1:5" x14ac:dyDescent="0.2">
      <c r="A199" s="1112"/>
      <c r="B199" s="326" t="s">
        <v>5162</v>
      </c>
      <c r="C199" s="327">
        <v>200</v>
      </c>
      <c r="D199" s="327">
        <v>200</v>
      </c>
      <c r="E199" s="328">
        <f t="shared" si="4"/>
        <v>100</v>
      </c>
    </row>
    <row r="200" spans="1:5" x14ac:dyDescent="0.2">
      <c r="A200" s="1112"/>
      <c r="B200" s="326" t="s">
        <v>533</v>
      </c>
      <c r="C200" s="327">
        <v>400</v>
      </c>
      <c r="D200" s="327">
        <v>280</v>
      </c>
      <c r="E200" s="328">
        <f t="shared" si="4"/>
        <v>70</v>
      </c>
    </row>
    <row r="201" spans="1:5" x14ac:dyDescent="0.2">
      <c r="A201" s="1112"/>
      <c r="B201" s="326" t="s">
        <v>509</v>
      </c>
      <c r="C201" s="327">
        <v>365</v>
      </c>
      <c r="D201" s="327">
        <v>365</v>
      </c>
      <c r="E201" s="328">
        <f t="shared" si="4"/>
        <v>100</v>
      </c>
    </row>
    <row r="202" spans="1:5" x14ac:dyDescent="0.2">
      <c r="A202" s="1113"/>
      <c r="B202" s="326" t="s">
        <v>785</v>
      </c>
      <c r="C202" s="327">
        <v>71.59</v>
      </c>
      <c r="D202" s="327">
        <v>71.587999999999994</v>
      </c>
      <c r="E202" s="328">
        <f t="shared" si="4"/>
        <v>99.997206313730956</v>
      </c>
    </row>
    <row r="203" spans="1:5" x14ac:dyDescent="0.2">
      <c r="A203" s="1111" t="s">
        <v>634</v>
      </c>
      <c r="B203" s="326" t="s">
        <v>967</v>
      </c>
      <c r="C203" s="327">
        <v>20</v>
      </c>
      <c r="D203" s="327">
        <v>20</v>
      </c>
      <c r="E203" s="328">
        <f t="shared" si="4"/>
        <v>100</v>
      </c>
    </row>
    <row r="204" spans="1:5" ht="27.75" customHeight="1" x14ac:dyDescent="0.2">
      <c r="A204" s="1112"/>
      <c r="B204" s="326" t="s">
        <v>968</v>
      </c>
      <c r="C204" s="327">
        <v>50</v>
      </c>
      <c r="D204" s="327">
        <v>50</v>
      </c>
      <c r="E204" s="328">
        <f t="shared" si="4"/>
        <v>100</v>
      </c>
    </row>
    <row r="205" spans="1:5" ht="25.5" x14ac:dyDescent="0.2">
      <c r="A205" s="1112"/>
      <c r="B205" s="326" t="s">
        <v>620</v>
      </c>
      <c r="C205" s="327">
        <v>50</v>
      </c>
      <c r="D205" s="327">
        <v>49.646999999999998</v>
      </c>
      <c r="E205" s="328">
        <f t="shared" si="4"/>
        <v>99.293999999999997</v>
      </c>
    </row>
    <row r="206" spans="1:5" x14ac:dyDescent="0.2">
      <c r="A206" s="1112"/>
      <c r="B206" s="326" t="s">
        <v>969</v>
      </c>
      <c r="C206" s="327">
        <v>80</v>
      </c>
      <c r="D206" s="327">
        <v>80</v>
      </c>
      <c r="E206" s="328">
        <f t="shared" si="4"/>
        <v>100</v>
      </c>
    </row>
    <row r="207" spans="1:5" x14ac:dyDescent="0.2">
      <c r="A207" s="1112"/>
      <c r="B207" s="326" t="s">
        <v>635</v>
      </c>
      <c r="C207" s="327">
        <v>80</v>
      </c>
      <c r="D207" s="327">
        <v>80</v>
      </c>
      <c r="E207" s="328">
        <f t="shared" si="4"/>
        <v>100</v>
      </c>
    </row>
    <row r="208" spans="1:5" x14ac:dyDescent="0.2">
      <c r="A208" s="1112"/>
      <c r="B208" s="326" t="s">
        <v>524</v>
      </c>
      <c r="C208" s="327">
        <v>75</v>
      </c>
      <c r="D208" s="327">
        <v>75</v>
      </c>
      <c r="E208" s="328">
        <f t="shared" si="4"/>
        <v>100</v>
      </c>
    </row>
    <row r="209" spans="1:5" x14ac:dyDescent="0.2">
      <c r="A209" s="1112"/>
      <c r="B209" s="326" t="s">
        <v>627</v>
      </c>
      <c r="C209" s="327">
        <v>56</v>
      </c>
      <c r="D209" s="327">
        <v>56</v>
      </c>
      <c r="E209" s="328">
        <f t="shared" si="4"/>
        <v>100</v>
      </c>
    </row>
    <row r="210" spans="1:5" x14ac:dyDescent="0.2">
      <c r="A210" s="1112"/>
      <c r="B210" s="326" t="s">
        <v>5162</v>
      </c>
      <c r="C210" s="327">
        <v>19.52</v>
      </c>
      <c r="D210" s="327">
        <v>19.52</v>
      </c>
      <c r="E210" s="328">
        <f t="shared" si="4"/>
        <v>100</v>
      </c>
    </row>
    <row r="211" spans="1:5" ht="27.75" customHeight="1" x14ac:dyDescent="0.2">
      <c r="A211" s="1112"/>
      <c r="B211" s="326" t="s">
        <v>970</v>
      </c>
      <c r="C211" s="327">
        <v>150</v>
      </c>
      <c r="D211" s="327">
        <v>150</v>
      </c>
      <c r="E211" s="328">
        <f t="shared" si="4"/>
        <v>100</v>
      </c>
    </row>
    <row r="212" spans="1:5" x14ac:dyDescent="0.2">
      <c r="A212" s="1113"/>
      <c r="B212" s="326" t="s">
        <v>971</v>
      </c>
      <c r="C212" s="327">
        <v>60</v>
      </c>
      <c r="D212" s="327">
        <v>60</v>
      </c>
      <c r="E212" s="328">
        <f t="shared" si="4"/>
        <v>100</v>
      </c>
    </row>
    <row r="213" spans="1:5" ht="27.75" customHeight="1" x14ac:dyDescent="0.2">
      <c r="A213" s="1111" t="s">
        <v>636</v>
      </c>
      <c r="B213" s="326" t="s">
        <v>637</v>
      </c>
      <c r="C213" s="327">
        <v>424</v>
      </c>
      <c r="D213" s="327">
        <v>424</v>
      </c>
      <c r="E213" s="328">
        <f t="shared" si="4"/>
        <v>100</v>
      </c>
    </row>
    <row r="214" spans="1:5" x14ac:dyDescent="0.2">
      <c r="A214" s="1112"/>
      <c r="B214" s="326" t="s">
        <v>608</v>
      </c>
      <c r="C214" s="327">
        <v>814</v>
      </c>
      <c r="D214" s="327">
        <v>814</v>
      </c>
      <c r="E214" s="328">
        <f t="shared" si="4"/>
        <v>100</v>
      </c>
    </row>
    <row r="215" spans="1:5" x14ac:dyDescent="0.2">
      <c r="A215" s="1113"/>
      <c r="B215" s="326" t="s">
        <v>609</v>
      </c>
      <c r="C215" s="327">
        <v>3962</v>
      </c>
      <c r="D215" s="327">
        <v>3962</v>
      </c>
      <c r="E215" s="328">
        <f t="shared" si="4"/>
        <v>100</v>
      </c>
    </row>
    <row r="216" spans="1:5" ht="27.75" customHeight="1" x14ac:dyDescent="0.2">
      <c r="A216" s="1111" t="s">
        <v>638</v>
      </c>
      <c r="B216" s="326" t="s">
        <v>639</v>
      </c>
      <c r="C216" s="327">
        <v>190</v>
      </c>
      <c r="D216" s="327">
        <v>190</v>
      </c>
      <c r="E216" s="328">
        <f t="shared" si="4"/>
        <v>100</v>
      </c>
    </row>
    <row r="217" spans="1:5" x14ac:dyDescent="0.2">
      <c r="A217" s="1112"/>
      <c r="B217" s="326" t="s">
        <v>972</v>
      </c>
      <c r="C217" s="327">
        <v>50</v>
      </c>
      <c r="D217" s="327">
        <v>50</v>
      </c>
      <c r="E217" s="328">
        <f t="shared" si="4"/>
        <v>100</v>
      </c>
    </row>
    <row r="218" spans="1:5" x14ac:dyDescent="0.2">
      <c r="A218" s="1112"/>
      <c r="B218" s="326" t="s">
        <v>973</v>
      </c>
      <c r="C218" s="327">
        <v>150</v>
      </c>
      <c r="D218" s="327">
        <v>150</v>
      </c>
      <c r="E218" s="328">
        <f t="shared" si="4"/>
        <v>100</v>
      </c>
    </row>
    <row r="219" spans="1:5" x14ac:dyDescent="0.2">
      <c r="A219" s="1112"/>
      <c r="B219" s="326" t="s">
        <v>974</v>
      </c>
      <c r="C219" s="327">
        <v>50</v>
      </c>
      <c r="D219" s="327">
        <v>50</v>
      </c>
      <c r="E219" s="328">
        <f t="shared" si="4"/>
        <v>100</v>
      </c>
    </row>
    <row r="220" spans="1:5" ht="54.75" customHeight="1" x14ac:dyDescent="0.2">
      <c r="A220" s="1112"/>
      <c r="B220" s="326" t="s">
        <v>975</v>
      </c>
      <c r="C220" s="327">
        <v>200</v>
      </c>
      <c r="D220" s="327">
        <v>100</v>
      </c>
      <c r="E220" s="328">
        <f t="shared" si="4"/>
        <v>50</v>
      </c>
    </row>
    <row r="221" spans="1:5" ht="27.75" customHeight="1" x14ac:dyDescent="0.2">
      <c r="A221" s="1112"/>
      <c r="B221" s="326" t="s">
        <v>976</v>
      </c>
      <c r="C221" s="327">
        <v>150</v>
      </c>
      <c r="D221" s="327">
        <v>150</v>
      </c>
      <c r="E221" s="328">
        <f t="shared" si="4"/>
        <v>100</v>
      </c>
    </row>
    <row r="222" spans="1:5" x14ac:dyDescent="0.2">
      <c r="A222" s="1112"/>
      <c r="B222" s="326" t="s">
        <v>977</v>
      </c>
      <c r="C222" s="327">
        <v>100</v>
      </c>
      <c r="D222" s="327">
        <v>100</v>
      </c>
      <c r="E222" s="328">
        <f t="shared" si="4"/>
        <v>100</v>
      </c>
    </row>
    <row r="223" spans="1:5" x14ac:dyDescent="0.2">
      <c r="A223" s="1112"/>
      <c r="B223" s="326" t="s">
        <v>978</v>
      </c>
      <c r="C223" s="327">
        <v>200</v>
      </c>
      <c r="D223" s="327">
        <v>200</v>
      </c>
      <c r="E223" s="328">
        <f t="shared" si="4"/>
        <v>100</v>
      </c>
    </row>
    <row r="224" spans="1:5" x14ac:dyDescent="0.2">
      <c r="A224" s="1112"/>
      <c r="B224" s="326" t="s">
        <v>979</v>
      </c>
      <c r="C224" s="327">
        <v>20</v>
      </c>
      <c r="D224" s="327">
        <v>20</v>
      </c>
      <c r="E224" s="328">
        <f t="shared" si="4"/>
        <v>100</v>
      </c>
    </row>
    <row r="225" spans="1:5" ht="27.75" customHeight="1" x14ac:dyDescent="0.2">
      <c r="A225" s="1112"/>
      <c r="B225" s="326" t="s">
        <v>980</v>
      </c>
      <c r="C225" s="327">
        <v>50</v>
      </c>
      <c r="D225" s="327">
        <v>50</v>
      </c>
      <c r="E225" s="328">
        <f t="shared" si="4"/>
        <v>100</v>
      </c>
    </row>
    <row r="226" spans="1:5" x14ac:dyDescent="0.2">
      <c r="A226" s="1112"/>
      <c r="B226" s="326" t="s">
        <v>981</v>
      </c>
      <c r="C226" s="327">
        <v>30</v>
      </c>
      <c r="D226" s="327">
        <v>30</v>
      </c>
      <c r="E226" s="328">
        <f t="shared" si="4"/>
        <v>100</v>
      </c>
    </row>
    <row r="227" spans="1:5" x14ac:dyDescent="0.2">
      <c r="A227" s="1112"/>
      <c r="B227" s="326" t="s">
        <v>982</v>
      </c>
      <c r="C227" s="327">
        <v>180</v>
      </c>
      <c r="D227" s="327">
        <v>180</v>
      </c>
      <c r="E227" s="328">
        <f t="shared" si="4"/>
        <v>100</v>
      </c>
    </row>
    <row r="228" spans="1:5" ht="27.75" customHeight="1" x14ac:dyDescent="0.2">
      <c r="A228" s="1112"/>
      <c r="B228" s="326" t="s">
        <v>983</v>
      </c>
      <c r="C228" s="327">
        <v>45</v>
      </c>
      <c r="D228" s="327">
        <v>45</v>
      </c>
      <c r="E228" s="328">
        <f t="shared" si="4"/>
        <v>100</v>
      </c>
    </row>
    <row r="229" spans="1:5" ht="27.75" customHeight="1" x14ac:dyDescent="0.2">
      <c r="A229" s="1112"/>
      <c r="B229" s="326" t="s">
        <v>640</v>
      </c>
      <c r="C229" s="327">
        <v>30</v>
      </c>
      <c r="D229" s="327">
        <v>30</v>
      </c>
      <c r="E229" s="328">
        <f t="shared" si="4"/>
        <v>100</v>
      </c>
    </row>
    <row r="230" spans="1:5" x14ac:dyDescent="0.2">
      <c r="A230" s="1112"/>
      <c r="B230" s="326" t="s">
        <v>984</v>
      </c>
      <c r="C230" s="327">
        <v>200</v>
      </c>
      <c r="D230" s="327">
        <v>200</v>
      </c>
      <c r="E230" s="328">
        <f t="shared" si="4"/>
        <v>100</v>
      </c>
    </row>
    <row r="231" spans="1:5" x14ac:dyDescent="0.2">
      <c r="A231" s="1112"/>
      <c r="B231" s="326" t="s">
        <v>985</v>
      </c>
      <c r="C231" s="327">
        <v>30</v>
      </c>
      <c r="D231" s="327">
        <v>30</v>
      </c>
      <c r="E231" s="328">
        <f t="shared" si="4"/>
        <v>100</v>
      </c>
    </row>
    <row r="232" spans="1:5" x14ac:dyDescent="0.2">
      <c r="A232" s="1112"/>
      <c r="B232" s="326" t="s">
        <v>5162</v>
      </c>
      <c r="C232" s="327">
        <v>50</v>
      </c>
      <c r="D232" s="327">
        <v>50</v>
      </c>
      <c r="E232" s="328">
        <f t="shared" si="4"/>
        <v>100</v>
      </c>
    </row>
    <row r="233" spans="1:5" x14ac:dyDescent="0.2">
      <c r="A233" s="1112"/>
      <c r="B233" s="326" t="s">
        <v>986</v>
      </c>
      <c r="C233" s="327">
        <v>50</v>
      </c>
      <c r="D233" s="327">
        <v>50</v>
      </c>
      <c r="E233" s="328">
        <f t="shared" si="4"/>
        <v>100</v>
      </c>
    </row>
    <row r="234" spans="1:5" x14ac:dyDescent="0.2">
      <c r="A234" s="1112"/>
      <c r="B234" s="326" t="s">
        <v>521</v>
      </c>
      <c r="C234" s="327">
        <v>110</v>
      </c>
      <c r="D234" s="327">
        <v>110</v>
      </c>
      <c r="E234" s="328">
        <f t="shared" si="4"/>
        <v>100</v>
      </c>
    </row>
    <row r="235" spans="1:5" ht="27.75" customHeight="1" x14ac:dyDescent="0.2">
      <c r="A235" s="1112"/>
      <c r="B235" s="326" t="s">
        <v>987</v>
      </c>
      <c r="C235" s="327">
        <v>100</v>
      </c>
      <c r="D235" s="327">
        <v>100</v>
      </c>
      <c r="E235" s="328">
        <f t="shared" si="4"/>
        <v>100</v>
      </c>
    </row>
    <row r="236" spans="1:5" ht="27.75" customHeight="1" x14ac:dyDescent="0.2">
      <c r="A236" s="1112"/>
      <c r="B236" s="326" t="s">
        <v>988</v>
      </c>
      <c r="C236" s="327">
        <v>40</v>
      </c>
      <c r="D236" s="327">
        <v>40</v>
      </c>
      <c r="E236" s="328">
        <f t="shared" si="4"/>
        <v>100</v>
      </c>
    </row>
    <row r="237" spans="1:5" ht="27.75" customHeight="1" x14ac:dyDescent="0.2">
      <c r="A237" s="1112"/>
      <c r="B237" s="326" t="s">
        <v>989</v>
      </c>
      <c r="C237" s="327">
        <v>200</v>
      </c>
      <c r="D237" s="327">
        <v>200</v>
      </c>
      <c r="E237" s="328">
        <f t="shared" si="4"/>
        <v>100</v>
      </c>
    </row>
    <row r="238" spans="1:5" ht="27.75" customHeight="1" x14ac:dyDescent="0.2">
      <c r="A238" s="1112"/>
      <c r="B238" s="326" t="s">
        <v>990</v>
      </c>
      <c r="C238" s="327">
        <v>10</v>
      </c>
      <c r="D238" s="327">
        <v>10</v>
      </c>
      <c r="E238" s="328">
        <f t="shared" si="4"/>
        <v>100</v>
      </c>
    </row>
    <row r="239" spans="1:5" x14ac:dyDescent="0.2">
      <c r="A239" s="1112"/>
      <c r="B239" s="326" t="s">
        <v>5162</v>
      </c>
      <c r="C239" s="327">
        <v>20</v>
      </c>
      <c r="D239" s="327">
        <v>20</v>
      </c>
      <c r="E239" s="328">
        <f t="shared" si="4"/>
        <v>100</v>
      </c>
    </row>
    <row r="240" spans="1:5" ht="27.75" customHeight="1" x14ac:dyDescent="0.2">
      <c r="A240" s="1112"/>
      <c r="B240" s="326" t="s">
        <v>991</v>
      </c>
      <c r="C240" s="327">
        <v>90</v>
      </c>
      <c r="D240" s="327">
        <v>90</v>
      </c>
      <c r="E240" s="328">
        <f t="shared" si="4"/>
        <v>100</v>
      </c>
    </row>
    <row r="241" spans="1:5" x14ac:dyDescent="0.2">
      <c r="A241" s="1112"/>
      <c r="B241" s="326" t="s">
        <v>644</v>
      </c>
      <c r="C241" s="327">
        <v>200</v>
      </c>
      <c r="D241" s="327">
        <v>200</v>
      </c>
      <c r="E241" s="328">
        <f t="shared" si="4"/>
        <v>100</v>
      </c>
    </row>
    <row r="242" spans="1:5" ht="27.75" customHeight="1" x14ac:dyDescent="0.2">
      <c r="A242" s="1112"/>
      <c r="B242" s="326" t="s">
        <v>992</v>
      </c>
      <c r="C242" s="327">
        <v>150</v>
      </c>
      <c r="D242" s="327">
        <v>150</v>
      </c>
      <c r="E242" s="328">
        <f t="shared" si="4"/>
        <v>100</v>
      </c>
    </row>
    <row r="243" spans="1:5" ht="27.75" customHeight="1" x14ac:dyDescent="0.2">
      <c r="A243" s="1112"/>
      <c r="B243" s="326" t="s">
        <v>630</v>
      </c>
      <c r="C243" s="327">
        <v>250</v>
      </c>
      <c r="D243" s="327">
        <v>250</v>
      </c>
      <c r="E243" s="328">
        <f t="shared" ref="E243:E260" si="5">D243/C243*100</f>
        <v>100</v>
      </c>
    </row>
    <row r="244" spans="1:5" ht="27.75" customHeight="1" x14ac:dyDescent="0.2">
      <c r="A244" s="1112"/>
      <c r="B244" s="326" t="s">
        <v>993</v>
      </c>
      <c r="C244" s="327">
        <v>90</v>
      </c>
      <c r="D244" s="327">
        <v>90</v>
      </c>
      <c r="E244" s="328">
        <f t="shared" si="5"/>
        <v>100</v>
      </c>
    </row>
    <row r="245" spans="1:5" x14ac:dyDescent="0.2">
      <c r="A245" s="1112"/>
      <c r="B245" s="326" t="s">
        <v>994</v>
      </c>
      <c r="C245" s="327">
        <v>500</v>
      </c>
      <c r="D245" s="327">
        <v>500</v>
      </c>
      <c r="E245" s="328">
        <f t="shared" si="5"/>
        <v>100</v>
      </c>
    </row>
    <row r="246" spans="1:5" x14ac:dyDescent="0.2">
      <c r="A246" s="1112"/>
      <c r="B246" s="326" t="s">
        <v>607</v>
      </c>
      <c r="C246" s="327">
        <v>30</v>
      </c>
      <c r="D246" s="327">
        <v>30</v>
      </c>
      <c r="E246" s="328">
        <f t="shared" si="5"/>
        <v>100</v>
      </c>
    </row>
    <row r="247" spans="1:5" x14ac:dyDescent="0.2">
      <c r="A247" s="1112"/>
      <c r="B247" s="326" t="s">
        <v>609</v>
      </c>
      <c r="C247" s="327">
        <v>50</v>
      </c>
      <c r="D247" s="327">
        <v>50</v>
      </c>
      <c r="E247" s="328">
        <f t="shared" si="5"/>
        <v>100</v>
      </c>
    </row>
    <row r="248" spans="1:5" ht="25.5" x14ac:dyDescent="0.2">
      <c r="A248" s="1112"/>
      <c r="B248" s="326" t="s">
        <v>995</v>
      </c>
      <c r="C248" s="327">
        <v>30</v>
      </c>
      <c r="D248" s="327">
        <v>30</v>
      </c>
      <c r="E248" s="328">
        <f t="shared" si="5"/>
        <v>100</v>
      </c>
    </row>
    <row r="249" spans="1:5" ht="27.75" customHeight="1" x14ac:dyDescent="0.2">
      <c r="A249" s="1112"/>
      <c r="B249" s="326" t="s">
        <v>996</v>
      </c>
      <c r="C249" s="327">
        <v>20</v>
      </c>
      <c r="D249" s="327">
        <v>20</v>
      </c>
      <c r="E249" s="328">
        <f t="shared" si="5"/>
        <v>100</v>
      </c>
    </row>
    <row r="250" spans="1:5" x14ac:dyDescent="0.2">
      <c r="A250" s="1113"/>
      <c r="B250" s="326" t="s">
        <v>971</v>
      </c>
      <c r="C250" s="327">
        <v>70</v>
      </c>
      <c r="D250" s="327">
        <v>70</v>
      </c>
      <c r="E250" s="328">
        <f t="shared" si="5"/>
        <v>100</v>
      </c>
    </row>
    <row r="251" spans="1:5" x14ac:dyDescent="0.2">
      <c r="A251" s="1111" t="s">
        <v>645</v>
      </c>
      <c r="B251" s="326" t="s">
        <v>997</v>
      </c>
      <c r="C251" s="327">
        <v>200</v>
      </c>
      <c r="D251" s="327">
        <v>200</v>
      </c>
      <c r="E251" s="328">
        <f t="shared" si="5"/>
        <v>100</v>
      </c>
    </row>
    <row r="252" spans="1:5" x14ac:dyDescent="0.2">
      <c r="A252" s="1112"/>
      <c r="B252" s="326" t="s">
        <v>998</v>
      </c>
      <c r="C252" s="327">
        <v>25</v>
      </c>
      <c r="D252" s="327">
        <v>25</v>
      </c>
      <c r="E252" s="328">
        <f t="shared" si="5"/>
        <v>100</v>
      </c>
    </row>
    <row r="253" spans="1:5" ht="27.75" customHeight="1" x14ac:dyDescent="0.2">
      <c r="A253" s="1112"/>
      <c r="B253" s="326" t="s">
        <v>624</v>
      </c>
      <c r="C253" s="327">
        <v>2900</v>
      </c>
      <c r="D253" s="327">
        <v>2900</v>
      </c>
      <c r="E253" s="328">
        <f t="shared" si="5"/>
        <v>100</v>
      </c>
    </row>
    <row r="254" spans="1:5" ht="27.75" customHeight="1" x14ac:dyDescent="0.2">
      <c r="A254" s="1112"/>
      <c r="B254" s="326" t="s">
        <v>999</v>
      </c>
      <c r="C254" s="327">
        <v>200</v>
      </c>
      <c r="D254" s="327">
        <v>200</v>
      </c>
      <c r="E254" s="328">
        <f t="shared" si="5"/>
        <v>100</v>
      </c>
    </row>
    <row r="255" spans="1:5" x14ac:dyDescent="0.2">
      <c r="A255" s="1112"/>
      <c r="B255" s="326" t="s">
        <v>1000</v>
      </c>
      <c r="C255" s="327">
        <v>50</v>
      </c>
      <c r="D255" s="327">
        <v>50</v>
      </c>
      <c r="E255" s="328">
        <f t="shared" si="5"/>
        <v>100</v>
      </c>
    </row>
    <row r="256" spans="1:5" x14ac:dyDescent="0.2">
      <c r="A256" s="1112"/>
      <c r="B256" s="326" t="s">
        <v>936</v>
      </c>
      <c r="C256" s="327">
        <v>180</v>
      </c>
      <c r="D256" s="327">
        <v>180</v>
      </c>
      <c r="E256" s="328">
        <f t="shared" si="5"/>
        <v>100</v>
      </c>
    </row>
    <row r="257" spans="1:5" ht="27.75" customHeight="1" x14ac:dyDescent="0.2">
      <c r="A257" s="1112"/>
      <c r="B257" s="326" t="s">
        <v>659</v>
      </c>
      <c r="C257" s="327">
        <v>55</v>
      </c>
      <c r="D257" s="327">
        <v>55</v>
      </c>
      <c r="E257" s="328">
        <f t="shared" si="5"/>
        <v>100</v>
      </c>
    </row>
    <row r="258" spans="1:5" x14ac:dyDescent="0.2">
      <c r="A258" s="1112"/>
      <c r="B258" s="326" t="s">
        <v>646</v>
      </c>
      <c r="C258" s="327">
        <v>30</v>
      </c>
      <c r="D258" s="327">
        <v>30</v>
      </c>
      <c r="E258" s="328">
        <f t="shared" si="5"/>
        <v>100</v>
      </c>
    </row>
    <row r="259" spans="1:5" ht="25.5" x14ac:dyDescent="0.2">
      <c r="A259" s="1113"/>
      <c r="B259" s="326" t="s">
        <v>1001</v>
      </c>
      <c r="C259" s="327">
        <v>50</v>
      </c>
      <c r="D259" s="327">
        <v>50</v>
      </c>
      <c r="E259" s="328">
        <f t="shared" si="5"/>
        <v>100</v>
      </c>
    </row>
    <row r="260" spans="1:5" ht="15.75" customHeight="1" x14ac:dyDescent="0.2">
      <c r="A260" s="1105" t="s">
        <v>482</v>
      </c>
      <c r="B260" s="1106"/>
      <c r="C260" s="331">
        <f>SUM(C179:C259)</f>
        <v>22516.11</v>
      </c>
      <c r="D260" s="331">
        <f>SUM(D179:D259)</f>
        <v>22295.755000000001</v>
      </c>
      <c r="E260" s="332">
        <f t="shared" si="5"/>
        <v>99.021345161308943</v>
      </c>
    </row>
    <row r="261" spans="1:5" ht="18" customHeight="1" x14ac:dyDescent="0.2">
      <c r="A261" s="1114" t="s">
        <v>647</v>
      </c>
      <c r="B261" s="1115"/>
      <c r="C261" s="1115"/>
      <c r="D261" s="1115"/>
      <c r="E261" s="1116"/>
    </row>
    <row r="262" spans="1:5" x14ac:dyDescent="0.2">
      <c r="A262" s="1111" t="s">
        <v>648</v>
      </c>
      <c r="B262" s="326" t="s">
        <v>649</v>
      </c>
      <c r="C262" s="327">
        <v>50</v>
      </c>
      <c r="D262" s="327">
        <v>50</v>
      </c>
      <c r="E262" s="328">
        <f t="shared" ref="E262:E270" si="6">D262/C262*100</f>
        <v>100</v>
      </c>
    </row>
    <row r="263" spans="1:5" ht="27.75" customHeight="1" x14ac:dyDescent="0.2">
      <c r="A263" s="1112"/>
      <c r="B263" s="326" t="s">
        <v>1002</v>
      </c>
      <c r="C263" s="327">
        <v>20</v>
      </c>
      <c r="D263" s="327">
        <v>20</v>
      </c>
      <c r="E263" s="328">
        <f t="shared" si="6"/>
        <v>100</v>
      </c>
    </row>
    <row r="264" spans="1:5" ht="27.75" customHeight="1" x14ac:dyDescent="0.2">
      <c r="A264" s="1112"/>
      <c r="B264" s="326" t="s">
        <v>650</v>
      </c>
      <c r="C264" s="327">
        <v>1900</v>
      </c>
      <c r="D264" s="327">
        <v>1900</v>
      </c>
      <c r="E264" s="328">
        <f t="shared" si="6"/>
        <v>100</v>
      </c>
    </row>
    <row r="265" spans="1:5" ht="27.75" customHeight="1" x14ac:dyDescent="0.2">
      <c r="A265" s="1112"/>
      <c r="B265" s="326" t="s">
        <v>651</v>
      </c>
      <c r="C265" s="327">
        <v>2000</v>
      </c>
      <c r="D265" s="327">
        <v>2000</v>
      </c>
      <c r="E265" s="328">
        <f t="shared" si="6"/>
        <v>100</v>
      </c>
    </row>
    <row r="266" spans="1:5" x14ac:dyDescent="0.2">
      <c r="A266" s="1112"/>
      <c r="B266" s="326" t="s">
        <v>947</v>
      </c>
      <c r="C266" s="327">
        <v>12</v>
      </c>
      <c r="D266" s="327">
        <v>12</v>
      </c>
      <c r="E266" s="328">
        <f t="shared" si="6"/>
        <v>100</v>
      </c>
    </row>
    <row r="267" spans="1:5" ht="27.75" customHeight="1" x14ac:dyDescent="0.2">
      <c r="A267" s="1112"/>
      <c r="B267" s="326" t="s">
        <v>1003</v>
      </c>
      <c r="C267" s="327">
        <v>50</v>
      </c>
      <c r="D267" s="327">
        <v>50</v>
      </c>
      <c r="E267" s="328">
        <f t="shared" si="6"/>
        <v>100</v>
      </c>
    </row>
    <row r="268" spans="1:5" ht="27.75" customHeight="1" x14ac:dyDescent="0.2">
      <c r="A268" s="1112"/>
      <c r="B268" s="326" t="s">
        <v>1004</v>
      </c>
      <c r="C268" s="327">
        <v>50</v>
      </c>
      <c r="D268" s="327">
        <v>50</v>
      </c>
      <c r="E268" s="328">
        <f t="shared" si="6"/>
        <v>100</v>
      </c>
    </row>
    <row r="269" spans="1:5" ht="27.75" customHeight="1" x14ac:dyDescent="0.2">
      <c r="A269" s="1112"/>
      <c r="B269" s="326" t="s">
        <v>1005</v>
      </c>
      <c r="C269" s="327">
        <v>40</v>
      </c>
      <c r="D269" s="327">
        <v>40</v>
      </c>
      <c r="E269" s="328">
        <f t="shared" si="6"/>
        <v>100</v>
      </c>
    </row>
    <row r="270" spans="1:5" ht="27.75" customHeight="1" x14ac:dyDescent="0.2">
      <c r="A270" s="1113"/>
      <c r="B270" s="326" t="s">
        <v>653</v>
      </c>
      <c r="C270" s="327">
        <v>400</v>
      </c>
      <c r="D270" s="327">
        <v>400</v>
      </c>
      <c r="E270" s="328">
        <f t="shared" si="6"/>
        <v>100</v>
      </c>
    </row>
    <row r="271" spans="1:5" ht="27.75" customHeight="1" x14ac:dyDescent="0.2">
      <c r="A271" s="1111" t="s">
        <v>654</v>
      </c>
      <c r="B271" s="326" t="s">
        <v>655</v>
      </c>
      <c r="C271" s="327">
        <v>70</v>
      </c>
      <c r="D271" s="327">
        <v>70</v>
      </c>
      <c r="E271" s="328">
        <f>D271/C271*100</f>
        <v>100</v>
      </c>
    </row>
    <row r="272" spans="1:5" x14ac:dyDescent="0.2">
      <c r="A272" s="1112"/>
      <c r="B272" s="326" t="s">
        <v>649</v>
      </c>
      <c r="C272" s="327">
        <v>90</v>
      </c>
      <c r="D272" s="327">
        <v>90</v>
      </c>
      <c r="E272" s="328">
        <f>D272/C272*100</f>
        <v>100</v>
      </c>
    </row>
    <row r="273" spans="1:5" x14ac:dyDescent="0.2">
      <c r="A273" s="1112"/>
      <c r="B273" s="326" t="s">
        <v>537</v>
      </c>
      <c r="C273" s="327">
        <v>70</v>
      </c>
      <c r="D273" s="327">
        <v>63.756</v>
      </c>
      <c r="E273" s="328">
        <f>D273/C273*100</f>
        <v>91.080000000000013</v>
      </c>
    </row>
    <row r="274" spans="1:5" x14ac:dyDescent="0.2">
      <c r="A274" s="1113"/>
      <c r="B274" s="326" t="s">
        <v>660</v>
      </c>
      <c r="C274" s="327">
        <v>10</v>
      </c>
      <c r="D274" s="327">
        <v>10</v>
      </c>
      <c r="E274" s="328">
        <f>D274/C274*100</f>
        <v>100</v>
      </c>
    </row>
    <row r="275" spans="1:5" ht="15.75" customHeight="1" x14ac:dyDescent="0.2">
      <c r="A275" s="1105" t="s">
        <v>663</v>
      </c>
      <c r="B275" s="1106"/>
      <c r="C275" s="331">
        <f>SUM(C262:C274)</f>
        <v>4762</v>
      </c>
      <c r="D275" s="331">
        <f>SUM(D262:D274)</f>
        <v>4755.7560000000003</v>
      </c>
      <c r="E275" s="332">
        <f t="shared" ref="E275" si="7">D275/C275*100</f>
        <v>99.868878622427559</v>
      </c>
    </row>
    <row r="276" spans="1:5" ht="18" customHeight="1" x14ac:dyDescent="0.2">
      <c r="A276" s="1114" t="s">
        <v>433</v>
      </c>
      <c r="B276" s="1115"/>
      <c r="C276" s="1115"/>
      <c r="D276" s="1115"/>
      <c r="E276" s="1116"/>
    </row>
    <row r="277" spans="1:5" ht="27.75" customHeight="1" x14ac:dyDescent="0.2">
      <c r="A277" s="1111" t="s">
        <v>1006</v>
      </c>
      <c r="B277" s="326" t="s">
        <v>1007</v>
      </c>
      <c r="C277" s="327">
        <v>1000</v>
      </c>
      <c r="D277" s="327">
        <v>500</v>
      </c>
      <c r="E277" s="328">
        <f t="shared" ref="E277:E314" si="8">D277/C277*100</f>
        <v>50</v>
      </c>
    </row>
    <row r="278" spans="1:5" x14ac:dyDescent="0.2">
      <c r="A278" s="1113"/>
      <c r="B278" s="326" t="s">
        <v>1008</v>
      </c>
      <c r="C278" s="327">
        <v>1000</v>
      </c>
      <c r="D278" s="327">
        <v>500</v>
      </c>
      <c r="E278" s="328">
        <f t="shared" si="8"/>
        <v>50</v>
      </c>
    </row>
    <row r="279" spans="1:5" x14ac:dyDescent="0.2">
      <c r="A279" s="1111" t="s">
        <v>664</v>
      </c>
      <c r="B279" s="326" t="s">
        <v>936</v>
      </c>
      <c r="C279" s="327">
        <v>4900</v>
      </c>
      <c r="D279" s="327">
        <v>4900</v>
      </c>
      <c r="E279" s="328">
        <f t="shared" si="8"/>
        <v>100</v>
      </c>
    </row>
    <row r="280" spans="1:5" x14ac:dyDescent="0.2">
      <c r="A280" s="1112"/>
      <c r="B280" s="326" t="s">
        <v>1009</v>
      </c>
      <c r="C280" s="327">
        <v>3000</v>
      </c>
      <c r="D280" s="327">
        <v>3000</v>
      </c>
      <c r="E280" s="328">
        <f t="shared" si="8"/>
        <v>100</v>
      </c>
    </row>
    <row r="281" spans="1:5" ht="27.75" customHeight="1" x14ac:dyDescent="0.2">
      <c r="A281" s="1113"/>
      <c r="B281" s="326" t="s">
        <v>665</v>
      </c>
      <c r="C281" s="327">
        <v>8600</v>
      </c>
      <c r="D281" s="327">
        <v>8600</v>
      </c>
      <c r="E281" s="328">
        <f t="shared" si="8"/>
        <v>100</v>
      </c>
    </row>
    <row r="282" spans="1:5" ht="27.75" customHeight="1" x14ac:dyDescent="0.2">
      <c r="A282" s="1111" t="s">
        <v>666</v>
      </c>
      <c r="B282" s="326" t="s">
        <v>1010</v>
      </c>
      <c r="C282" s="327">
        <v>30</v>
      </c>
      <c r="D282" s="327">
        <v>15.207000000000001</v>
      </c>
      <c r="E282" s="328">
        <f t="shared" si="8"/>
        <v>50.690000000000005</v>
      </c>
    </row>
    <row r="283" spans="1:5" x14ac:dyDescent="0.2">
      <c r="A283" s="1112"/>
      <c r="B283" s="326" t="s">
        <v>1011</v>
      </c>
      <c r="C283" s="327">
        <v>50</v>
      </c>
      <c r="D283" s="327">
        <v>50</v>
      </c>
      <c r="E283" s="328">
        <f t="shared" si="8"/>
        <v>100</v>
      </c>
    </row>
    <row r="284" spans="1:5" x14ac:dyDescent="0.2">
      <c r="A284" s="1112"/>
      <c r="B284" s="326" t="s">
        <v>1012</v>
      </c>
      <c r="C284" s="327">
        <v>150</v>
      </c>
      <c r="D284" s="327">
        <v>150</v>
      </c>
      <c r="E284" s="328">
        <f t="shared" si="8"/>
        <v>100</v>
      </c>
    </row>
    <row r="285" spans="1:5" x14ac:dyDescent="0.2">
      <c r="A285" s="1112"/>
      <c r="B285" s="326" t="s">
        <v>668</v>
      </c>
      <c r="C285" s="327">
        <v>200</v>
      </c>
      <c r="D285" s="327">
        <v>200</v>
      </c>
      <c r="E285" s="328">
        <f t="shared" si="8"/>
        <v>100</v>
      </c>
    </row>
    <row r="286" spans="1:5" x14ac:dyDescent="0.2">
      <c r="A286" s="1112"/>
      <c r="B286" s="326" t="s">
        <v>1013</v>
      </c>
      <c r="C286" s="327">
        <v>200</v>
      </c>
      <c r="D286" s="327">
        <v>200</v>
      </c>
      <c r="E286" s="328">
        <f t="shared" si="8"/>
        <v>100</v>
      </c>
    </row>
    <row r="287" spans="1:5" ht="27.75" customHeight="1" x14ac:dyDescent="0.2">
      <c r="A287" s="1112"/>
      <c r="B287" s="326" t="s">
        <v>1014</v>
      </c>
      <c r="C287" s="327">
        <v>30</v>
      </c>
      <c r="D287" s="327">
        <v>29.917999999999999</v>
      </c>
      <c r="E287" s="328">
        <f t="shared" si="8"/>
        <v>99.726666666666659</v>
      </c>
    </row>
    <row r="288" spans="1:5" ht="27.75" customHeight="1" x14ac:dyDescent="0.2">
      <c r="A288" s="1112"/>
      <c r="B288" s="326" t="s">
        <v>669</v>
      </c>
      <c r="C288" s="327">
        <v>200</v>
      </c>
      <c r="D288" s="327">
        <v>200</v>
      </c>
      <c r="E288" s="328">
        <f t="shared" si="8"/>
        <v>100</v>
      </c>
    </row>
    <row r="289" spans="1:5" ht="27.75" customHeight="1" x14ac:dyDescent="0.2">
      <c r="A289" s="1112"/>
      <c r="B289" s="326" t="s">
        <v>787</v>
      </c>
      <c r="C289" s="327">
        <v>44.08</v>
      </c>
      <c r="D289" s="327">
        <v>44.075000000000003</v>
      </c>
      <c r="E289" s="328">
        <f t="shared" si="8"/>
        <v>99.988656987295826</v>
      </c>
    </row>
    <row r="290" spans="1:5" x14ac:dyDescent="0.2">
      <c r="A290" s="1112"/>
      <c r="B290" s="326" t="s">
        <v>515</v>
      </c>
      <c r="C290" s="327">
        <v>7000</v>
      </c>
      <c r="D290" s="327">
        <v>3749.73</v>
      </c>
      <c r="E290" s="328">
        <f t="shared" si="8"/>
        <v>53.567571428571426</v>
      </c>
    </row>
    <row r="291" spans="1:5" x14ac:dyDescent="0.2">
      <c r="A291" s="1112"/>
      <c r="B291" s="326" t="s">
        <v>533</v>
      </c>
      <c r="C291" s="327">
        <v>10000</v>
      </c>
      <c r="D291" s="327">
        <v>4500</v>
      </c>
      <c r="E291" s="328">
        <f t="shared" si="8"/>
        <v>45</v>
      </c>
    </row>
    <row r="292" spans="1:5" x14ac:dyDescent="0.2">
      <c r="A292" s="1112"/>
      <c r="B292" s="326" t="s">
        <v>534</v>
      </c>
      <c r="C292" s="327">
        <v>4400</v>
      </c>
      <c r="D292" s="327">
        <v>2200</v>
      </c>
      <c r="E292" s="328">
        <f t="shared" si="8"/>
        <v>50</v>
      </c>
    </row>
    <row r="293" spans="1:5" x14ac:dyDescent="0.2">
      <c r="A293" s="1112"/>
      <c r="B293" s="326" t="s">
        <v>1015</v>
      </c>
      <c r="C293" s="327">
        <v>120</v>
      </c>
      <c r="D293" s="327">
        <v>120</v>
      </c>
      <c r="E293" s="328">
        <f t="shared" si="8"/>
        <v>100</v>
      </c>
    </row>
    <row r="294" spans="1:5" x14ac:dyDescent="0.2">
      <c r="A294" s="1112"/>
      <c r="B294" s="326" t="s">
        <v>929</v>
      </c>
      <c r="C294" s="327">
        <v>75</v>
      </c>
      <c r="D294" s="327">
        <v>75</v>
      </c>
      <c r="E294" s="328">
        <f t="shared" si="8"/>
        <v>100</v>
      </c>
    </row>
    <row r="295" spans="1:5" ht="27.75" customHeight="1" x14ac:dyDescent="0.2">
      <c r="A295" s="1112"/>
      <c r="B295" s="326" t="s">
        <v>1016</v>
      </c>
      <c r="C295" s="327">
        <v>19.29</v>
      </c>
      <c r="D295" s="327">
        <v>19.292999999999999</v>
      </c>
      <c r="E295" s="328">
        <f t="shared" si="8"/>
        <v>100.01555209953344</v>
      </c>
    </row>
    <row r="296" spans="1:5" x14ac:dyDescent="0.2">
      <c r="A296" s="1112"/>
      <c r="B296" s="326" t="s">
        <v>670</v>
      </c>
      <c r="C296" s="327">
        <v>700</v>
      </c>
      <c r="D296" s="327">
        <v>700</v>
      </c>
      <c r="E296" s="328">
        <f t="shared" si="8"/>
        <v>100</v>
      </c>
    </row>
    <row r="297" spans="1:5" x14ac:dyDescent="0.2">
      <c r="A297" s="1112"/>
      <c r="B297" s="326" t="s">
        <v>1017</v>
      </c>
      <c r="C297" s="327">
        <v>1000</v>
      </c>
      <c r="D297" s="327">
        <v>1000</v>
      </c>
      <c r="E297" s="328">
        <f t="shared" si="8"/>
        <v>100</v>
      </c>
    </row>
    <row r="298" spans="1:5" x14ac:dyDescent="0.2">
      <c r="A298" s="1112"/>
      <c r="B298" s="326" t="s">
        <v>942</v>
      </c>
      <c r="C298" s="327">
        <v>500</v>
      </c>
      <c r="D298" s="327">
        <v>0</v>
      </c>
      <c r="E298" s="328">
        <f t="shared" si="8"/>
        <v>0</v>
      </c>
    </row>
    <row r="299" spans="1:5" x14ac:dyDescent="0.2">
      <c r="A299" s="1112"/>
      <c r="B299" s="326" t="s">
        <v>507</v>
      </c>
      <c r="C299" s="327">
        <v>1000</v>
      </c>
      <c r="D299" s="327">
        <v>998.50699999999995</v>
      </c>
      <c r="E299" s="328">
        <f t="shared" si="8"/>
        <v>99.850699999999989</v>
      </c>
    </row>
    <row r="300" spans="1:5" x14ac:dyDescent="0.2">
      <c r="A300" s="1112"/>
      <c r="B300" s="326" t="s">
        <v>1018</v>
      </c>
      <c r="C300" s="327">
        <v>5000</v>
      </c>
      <c r="D300" s="327">
        <v>0</v>
      </c>
      <c r="E300" s="328">
        <f t="shared" si="8"/>
        <v>0</v>
      </c>
    </row>
    <row r="301" spans="1:5" x14ac:dyDescent="0.2">
      <c r="A301" s="1112"/>
      <c r="B301" s="326" t="s">
        <v>1019</v>
      </c>
      <c r="C301" s="327">
        <v>995.2</v>
      </c>
      <c r="D301" s="327">
        <v>995.2</v>
      </c>
      <c r="E301" s="328">
        <f t="shared" si="8"/>
        <v>100</v>
      </c>
    </row>
    <row r="302" spans="1:5" ht="27.75" customHeight="1" x14ac:dyDescent="0.2">
      <c r="A302" s="1112"/>
      <c r="B302" s="326" t="s">
        <v>1020</v>
      </c>
      <c r="C302" s="327">
        <v>49</v>
      </c>
      <c r="D302" s="327">
        <v>49</v>
      </c>
      <c r="E302" s="328">
        <f t="shared" si="8"/>
        <v>100</v>
      </c>
    </row>
    <row r="303" spans="1:5" ht="27.75" customHeight="1" x14ac:dyDescent="0.2">
      <c r="A303" s="1112"/>
      <c r="B303" s="326" t="s">
        <v>652</v>
      </c>
      <c r="C303" s="327">
        <v>25</v>
      </c>
      <c r="D303" s="327">
        <v>25</v>
      </c>
      <c r="E303" s="328">
        <f t="shared" si="8"/>
        <v>100</v>
      </c>
    </row>
    <row r="304" spans="1:5" ht="27.75" customHeight="1" x14ac:dyDescent="0.2">
      <c r="A304" s="1112"/>
      <c r="B304" s="326" t="s">
        <v>661</v>
      </c>
      <c r="C304" s="327">
        <v>30</v>
      </c>
      <c r="D304" s="327">
        <v>30</v>
      </c>
      <c r="E304" s="328">
        <f t="shared" si="8"/>
        <v>100</v>
      </c>
    </row>
    <row r="305" spans="1:5" x14ac:dyDescent="0.2">
      <c r="A305" s="1112"/>
      <c r="B305" s="326" t="s">
        <v>672</v>
      </c>
      <c r="C305" s="327">
        <v>50</v>
      </c>
      <c r="D305" s="327">
        <v>50</v>
      </c>
      <c r="E305" s="328">
        <f t="shared" si="8"/>
        <v>100</v>
      </c>
    </row>
    <row r="306" spans="1:5" ht="27.75" customHeight="1" x14ac:dyDescent="0.2">
      <c r="A306" s="1112"/>
      <c r="B306" s="326" t="s">
        <v>673</v>
      </c>
      <c r="C306" s="327">
        <v>50</v>
      </c>
      <c r="D306" s="327">
        <v>50</v>
      </c>
      <c r="E306" s="328">
        <f t="shared" si="8"/>
        <v>100</v>
      </c>
    </row>
    <row r="307" spans="1:5" ht="27.75" customHeight="1" x14ac:dyDescent="0.2">
      <c r="A307" s="1112"/>
      <c r="B307" s="326" t="s">
        <v>492</v>
      </c>
      <c r="C307" s="327">
        <v>550</v>
      </c>
      <c r="D307" s="327">
        <v>550</v>
      </c>
      <c r="E307" s="328">
        <f t="shared" si="8"/>
        <v>100</v>
      </c>
    </row>
    <row r="308" spans="1:5" ht="27.75" customHeight="1" x14ac:dyDescent="0.2">
      <c r="A308" s="1112"/>
      <c r="B308" s="326" t="s">
        <v>1021</v>
      </c>
      <c r="C308" s="327">
        <v>50</v>
      </c>
      <c r="D308" s="327">
        <v>50</v>
      </c>
      <c r="E308" s="328">
        <f t="shared" si="8"/>
        <v>100</v>
      </c>
    </row>
    <row r="309" spans="1:5" ht="41.25" customHeight="1" x14ac:dyDescent="0.2">
      <c r="A309" s="1112"/>
      <c r="B309" s="326" t="s">
        <v>1022</v>
      </c>
      <c r="C309" s="327">
        <v>50</v>
      </c>
      <c r="D309" s="327">
        <v>50</v>
      </c>
      <c r="E309" s="328">
        <f t="shared" si="8"/>
        <v>100</v>
      </c>
    </row>
    <row r="310" spans="1:5" ht="27.75" customHeight="1" x14ac:dyDescent="0.2">
      <c r="A310" s="1112"/>
      <c r="B310" s="326" t="s">
        <v>674</v>
      </c>
      <c r="C310" s="327">
        <v>66</v>
      </c>
      <c r="D310" s="327">
        <v>66</v>
      </c>
      <c r="E310" s="328">
        <f t="shared" si="8"/>
        <v>100</v>
      </c>
    </row>
    <row r="311" spans="1:5" x14ac:dyDescent="0.2">
      <c r="A311" s="1112"/>
      <c r="B311" s="326" t="s">
        <v>608</v>
      </c>
      <c r="C311" s="327">
        <v>500</v>
      </c>
      <c r="D311" s="327">
        <v>250</v>
      </c>
      <c r="E311" s="328">
        <f t="shared" si="8"/>
        <v>50</v>
      </c>
    </row>
    <row r="312" spans="1:5" x14ac:dyDescent="0.2">
      <c r="A312" s="1112"/>
      <c r="B312" s="326" t="s">
        <v>675</v>
      </c>
      <c r="C312" s="327">
        <v>60</v>
      </c>
      <c r="D312" s="327">
        <v>60</v>
      </c>
      <c r="E312" s="328">
        <f t="shared" si="8"/>
        <v>100</v>
      </c>
    </row>
    <row r="313" spans="1:5" ht="27.75" customHeight="1" x14ac:dyDescent="0.2">
      <c r="A313" s="1112"/>
      <c r="B313" s="326" t="s">
        <v>1023</v>
      </c>
      <c r="C313" s="327">
        <v>30</v>
      </c>
      <c r="D313" s="327">
        <v>30</v>
      </c>
      <c r="E313" s="328">
        <f t="shared" si="8"/>
        <v>100</v>
      </c>
    </row>
    <row r="314" spans="1:5" ht="27.75" customHeight="1" x14ac:dyDescent="0.2">
      <c r="A314" s="1113"/>
      <c r="B314" s="326" t="s">
        <v>665</v>
      </c>
      <c r="C314" s="327">
        <v>1450</v>
      </c>
      <c r="D314" s="327">
        <v>1299.59448</v>
      </c>
      <c r="E314" s="328">
        <f t="shared" si="8"/>
        <v>89.627205517241379</v>
      </c>
    </row>
    <row r="315" spans="1:5" x14ac:dyDescent="0.2">
      <c r="A315" s="1111" t="s">
        <v>676</v>
      </c>
      <c r="B315" s="326" t="s">
        <v>1024</v>
      </c>
      <c r="C315" s="327">
        <v>100</v>
      </c>
      <c r="D315" s="327">
        <v>100</v>
      </c>
      <c r="E315" s="328">
        <f>D315/C315*100</f>
        <v>100</v>
      </c>
    </row>
    <row r="316" spans="1:5" ht="27.75" customHeight="1" x14ac:dyDescent="0.2">
      <c r="A316" s="1112"/>
      <c r="B316" s="326" t="s">
        <v>706</v>
      </c>
      <c r="C316" s="327">
        <v>700</v>
      </c>
      <c r="D316" s="327">
        <v>700</v>
      </c>
      <c r="E316" s="328">
        <f>D316/C316*100</f>
        <v>100</v>
      </c>
    </row>
    <row r="317" spans="1:5" ht="27.75" customHeight="1" x14ac:dyDescent="0.2">
      <c r="A317" s="1112"/>
      <c r="B317" s="326" t="s">
        <v>1025</v>
      </c>
      <c r="C317" s="327">
        <v>50</v>
      </c>
      <c r="D317" s="327">
        <v>50</v>
      </c>
      <c r="E317" s="328">
        <f>D317/C317*100</f>
        <v>100</v>
      </c>
    </row>
    <row r="318" spans="1:5" x14ac:dyDescent="0.2">
      <c r="A318" s="1113"/>
      <c r="B318" s="326" t="s">
        <v>574</v>
      </c>
      <c r="C318" s="327">
        <v>9000</v>
      </c>
      <c r="D318" s="327">
        <v>4500</v>
      </c>
      <c r="E318" s="328">
        <f>D318/C318*100</f>
        <v>50</v>
      </c>
    </row>
    <row r="319" spans="1:5" ht="15.75" customHeight="1" x14ac:dyDescent="0.2">
      <c r="A319" s="1105" t="s">
        <v>476</v>
      </c>
      <c r="B319" s="1106"/>
      <c r="C319" s="331">
        <f>SUM(C277:C318)</f>
        <v>63023.57</v>
      </c>
      <c r="D319" s="331">
        <f>SUM(D277:D318)</f>
        <v>40656.524480000007</v>
      </c>
      <c r="E319" s="332">
        <f t="shared" ref="E319" si="9">D319/C319*100</f>
        <v>64.510030897964057</v>
      </c>
    </row>
    <row r="320" spans="1:5" ht="18" customHeight="1" x14ac:dyDescent="0.2">
      <c r="A320" s="1120" t="s">
        <v>432</v>
      </c>
      <c r="B320" s="1121"/>
      <c r="C320" s="1121"/>
      <c r="D320" s="1121"/>
      <c r="E320" s="1122"/>
    </row>
    <row r="321" spans="1:5" ht="27.75" customHeight="1" x14ac:dyDescent="0.2">
      <c r="A321" s="325" t="s">
        <v>1026</v>
      </c>
      <c r="B321" s="326" t="s">
        <v>677</v>
      </c>
      <c r="C321" s="327">
        <v>14468.61</v>
      </c>
      <c r="D321" s="327">
        <v>9468.5965500000002</v>
      </c>
      <c r="E321" s="328">
        <f t="shared" ref="E321:E366" si="10">D321/C321*100</f>
        <v>65.442337239029868</v>
      </c>
    </row>
    <row r="322" spans="1:5" ht="27.75" customHeight="1" x14ac:dyDescent="0.2">
      <c r="A322" s="1111" t="s">
        <v>678</v>
      </c>
      <c r="B322" s="326" t="s">
        <v>1027</v>
      </c>
      <c r="C322" s="327">
        <v>50</v>
      </c>
      <c r="D322" s="327">
        <v>50</v>
      </c>
      <c r="E322" s="328">
        <f t="shared" si="10"/>
        <v>100</v>
      </c>
    </row>
    <row r="323" spans="1:5" x14ac:dyDescent="0.2">
      <c r="A323" s="1112"/>
      <c r="B323" s="326" t="s">
        <v>679</v>
      </c>
      <c r="C323" s="327">
        <v>200</v>
      </c>
      <c r="D323" s="327">
        <v>200</v>
      </c>
      <c r="E323" s="328">
        <f t="shared" si="10"/>
        <v>100</v>
      </c>
    </row>
    <row r="324" spans="1:5" ht="27.75" customHeight="1" x14ac:dyDescent="0.2">
      <c r="A324" s="1112"/>
      <c r="B324" s="326" t="s">
        <v>1028</v>
      </c>
      <c r="C324" s="327">
        <v>50</v>
      </c>
      <c r="D324" s="327">
        <v>50</v>
      </c>
      <c r="E324" s="328">
        <f t="shared" si="10"/>
        <v>100</v>
      </c>
    </row>
    <row r="325" spans="1:5" ht="27.75" customHeight="1" x14ac:dyDescent="0.2">
      <c r="A325" s="1112"/>
      <c r="B325" s="326" t="s">
        <v>680</v>
      </c>
      <c r="C325" s="327">
        <v>200</v>
      </c>
      <c r="D325" s="327">
        <v>200</v>
      </c>
      <c r="E325" s="328">
        <f t="shared" si="10"/>
        <v>100</v>
      </c>
    </row>
    <row r="326" spans="1:5" x14ac:dyDescent="0.2">
      <c r="A326" s="1112"/>
      <c r="B326" s="326" t="s">
        <v>1029</v>
      </c>
      <c r="C326" s="327">
        <v>150</v>
      </c>
      <c r="D326" s="327">
        <v>0</v>
      </c>
      <c r="E326" s="328">
        <f t="shared" si="10"/>
        <v>0</v>
      </c>
    </row>
    <row r="327" spans="1:5" ht="27.75" customHeight="1" x14ac:dyDescent="0.2">
      <c r="A327" s="1112"/>
      <c r="B327" s="326" t="s">
        <v>1030</v>
      </c>
      <c r="C327" s="327">
        <v>15</v>
      </c>
      <c r="D327" s="327">
        <v>13</v>
      </c>
      <c r="E327" s="328">
        <f t="shared" si="10"/>
        <v>86.666666666666671</v>
      </c>
    </row>
    <row r="328" spans="1:5" x14ac:dyDescent="0.2">
      <c r="A328" s="1112"/>
      <c r="B328" s="326" t="s">
        <v>1031</v>
      </c>
      <c r="C328" s="327">
        <v>150</v>
      </c>
      <c r="D328" s="327">
        <v>150</v>
      </c>
      <c r="E328" s="328">
        <f t="shared" si="10"/>
        <v>100</v>
      </c>
    </row>
    <row r="329" spans="1:5" ht="27.75" customHeight="1" x14ac:dyDescent="0.2">
      <c r="A329" s="1112"/>
      <c r="B329" s="326" t="s">
        <v>1032</v>
      </c>
      <c r="C329" s="327">
        <v>30</v>
      </c>
      <c r="D329" s="327">
        <v>30</v>
      </c>
      <c r="E329" s="328">
        <f>D329/C329*100</f>
        <v>100</v>
      </c>
    </row>
    <row r="330" spans="1:5" x14ac:dyDescent="0.2">
      <c r="A330" s="1112"/>
      <c r="B330" s="326" t="s">
        <v>1033</v>
      </c>
      <c r="C330" s="327">
        <v>50</v>
      </c>
      <c r="D330" s="327">
        <v>50</v>
      </c>
      <c r="E330" s="328">
        <f t="shared" si="10"/>
        <v>100</v>
      </c>
    </row>
    <row r="331" spans="1:5" x14ac:dyDescent="0.2">
      <c r="A331" s="1112"/>
      <c r="B331" s="326" t="s">
        <v>681</v>
      </c>
      <c r="C331" s="327">
        <v>150</v>
      </c>
      <c r="D331" s="327">
        <v>150</v>
      </c>
      <c r="E331" s="328">
        <f t="shared" si="10"/>
        <v>100</v>
      </c>
    </row>
    <row r="332" spans="1:5" x14ac:dyDescent="0.2">
      <c r="A332" s="1112"/>
      <c r="B332" s="326" t="s">
        <v>682</v>
      </c>
      <c r="C332" s="327">
        <v>200</v>
      </c>
      <c r="D332" s="327">
        <v>200</v>
      </c>
      <c r="E332" s="328">
        <f t="shared" si="10"/>
        <v>100</v>
      </c>
    </row>
    <row r="333" spans="1:5" x14ac:dyDescent="0.2">
      <c r="A333" s="1112"/>
      <c r="B333" s="326" t="s">
        <v>1034</v>
      </c>
      <c r="C333" s="327">
        <v>195.7</v>
      </c>
      <c r="D333" s="327">
        <v>103.15</v>
      </c>
      <c r="E333" s="328">
        <f t="shared" si="10"/>
        <v>52.708226877874296</v>
      </c>
    </row>
    <row r="334" spans="1:5" x14ac:dyDescent="0.2">
      <c r="A334" s="1112"/>
      <c r="B334" s="326" t="s">
        <v>683</v>
      </c>
      <c r="C334" s="327">
        <v>50</v>
      </c>
      <c r="D334" s="327">
        <v>50</v>
      </c>
      <c r="E334" s="328">
        <f t="shared" si="10"/>
        <v>100</v>
      </c>
    </row>
    <row r="335" spans="1:5" x14ac:dyDescent="0.2">
      <c r="A335" s="1112"/>
      <c r="B335" s="326" t="s">
        <v>1035</v>
      </c>
      <c r="C335" s="327">
        <v>100</v>
      </c>
      <c r="D335" s="327">
        <v>100</v>
      </c>
      <c r="E335" s="328">
        <f t="shared" si="10"/>
        <v>100</v>
      </c>
    </row>
    <row r="336" spans="1:5" x14ac:dyDescent="0.2">
      <c r="A336" s="1112"/>
      <c r="B336" s="326" t="s">
        <v>684</v>
      </c>
      <c r="C336" s="327">
        <v>29.65</v>
      </c>
      <c r="D336" s="327">
        <v>29.649000000000001</v>
      </c>
      <c r="E336" s="328">
        <f t="shared" si="10"/>
        <v>99.996627318718396</v>
      </c>
    </row>
    <row r="337" spans="1:5" x14ac:dyDescent="0.2">
      <c r="A337" s="1112"/>
      <c r="B337" s="326" t="s">
        <v>1036</v>
      </c>
      <c r="C337" s="327">
        <v>50</v>
      </c>
      <c r="D337" s="327">
        <v>50</v>
      </c>
      <c r="E337" s="328">
        <f t="shared" si="10"/>
        <v>100</v>
      </c>
    </row>
    <row r="338" spans="1:5" ht="27.75" customHeight="1" x14ac:dyDescent="0.2">
      <c r="A338" s="1112"/>
      <c r="B338" s="326" t="s">
        <v>1037</v>
      </c>
      <c r="C338" s="327">
        <v>100</v>
      </c>
      <c r="D338" s="327">
        <v>100</v>
      </c>
      <c r="E338" s="328">
        <f t="shared" si="10"/>
        <v>100</v>
      </c>
    </row>
    <row r="339" spans="1:5" x14ac:dyDescent="0.2">
      <c r="A339" s="1112"/>
      <c r="B339" s="326" t="s">
        <v>523</v>
      </c>
      <c r="C339" s="327">
        <v>50</v>
      </c>
      <c r="D339" s="327">
        <v>0</v>
      </c>
      <c r="E339" s="328">
        <f t="shared" si="10"/>
        <v>0</v>
      </c>
    </row>
    <row r="340" spans="1:5" x14ac:dyDescent="0.2">
      <c r="A340" s="1112"/>
      <c r="B340" s="326" t="s">
        <v>542</v>
      </c>
      <c r="C340" s="327">
        <v>14.6</v>
      </c>
      <c r="D340" s="327">
        <v>14.6</v>
      </c>
      <c r="E340" s="328">
        <f t="shared" si="10"/>
        <v>100</v>
      </c>
    </row>
    <row r="341" spans="1:5" x14ac:dyDescent="0.2">
      <c r="A341" s="1112"/>
      <c r="B341" s="326" t="s">
        <v>698</v>
      </c>
      <c r="C341" s="327">
        <v>300</v>
      </c>
      <c r="D341" s="327">
        <v>300</v>
      </c>
      <c r="E341" s="328">
        <f t="shared" si="10"/>
        <v>100</v>
      </c>
    </row>
    <row r="342" spans="1:5" x14ac:dyDescent="0.2">
      <c r="A342" s="1112"/>
      <c r="B342" s="326" t="s">
        <v>685</v>
      </c>
      <c r="C342" s="327">
        <v>14200</v>
      </c>
      <c r="D342" s="327">
        <v>0</v>
      </c>
      <c r="E342" s="328">
        <f t="shared" si="10"/>
        <v>0</v>
      </c>
    </row>
    <row r="343" spans="1:5" x14ac:dyDescent="0.2">
      <c r="A343" s="1112"/>
      <c r="B343" s="326" t="s">
        <v>1038</v>
      </c>
      <c r="C343" s="327">
        <v>100</v>
      </c>
      <c r="D343" s="327">
        <v>0</v>
      </c>
      <c r="E343" s="328">
        <f t="shared" si="10"/>
        <v>0</v>
      </c>
    </row>
    <row r="344" spans="1:5" ht="27.75" customHeight="1" x14ac:dyDescent="0.2">
      <c r="A344" s="1112"/>
      <c r="B344" s="326" t="s">
        <v>686</v>
      </c>
      <c r="C344" s="327">
        <v>380</v>
      </c>
      <c r="D344" s="327">
        <v>180</v>
      </c>
      <c r="E344" s="328">
        <f t="shared" si="10"/>
        <v>47.368421052631575</v>
      </c>
    </row>
    <row r="345" spans="1:5" ht="27.75" customHeight="1" x14ac:dyDescent="0.2">
      <c r="A345" s="1112"/>
      <c r="B345" s="326" t="s">
        <v>1039</v>
      </c>
      <c r="C345" s="327">
        <v>200</v>
      </c>
      <c r="D345" s="327">
        <v>200</v>
      </c>
      <c r="E345" s="328">
        <f t="shared" si="10"/>
        <v>100</v>
      </c>
    </row>
    <row r="346" spans="1:5" x14ac:dyDescent="0.2">
      <c r="A346" s="1112"/>
      <c r="B346" s="326" t="s">
        <v>1040</v>
      </c>
      <c r="C346" s="327">
        <v>190</v>
      </c>
      <c r="D346" s="327">
        <v>0</v>
      </c>
      <c r="E346" s="328">
        <f t="shared" si="10"/>
        <v>0</v>
      </c>
    </row>
    <row r="347" spans="1:5" x14ac:dyDescent="0.2">
      <c r="A347" s="1112"/>
      <c r="B347" s="326" t="s">
        <v>692</v>
      </c>
      <c r="C347" s="327">
        <v>50</v>
      </c>
      <c r="D347" s="327">
        <v>50</v>
      </c>
      <c r="E347" s="328">
        <f t="shared" si="10"/>
        <v>100</v>
      </c>
    </row>
    <row r="348" spans="1:5" x14ac:dyDescent="0.2">
      <c r="A348" s="1112"/>
      <c r="B348" s="326" t="s">
        <v>1041</v>
      </c>
      <c r="C348" s="327">
        <v>100</v>
      </c>
      <c r="D348" s="327">
        <v>50</v>
      </c>
      <c r="E348" s="328">
        <f t="shared" si="10"/>
        <v>50</v>
      </c>
    </row>
    <row r="349" spans="1:5" x14ac:dyDescent="0.2">
      <c r="A349" s="1112"/>
      <c r="B349" s="326" t="s">
        <v>687</v>
      </c>
      <c r="C349" s="327">
        <v>30</v>
      </c>
      <c r="D349" s="327">
        <v>30</v>
      </c>
      <c r="E349" s="328">
        <f t="shared" si="10"/>
        <v>100</v>
      </c>
    </row>
    <row r="350" spans="1:5" x14ac:dyDescent="0.2">
      <c r="A350" s="1112"/>
      <c r="B350" s="326" t="s">
        <v>688</v>
      </c>
      <c r="C350" s="327">
        <v>150</v>
      </c>
      <c r="D350" s="327">
        <v>150</v>
      </c>
      <c r="E350" s="328">
        <f t="shared" si="10"/>
        <v>100</v>
      </c>
    </row>
    <row r="351" spans="1:5" x14ac:dyDescent="0.2">
      <c r="A351" s="1112"/>
      <c r="B351" s="326" t="s">
        <v>1042</v>
      </c>
      <c r="C351" s="327">
        <v>30</v>
      </c>
      <c r="D351" s="327">
        <v>30</v>
      </c>
      <c r="E351" s="328">
        <f t="shared" si="10"/>
        <v>100</v>
      </c>
    </row>
    <row r="352" spans="1:5" x14ac:dyDescent="0.2">
      <c r="A352" s="1112"/>
      <c r="B352" s="326" t="s">
        <v>693</v>
      </c>
      <c r="C352" s="327">
        <v>25</v>
      </c>
      <c r="D352" s="327">
        <v>25</v>
      </c>
      <c r="E352" s="328">
        <f t="shared" si="10"/>
        <v>100</v>
      </c>
    </row>
    <row r="353" spans="1:5" x14ac:dyDescent="0.2">
      <c r="A353" s="1112"/>
      <c r="B353" s="326" t="s">
        <v>699</v>
      </c>
      <c r="C353" s="327">
        <v>661</v>
      </c>
      <c r="D353" s="327">
        <v>661</v>
      </c>
      <c r="E353" s="328">
        <f t="shared" si="10"/>
        <v>100</v>
      </c>
    </row>
    <row r="354" spans="1:5" x14ac:dyDescent="0.2">
      <c r="A354" s="1112"/>
      <c r="B354" s="326" t="s">
        <v>1043</v>
      </c>
      <c r="C354" s="327">
        <v>45</v>
      </c>
      <c r="D354" s="327">
        <v>0</v>
      </c>
      <c r="E354" s="328">
        <f t="shared" si="10"/>
        <v>0</v>
      </c>
    </row>
    <row r="355" spans="1:5" x14ac:dyDescent="0.2">
      <c r="A355" s="1112"/>
      <c r="B355" s="326" t="s">
        <v>606</v>
      </c>
      <c r="C355" s="327">
        <v>80</v>
      </c>
      <c r="D355" s="327">
        <v>80</v>
      </c>
      <c r="E355" s="328">
        <f t="shared" si="10"/>
        <v>100</v>
      </c>
    </row>
    <row r="356" spans="1:5" x14ac:dyDescent="0.2">
      <c r="A356" s="1112"/>
      <c r="B356" s="326" t="s">
        <v>608</v>
      </c>
      <c r="C356" s="327">
        <v>15.6</v>
      </c>
      <c r="D356" s="327">
        <v>15.6</v>
      </c>
      <c r="E356" s="328">
        <f t="shared" si="10"/>
        <v>100</v>
      </c>
    </row>
    <row r="357" spans="1:5" ht="27.75" customHeight="1" x14ac:dyDescent="0.2">
      <c r="A357" s="1112"/>
      <c r="B357" s="326" t="s">
        <v>1044</v>
      </c>
      <c r="C357" s="327">
        <v>70</v>
      </c>
      <c r="D357" s="327">
        <v>70</v>
      </c>
      <c r="E357" s="328">
        <f t="shared" si="10"/>
        <v>100</v>
      </c>
    </row>
    <row r="358" spans="1:5" x14ac:dyDescent="0.2">
      <c r="A358" s="1112"/>
      <c r="B358" s="326" t="s">
        <v>689</v>
      </c>
      <c r="C358" s="327">
        <v>30</v>
      </c>
      <c r="D358" s="327">
        <v>30</v>
      </c>
      <c r="E358" s="328">
        <f t="shared" si="10"/>
        <v>100</v>
      </c>
    </row>
    <row r="359" spans="1:5" x14ac:dyDescent="0.2">
      <c r="A359" s="1112"/>
      <c r="B359" s="326" t="s">
        <v>1045</v>
      </c>
      <c r="C359" s="327">
        <v>30</v>
      </c>
      <c r="D359" s="327">
        <v>30</v>
      </c>
      <c r="E359" s="328">
        <f t="shared" si="10"/>
        <v>100</v>
      </c>
    </row>
    <row r="360" spans="1:5" x14ac:dyDescent="0.2">
      <c r="A360" s="1112"/>
      <c r="B360" s="326" t="s">
        <v>1046</v>
      </c>
      <c r="C360" s="327">
        <v>120</v>
      </c>
      <c r="D360" s="327">
        <v>120</v>
      </c>
      <c r="E360" s="328">
        <f t="shared" si="10"/>
        <v>100</v>
      </c>
    </row>
    <row r="361" spans="1:5" ht="27.75" customHeight="1" x14ac:dyDescent="0.2">
      <c r="A361" s="1112"/>
      <c r="B361" s="326" t="s">
        <v>1047</v>
      </c>
      <c r="C361" s="327">
        <v>350</v>
      </c>
      <c r="D361" s="327">
        <v>350</v>
      </c>
      <c r="E361" s="328">
        <f t="shared" si="10"/>
        <v>100</v>
      </c>
    </row>
    <row r="362" spans="1:5" x14ac:dyDescent="0.2">
      <c r="A362" s="1112"/>
      <c r="B362" s="326" t="s">
        <v>662</v>
      </c>
      <c r="C362" s="327">
        <v>50</v>
      </c>
      <c r="D362" s="327">
        <v>50</v>
      </c>
      <c r="E362" s="328">
        <f t="shared" si="10"/>
        <v>100</v>
      </c>
    </row>
    <row r="363" spans="1:5" ht="27.75" customHeight="1" x14ac:dyDescent="0.2">
      <c r="A363" s="1112"/>
      <c r="B363" s="326" t="s">
        <v>1048</v>
      </c>
      <c r="C363" s="327">
        <v>202</v>
      </c>
      <c r="D363" s="327">
        <v>201.53800000000001</v>
      </c>
      <c r="E363" s="328">
        <f t="shared" si="10"/>
        <v>99.771287128712885</v>
      </c>
    </row>
    <row r="364" spans="1:5" ht="25.5" x14ac:dyDescent="0.2">
      <c r="A364" s="1113"/>
      <c r="B364" s="326" t="s">
        <v>690</v>
      </c>
      <c r="C364" s="327">
        <v>50</v>
      </c>
      <c r="D364" s="327">
        <v>50</v>
      </c>
      <c r="E364" s="328">
        <f t="shared" si="10"/>
        <v>100</v>
      </c>
    </row>
    <row r="365" spans="1:5" x14ac:dyDescent="0.2">
      <c r="A365" s="325" t="s">
        <v>691</v>
      </c>
      <c r="B365" s="326" t="s">
        <v>683</v>
      </c>
      <c r="C365" s="327">
        <v>150</v>
      </c>
      <c r="D365" s="327">
        <v>150</v>
      </c>
      <c r="E365" s="328">
        <f t="shared" si="10"/>
        <v>100</v>
      </c>
    </row>
    <row r="366" spans="1:5" x14ac:dyDescent="0.2">
      <c r="A366" s="325" t="s">
        <v>694</v>
      </c>
      <c r="B366" s="326" t="s">
        <v>683</v>
      </c>
      <c r="C366" s="327">
        <v>700</v>
      </c>
      <c r="D366" s="327">
        <v>700</v>
      </c>
      <c r="E366" s="328">
        <f t="shared" si="10"/>
        <v>100</v>
      </c>
    </row>
    <row r="367" spans="1:5" x14ac:dyDescent="0.2">
      <c r="A367" s="1111" t="s">
        <v>695</v>
      </c>
      <c r="B367" s="326" t="s">
        <v>696</v>
      </c>
      <c r="C367" s="327">
        <v>190</v>
      </c>
      <c r="D367" s="327">
        <v>190</v>
      </c>
      <c r="E367" s="328">
        <f>D367/C367*100</f>
        <v>100</v>
      </c>
    </row>
    <row r="368" spans="1:5" ht="27.75" customHeight="1" x14ac:dyDescent="0.2">
      <c r="A368" s="1113"/>
      <c r="B368" s="326" t="s">
        <v>697</v>
      </c>
      <c r="C368" s="327">
        <v>71</v>
      </c>
      <c r="D368" s="327">
        <v>71</v>
      </c>
      <c r="E368" s="328">
        <f>D368/C368*100</f>
        <v>100</v>
      </c>
    </row>
    <row r="369" spans="1:5" ht="15.75" customHeight="1" x14ac:dyDescent="0.2">
      <c r="A369" s="1105" t="s">
        <v>469</v>
      </c>
      <c r="B369" s="1106"/>
      <c r="C369" s="331">
        <f>SUM(C321:C368)</f>
        <v>34873.159999999996</v>
      </c>
      <c r="D369" s="331">
        <f>SUM(D321:D368)</f>
        <v>14793.13355</v>
      </c>
      <c r="E369" s="332">
        <f t="shared" ref="E369" si="11">D369/C369*100</f>
        <v>42.419825304044721</v>
      </c>
    </row>
    <row r="370" spans="1:5" ht="18" customHeight="1" x14ac:dyDescent="0.2">
      <c r="A370" s="1120" t="s">
        <v>430</v>
      </c>
      <c r="B370" s="1121"/>
      <c r="C370" s="1121"/>
      <c r="D370" s="1121"/>
      <c r="E370" s="1122"/>
    </row>
    <row r="371" spans="1:5" ht="27.75" customHeight="1" x14ac:dyDescent="0.2">
      <c r="A371" s="325" t="s">
        <v>700</v>
      </c>
      <c r="B371" s="326" t="s">
        <v>701</v>
      </c>
      <c r="C371" s="327">
        <v>300</v>
      </c>
      <c r="D371" s="327">
        <v>300</v>
      </c>
      <c r="E371" s="328">
        <f t="shared" ref="E371:E383" si="12">D371/C371*100</f>
        <v>100</v>
      </c>
    </row>
    <row r="372" spans="1:5" x14ac:dyDescent="0.2">
      <c r="A372" s="1111" t="s">
        <v>702</v>
      </c>
      <c r="B372" s="326" t="s">
        <v>1049</v>
      </c>
      <c r="C372" s="327">
        <v>189.99</v>
      </c>
      <c r="D372" s="327">
        <v>189.99</v>
      </c>
      <c r="E372" s="328">
        <f t="shared" si="12"/>
        <v>100</v>
      </c>
    </row>
    <row r="373" spans="1:5" x14ac:dyDescent="0.2">
      <c r="A373" s="1112"/>
      <c r="B373" s="326" t="s">
        <v>563</v>
      </c>
      <c r="C373" s="327">
        <v>600</v>
      </c>
      <c r="D373" s="327">
        <v>600</v>
      </c>
      <c r="E373" s="328">
        <f t="shared" si="12"/>
        <v>100</v>
      </c>
    </row>
    <row r="374" spans="1:5" x14ac:dyDescent="0.2">
      <c r="A374" s="1112"/>
      <c r="B374" s="326" t="s">
        <v>936</v>
      </c>
      <c r="C374" s="327">
        <v>200</v>
      </c>
      <c r="D374" s="327">
        <v>200</v>
      </c>
      <c r="E374" s="328">
        <f t="shared" si="12"/>
        <v>100</v>
      </c>
    </row>
    <row r="375" spans="1:5" x14ac:dyDescent="0.2">
      <c r="A375" s="1113"/>
      <c r="B375" s="326" t="s">
        <v>703</v>
      </c>
      <c r="C375" s="327">
        <v>200</v>
      </c>
      <c r="D375" s="327">
        <v>200</v>
      </c>
      <c r="E375" s="328">
        <f t="shared" si="12"/>
        <v>100</v>
      </c>
    </row>
    <row r="376" spans="1:5" ht="27.75" customHeight="1" x14ac:dyDescent="0.2">
      <c r="A376" s="325" t="s">
        <v>704</v>
      </c>
      <c r="B376" s="326" t="s">
        <v>964</v>
      </c>
      <c r="C376" s="327">
        <v>200</v>
      </c>
      <c r="D376" s="327">
        <v>200</v>
      </c>
      <c r="E376" s="328">
        <f t="shared" si="12"/>
        <v>100</v>
      </c>
    </row>
    <row r="377" spans="1:5" x14ac:dyDescent="0.2">
      <c r="A377" s="1111" t="s">
        <v>705</v>
      </c>
      <c r="B377" s="326" t="s">
        <v>656</v>
      </c>
      <c r="C377" s="327">
        <v>60</v>
      </c>
      <c r="D377" s="327">
        <v>60</v>
      </c>
      <c r="E377" s="328">
        <f t="shared" si="12"/>
        <v>100</v>
      </c>
    </row>
    <row r="378" spans="1:5" x14ac:dyDescent="0.2">
      <c r="A378" s="1112"/>
      <c r="B378" s="326" t="s">
        <v>707</v>
      </c>
      <c r="C378" s="327">
        <v>220</v>
      </c>
      <c r="D378" s="327">
        <v>70</v>
      </c>
      <c r="E378" s="328">
        <f t="shared" si="12"/>
        <v>31.818181818181817</v>
      </c>
    </row>
    <row r="379" spans="1:5" x14ac:dyDescent="0.2">
      <c r="A379" s="1112"/>
      <c r="B379" s="326" t="s">
        <v>1050</v>
      </c>
      <c r="C379" s="327">
        <v>200</v>
      </c>
      <c r="D379" s="327">
        <v>200</v>
      </c>
      <c r="E379" s="328">
        <f t="shared" si="12"/>
        <v>100</v>
      </c>
    </row>
    <row r="380" spans="1:5" x14ac:dyDescent="0.2">
      <c r="A380" s="1112"/>
      <c r="B380" s="326" t="s">
        <v>1051</v>
      </c>
      <c r="C380" s="327">
        <v>200</v>
      </c>
      <c r="D380" s="327">
        <v>200</v>
      </c>
      <c r="E380" s="328">
        <f t="shared" si="12"/>
        <v>100</v>
      </c>
    </row>
    <row r="381" spans="1:5" ht="27.75" customHeight="1" x14ac:dyDescent="0.2">
      <c r="A381" s="1112"/>
      <c r="B381" s="326" t="s">
        <v>763</v>
      </c>
      <c r="C381" s="327">
        <v>53</v>
      </c>
      <c r="D381" s="327">
        <v>53</v>
      </c>
      <c r="E381" s="328">
        <f t="shared" si="12"/>
        <v>100</v>
      </c>
    </row>
    <row r="382" spans="1:5" ht="27.75" customHeight="1" x14ac:dyDescent="0.2">
      <c r="A382" s="1113"/>
      <c r="B382" s="326" t="s">
        <v>1052</v>
      </c>
      <c r="C382" s="327">
        <v>50</v>
      </c>
      <c r="D382" s="327">
        <v>50</v>
      </c>
      <c r="E382" s="328">
        <f t="shared" si="12"/>
        <v>100</v>
      </c>
    </row>
    <row r="383" spans="1:5" ht="15.75" customHeight="1" x14ac:dyDescent="0.2">
      <c r="A383" s="1105" t="s">
        <v>460</v>
      </c>
      <c r="B383" s="1106"/>
      <c r="C383" s="331">
        <f>SUM(C371:C382)</f>
        <v>2472.9899999999998</v>
      </c>
      <c r="D383" s="331">
        <f>SUM(D371:D382)</f>
        <v>2322.9899999999998</v>
      </c>
      <c r="E383" s="332">
        <f t="shared" si="12"/>
        <v>93.934467992187592</v>
      </c>
    </row>
    <row r="384" spans="1:5" ht="18" customHeight="1" x14ac:dyDescent="0.2">
      <c r="A384" s="1120" t="s">
        <v>420</v>
      </c>
      <c r="B384" s="1121"/>
      <c r="C384" s="1121"/>
      <c r="D384" s="1121"/>
      <c r="E384" s="1122"/>
    </row>
    <row r="385" spans="1:5" ht="27.75" customHeight="1" x14ac:dyDescent="0.2">
      <c r="A385" s="325" t="s">
        <v>708</v>
      </c>
      <c r="B385" s="326" t="s">
        <v>709</v>
      </c>
      <c r="C385" s="327">
        <v>300</v>
      </c>
      <c r="D385" s="327">
        <v>300</v>
      </c>
      <c r="E385" s="328">
        <f t="shared" ref="E385:E448" si="13">D385/C385*100</f>
        <v>100</v>
      </c>
    </row>
    <row r="386" spans="1:5" x14ac:dyDescent="0.2">
      <c r="A386" s="325" t="s">
        <v>1053</v>
      </c>
      <c r="B386" s="326" t="s">
        <v>713</v>
      </c>
      <c r="C386" s="327">
        <v>10000</v>
      </c>
      <c r="D386" s="327">
        <v>10000</v>
      </c>
      <c r="E386" s="328">
        <f t="shared" si="13"/>
        <v>100</v>
      </c>
    </row>
    <row r="387" spans="1:5" x14ac:dyDescent="0.2">
      <c r="A387" s="1111" t="s">
        <v>710</v>
      </c>
      <c r="B387" s="326" t="s">
        <v>531</v>
      </c>
      <c r="C387" s="327">
        <v>65</v>
      </c>
      <c r="D387" s="327">
        <v>65</v>
      </c>
      <c r="E387" s="328">
        <f t="shared" si="13"/>
        <v>100</v>
      </c>
    </row>
    <row r="388" spans="1:5" x14ac:dyDescent="0.2">
      <c r="A388" s="1112"/>
      <c r="B388" s="326" t="s">
        <v>533</v>
      </c>
      <c r="C388" s="327">
        <v>40</v>
      </c>
      <c r="D388" s="327">
        <v>40</v>
      </c>
      <c r="E388" s="328">
        <f t="shared" si="13"/>
        <v>100</v>
      </c>
    </row>
    <row r="389" spans="1:5" x14ac:dyDescent="0.2">
      <c r="A389" s="1112"/>
      <c r="B389" s="326" t="s">
        <v>606</v>
      </c>
      <c r="C389" s="327">
        <v>104</v>
      </c>
      <c r="D389" s="327">
        <v>104</v>
      </c>
      <c r="E389" s="328">
        <f t="shared" si="13"/>
        <v>100</v>
      </c>
    </row>
    <row r="390" spans="1:5" x14ac:dyDescent="0.2">
      <c r="A390" s="1112"/>
      <c r="B390" s="326" t="s">
        <v>608</v>
      </c>
      <c r="C390" s="327">
        <v>60</v>
      </c>
      <c r="D390" s="327">
        <v>60</v>
      </c>
      <c r="E390" s="328">
        <f t="shared" si="13"/>
        <v>100</v>
      </c>
    </row>
    <row r="391" spans="1:5" x14ac:dyDescent="0.2">
      <c r="A391" s="1113"/>
      <c r="B391" s="326" t="s">
        <v>609</v>
      </c>
      <c r="C391" s="327">
        <v>244</v>
      </c>
      <c r="D391" s="327">
        <v>244</v>
      </c>
      <c r="E391" s="328">
        <f t="shared" si="13"/>
        <v>100</v>
      </c>
    </row>
    <row r="392" spans="1:5" x14ac:dyDescent="0.2">
      <c r="A392" s="1111" t="s">
        <v>711</v>
      </c>
      <c r="B392" s="326" t="s">
        <v>1054</v>
      </c>
      <c r="C392" s="327">
        <v>175</v>
      </c>
      <c r="D392" s="327">
        <v>175</v>
      </c>
      <c r="E392" s="328">
        <f t="shared" si="13"/>
        <v>100</v>
      </c>
    </row>
    <row r="393" spans="1:5" x14ac:dyDescent="0.2">
      <c r="A393" s="1112"/>
      <c r="B393" s="326" t="s">
        <v>1055</v>
      </c>
      <c r="C393" s="327">
        <v>10</v>
      </c>
      <c r="D393" s="327">
        <v>10</v>
      </c>
      <c r="E393" s="328">
        <f t="shared" si="13"/>
        <v>100</v>
      </c>
    </row>
    <row r="394" spans="1:5" x14ac:dyDescent="0.2">
      <c r="A394" s="1112"/>
      <c r="B394" s="326" t="s">
        <v>1056</v>
      </c>
      <c r="C394" s="327">
        <v>50</v>
      </c>
      <c r="D394" s="327">
        <v>50</v>
      </c>
      <c r="E394" s="328">
        <f t="shared" si="13"/>
        <v>100</v>
      </c>
    </row>
    <row r="395" spans="1:5" x14ac:dyDescent="0.2">
      <c r="A395" s="1112"/>
      <c r="B395" s="326" t="s">
        <v>1057</v>
      </c>
      <c r="C395" s="327">
        <v>100</v>
      </c>
      <c r="D395" s="327">
        <v>100</v>
      </c>
      <c r="E395" s="328">
        <f t="shared" si="13"/>
        <v>100</v>
      </c>
    </row>
    <row r="396" spans="1:5" x14ac:dyDescent="0.2">
      <c r="A396" s="1112"/>
      <c r="B396" s="326" t="s">
        <v>1029</v>
      </c>
      <c r="C396" s="327">
        <v>87</v>
      </c>
      <c r="D396" s="327">
        <v>87</v>
      </c>
      <c r="E396" s="328">
        <f t="shared" si="13"/>
        <v>100</v>
      </c>
    </row>
    <row r="397" spans="1:5" ht="27.75" customHeight="1" x14ac:dyDescent="0.2">
      <c r="A397" s="1112"/>
      <c r="B397" s="326" t="s">
        <v>712</v>
      </c>
      <c r="C397" s="327">
        <v>3000</v>
      </c>
      <c r="D397" s="327">
        <v>3000</v>
      </c>
      <c r="E397" s="328">
        <f t="shared" si="13"/>
        <v>100</v>
      </c>
    </row>
    <row r="398" spans="1:5" x14ac:dyDescent="0.2">
      <c r="A398" s="1112"/>
      <c r="B398" s="326" t="s">
        <v>1058</v>
      </c>
      <c r="C398" s="327">
        <v>50</v>
      </c>
      <c r="D398" s="327">
        <v>50</v>
      </c>
      <c r="E398" s="328">
        <f t="shared" si="13"/>
        <v>100</v>
      </c>
    </row>
    <row r="399" spans="1:5" x14ac:dyDescent="0.2">
      <c r="A399" s="1112"/>
      <c r="B399" s="326" t="s">
        <v>713</v>
      </c>
      <c r="C399" s="327">
        <v>500</v>
      </c>
      <c r="D399" s="327">
        <v>500</v>
      </c>
      <c r="E399" s="328">
        <f t="shared" si="13"/>
        <v>100</v>
      </c>
    </row>
    <row r="400" spans="1:5" x14ac:dyDescent="0.2">
      <c r="A400" s="1112"/>
      <c r="B400" s="326" t="s">
        <v>1059</v>
      </c>
      <c r="C400" s="327">
        <v>2500</v>
      </c>
      <c r="D400" s="327">
        <v>2500</v>
      </c>
      <c r="E400" s="328">
        <f t="shared" si="13"/>
        <v>100</v>
      </c>
    </row>
    <row r="401" spans="1:5" x14ac:dyDescent="0.2">
      <c r="A401" s="1112"/>
      <c r="B401" s="326" t="s">
        <v>1060</v>
      </c>
      <c r="C401" s="327">
        <v>500</v>
      </c>
      <c r="D401" s="327">
        <v>500</v>
      </c>
      <c r="E401" s="328">
        <f t="shared" si="13"/>
        <v>100</v>
      </c>
    </row>
    <row r="402" spans="1:5" x14ac:dyDescent="0.2">
      <c r="A402" s="1112"/>
      <c r="B402" s="326" t="s">
        <v>1061</v>
      </c>
      <c r="C402" s="327">
        <v>500</v>
      </c>
      <c r="D402" s="327">
        <v>500</v>
      </c>
      <c r="E402" s="328">
        <f t="shared" si="13"/>
        <v>100</v>
      </c>
    </row>
    <row r="403" spans="1:5" ht="25.5" x14ac:dyDescent="0.2">
      <c r="A403" s="1112"/>
      <c r="B403" s="326" t="s">
        <v>714</v>
      </c>
      <c r="C403" s="327">
        <v>250</v>
      </c>
      <c r="D403" s="327">
        <v>250</v>
      </c>
      <c r="E403" s="328">
        <f t="shared" si="13"/>
        <v>100</v>
      </c>
    </row>
    <row r="404" spans="1:5" x14ac:dyDescent="0.2">
      <c r="A404" s="1112"/>
      <c r="B404" s="326" t="s">
        <v>715</v>
      </c>
      <c r="C404" s="327">
        <v>1100</v>
      </c>
      <c r="D404" s="327">
        <v>1100</v>
      </c>
      <c r="E404" s="328">
        <f t="shared" si="13"/>
        <v>100</v>
      </c>
    </row>
    <row r="405" spans="1:5" x14ac:dyDescent="0.2">
      <c r="A405" s="1112"/>
      <c r="B405" s="326" t="s">
        <v>1062</v>
      </c>
      <c r="C405" s="327">
        <v>1000</v>
      </c>
      <c r="D405" s="327">
        <v>1000</v>
      </c>
      <c r="E405" s="328">
        <f t="shared" si="13"/>
        <v>100</v>
      </c>
    </row>
    <row r="406" spans="1:5" x14ac:dyDescent="0.2">
      <c r="A406" s="1112"/>
      <c r="B406" s="326" t="s">
        <v>1063</v>
      </c>
      <c r="C406" s="327">
        <v>60</v>
      </c>
      <c r="D406" s="327">
        <v>60</v>
      </c>
      <c r="E406" s="328">
        <f t="shared" si="13"/>
        <v>100</v>
      </c>
    </row>
    <row r="407" spans="1:5" ht="27.75" customHeight="1" x14ac:dyDescent="0.2">
      <c r="A407" s="1112"/>
      <c r="B407" s="326" t="s">
        <v>716</v>
      </c>
      <c r="C407" s="327">
        <v>200</v>
      </c>
      <c r="D407" s="327">
        <v>200</v>
      </c>
      <c r="E407" s="328">
        <f t="shared" si="13"/>
        <v>100</v>
      </c>
    </row>
    <row r="408" spans="1:5" ht="27.75" customHeight="1" x14ac:dyDescent="0.2">
      <c r="A408" s="1112"/>
      <c r="B408" s="326" t="s">
        <v>1064</v>
      </c>
      <c r="C408" s="327">
        <v>400</v>
      </c>
      <c r="D408" s="327">
        <v>400</v>
      </c>
      <c r="E408" s="328">
        <f t="shared" si="13"/>
        <v>100</v>
      </c>
    </row>
    <row r="409" spans="1:5" x14ac:dyDescent="0.2">
      <c r="A409" s="1112"/>
      <c r="B409" s="326" t="s">
        <v>1065</v>
      </c>
      <c r="C409" s="327">
        <v>20</v>
      </c>
      <c r="D409" s="327">
        <v>20</v>
      </c>
      <c r="E409" s="328">
        <f t="shared" si="13"/>
        <v>100</v>
      </c>
    </row>
    <row r="410" spans="1:5" x14ac:dyDescent="0.2">
      <c r="A410" s="1112"/>
      <c r="B410" s="326" t="s">
        <v>1066</v>
      </c>
      <c r="C410" s="327">
        <v>200</v>
      </c>
      <c r="D410" s="327">
        <v>200</v>
      </c>
      <c r="E410" s="328">
        <f t="shared" si="13"/>
        <v>100</v>
      </c>
    </row>
    <row r="411" spans="1:5" x14ac:dyDescent="0.2">
      <c r="A411" s="1112"/>
      <c r="B411" s="326" t="s">
        <v>5162</v>
      </c>
      <c r="C411" s="327">
        <v>50</v>
      </c>
      <c r="D411" s="327">
        <v>50</v>
      </c>
      <c r="E411" s="328">
        <f t="shared" si="13"/>
        <v>100</v>
      </c>
    </row>
    <row r="412" spans="1:5" x14ac:dyDescent="0.2">
      <c r="A412" s="1112"/>
      <c r="B412" s="326" t="s">
        <v>717</v>
      </c>
      <c r="C412" s="327">
        <v>2500</v>
      </c>
      <c r="D412" s="327">
        <v>2500</v>
      </c>
      <c r="E412" s="328">
        <f t="shared" si="13"/>
        <v>100</v>
      </c>
    </row>
    <row r="413" spans="1:5" ht="27.75" customHeight="1" x14ac:dyDescent="0.2">
      <c r="A413" s="1112"/>
      <c r="B413" s="326" t="s">
        <v>1067</v>
      </c>
      <c r="C413" s="327">
        <v>50</v>
      </c>
      <c r="D413" s="327">
        <v>50</v>
      </c>
      <c r="E413" s="328">
        <f t="shared" si="13"/>
        <v>100</v>
      </c>
    </row>
    <row r="414" spans="1:5" x14ac:dyDescent="0.2">
      <c r="A414" s="1112"/>
      <c r="B414" s="326" t="s">
        <v>1068</v>
      </c>
      <c r="C414" s="327">
        <v>200</v>
      </c>
      <c r="D414" s="327">
        <v>200</v>
      </c>
      <c r="E414" s="328">
        <f t="shared" si="13"/>
        <v>100</v>
      </c>
    </row>
    <row r="415" spans="1:5" x14ac:dyDescent="0.2">
      <c r="A415" s="1112"/>
      <c r="B415" s="326" t="s">
        <v>1069</v>
      </c>
      <c r="C415" s="327">
        <v>50</v>
      </c>
      <c r="D415" s="327">
        <v>50</v>
      </c>
      <c r="E415" s="328">
        <f t="shared" si="13"/>
        <v>100</v>
      </c>
    </row>
    <row r="416" spans="1:5" x14ac:dyDescent="0.2">
      <c r="A416" s="1112"/>
      <c r="B416" s="326" t="s">
        <v>719</v>
      </c>
      <c r="C416" s="327">
        <v>230</v>
      </c>
      <c r="D416" s="327">
        <v>230</v>
      </c>
      <c r="E416" s="328">
        <f t="shared" si="13"/>
        <v>100</v>
      </c>
    </row>
    <row r="417" spans="1:5" x14ac:dyDescent="0.2">
      <c r="A417" s="1112"/>
      <c r="B417" s="326" t="s">
        <v>1070</v>
      </c>
      <c r="C417" s="327">
        <v>50</v>
      </c>
      <c r="D417" s="327">
        <v>50</v>
      </c>
      <c r="E417" s="328">
        <f t="shared" si="13"/>
        <v>100</v>
      </c>
    </row>
    <row r="418" spans="1:5" x14ac:dyDescent="0.2">
      <c r="A418" s="1112"/>
      <c r="B418" s="326" t="s">
        <v>720</v>
      </c>
      <c r="C418" s="327">
        <v>600</v>
      </c>
      <c r="D418" s="327">
        <v>600</v>
      </c>
      <c r="E418" s="328">
        <f t="shared" si="13"/>
        <v>100</v>
      </c>
    </row>
    <row r="419" spans="1:5" ht="27.75" customHeight="1" x14ac:dyDescent="0.2">
      <c r="A419" s="1112"/>
      <c r="B419" s="326" t="s">
        <v>721</v>
      </c>
      <c r="C419" s="327">
        <v>1600</v>
      </c>
      <c r="D419" s="327">
        <v>1600</v>
      </c>
      <c r="E419" s="328">
        <f t="shared" si="13"/>
        <v>100</v>
      </c>
    </row>
    <row r="420" spans="1:5" ht="27.75" customHeight="1" x14ac:dyDescent="0.2">
      <c r="A420" s="1112"/>
      <c r="B420" s="326" t="s">
        <v>1071</v>
      </c>
      <c r="C420" s="327">
        <v>500</v>
      </c>
      <c r="D420" s="327">
        <v>500</v>
      </c>
      <c r="E420" s="328">
        <f t="shared" si="13"/>
        <v>100</v>
      </c>
    </row>
    <row r="421" spans="1:5" ht="27.75" customHeight="1" x14ac:dyDescent="0.2">
      <c r="A421" s="1112"/>
      <c r="B421" s="326" t="s">
        <v>1072</v>
      </c>
      <c r="C421" s="327">
        <v>50</v>
      </c>
      <c r="D421" s="327">
        <v>50</v>
      </c>
      <c r="E421" s="328">
        <f t="shared" si="13"/>
        <v>100</v>
      </c>
    </row>
    <row r="422" spans="1:5" x14ac:dyDescent="0.2">
      <c r="A422" s="1112"/>
      <c r="B422" s="326" t="s">
        <v>1073</v>
      </c>
      <c r="C422" s="327">
        <v>100</v>
      </c>
      <c r="D422" s="327">
        <v>100</v>
      </c>
      <c r="E422" s="328">
        <f t="shared" si="13"/>
        <v>100</v>
      </c>
    </row>
    <row r="423" spans="1:5" x14ac:dyDescent="0.2">
      <c r="A423" s="1112"/>
      <c r="B423" s="326" t="s">
        <v>1074</v>
      </c>
      <c r="C423" s="327">
        <v>200</v>
      </c>
      <c r="D423" s="327">
        <v>200</v>
      </c>
      <c r="E423" s="328">
        <f t="shared" si="13"/>
        <v>100</v>
      </c>
    </row>
    <row r="424" spans="1:5" ht="25.5" x14ac:dyDescent="0.2">
      <c r="A424" s="1112"/>
      <c r="B424" s="326" t="s">
        <v>1075</v>
      </c>
      <c r="C424" s="327">
        <v>350</v>
      </c>
      <c r="D424" s="327">
        <v>350</v>
      </c>
      <c r="E424" s="328">
        <f t="shared" si="13"/>
        <v>100</v>
      </c>
    </row>
    <row r="425" spans="1:5" x14ac:dyDescent="0.2">
      <c r="A425" s="1112"/>
      <c r="B425" s="326" t="s">
        <v>723</v>
      </c>
      <c r="C425" s="327">
        <v>35</v>
      </c>
      <c r="D425" s="327">
        <v>35</v>
      </c>
      <c r="E425" s="328">
        <f t="shared" si="13"/>
        <v>100</v>
      </c>
    </row>
    <row r="426" spans="1:5" x14ac:dyDescent="0.2">
      <c r="A426" s="1112"/>
      <c r="B426" s="326" t="s">
        <v>1076</v>
      </c>
      <c r="C426" s="327">
        <v>200</v>
      </c>
      <c r="D426" s="327">
        <v>200</v>
      </c>
      <c r="E426" s="328">
        <f t="shared" si="13"/>
        <v>100</v>
      </c>
    </row>
    <row r="427" spans="1:5" ht="27.75" customHeight="1" x14ac:dyDescent="0.2">
      <c r="A427" s="1112"/>
      <c r="B427" s="326" t="s">
        <v>724</v>
      </c>
      <c r="C427" s="327">
        <v>100</v>
      </c>
      <c r="D427" s="327">
        <v>100</v>
      </c>
      <c r="E427" s="328">
        <f t="shared" si="13"/>
        <v>100</v>
      </c>
    </row>
    <row r="428" spans="1:5" x14ac:dyDescent="0.2">
      <c r="A428" s="1112"/>
      <c r="B428" s="326" t="s">
        <v>725</v>
      </c>
      <c r="C428" s="327">
        <v>199</v>
      </c>
      <c r="D428" s="327">
        <v>199</v>
      </c>
      <c r="E428" s="328">
        <f t="shared" si="13"/>
        <v>100</v>
      </c>
    </row>
    <row r="429" spans="1:5" x14ac:dyDescent="0.2">
      <c r="A429" s="1112"/>
      <c r="B429" s="326" t="s">
        <v>1077</v>
      </c>
      <c r="C429" s="327">
        <v>20</v>
      </c>
      <c r="D429" s="327">
        <v>20</v>
      </c>
      <c r="E429" s="328">
        <f t="shared" si="13"/>
        <v>100</v>
      </c>
    </row>
    <row r="430" spans="1:5" x14ac:dyDescent="0.2">
      <c r="A430" s="1112"/>
      <c r="B430" s="326" t="s">
        <v>1078</v>
      </c>
      <c r="C430" s="327">
        <v>350</v>
      </c>
      <c r="D430" s="327">
        <v>350</v>
      </c>
      <c r="E430" s="328">
        <f t="shared" si="13"/>
        <v>100</v>
      </c>
    </row>
    <row r="431" spans="1:5" x14ac:dyDescent="0.2">
      <c r="A431" s="1112"/>
      <c r="B431" s="326" t="s">
        <v>1079</v>
      </c>
      <c r="C431" s="327">
        <v>100</v>
      </c>
      <c r="D431" s="327">
        <v>100</v>
      </c>
      <c r="E431" s="328">
        <f t="shared" si="13"/>
        <v>100</v>
      </c>
    </row>
    <row r="432" spans="1:5" x14ac:dyDescent="0.2">
      <c r="A432" s="1112"/>
      <c r="B432" s="326" t="s">
        <v>5162</v>
      </c>
      <c r="C432" s="327">
        <v>30</v>
      </c>
      <c r="D432" s="327">
        <v>30</v>
      </c>
      <c r="E432" s="328">
        <f t="shared" si="13"/>
        <v>100</v>
      </c>
    </row>
    <row r="433" spans="1:5" ht="41.25" customHeight="1" x14ac:dyDescent="0.2">
      <c r="A433" s="1112"/>
      <c r="B433" s="326" t="s">
        <v>1080</v>
      </c>
      <c r="C433" s="327">
        <v>250</v>
      </c>
      <c r="D433" s="327">
        <v>250</v>
      </c>
      <c r="E433" s="328">
        <f>D433/C433*100</f>
        <v>100</v>
      </c>
    </row>
    <row r="434" spans="1:5" x14ac:dyDescent="0.2">
      <c r="A434" s="1112"/>
      <c r="B434" s="326" t="s">
        <v>726</v>
      </c>
      <c r="C434" s="327">
        <v>60</v>
      </c>
      <c r="D434" s="327">
        <v>60</v>
      </c>
      <c r="E434" s="328">
        <f t="shared" si="13"/>
        <v>100</v>
      </c>
    </row>
    <row r="435" spans="1:5" x14ac:dyDescent="0.2">
      <c r="A435" s="1112"/>
      <c r="B435" s="326" t="s">
        <v>727</v>
      </c>
      <c r="C435" s="327">
        <v>130</v>
      </c>
      <c r="D435" s="327">
        <v>130</v>
      </c>
      <c r="E435" s="328">
        <f t="shared" si="13"/>
        <v>100</v>
      </c>
    </row>
    <row r="436" spans="1:5" x14ac:dyDescent="0.2">
      <c r="A436" s="1112"/>
      <c r="B436" s="326" t="s">
        <v>529</v>
      </c>
      <c r="C436" s="327">
        <v>50</v>
      </c>
      <c r="D436" s="327">
        <v>50</v>
      </c>
      <c r="E436" s="328">
        <f t="shared" si="13"/>
        <v>100</v>
      </c>
    </row>
    <row r="437" spans="1:5" x14ac:dyDescent="0.2">
      <c r="A437" s="1112"/>
      <c r="B437" s="326" t="s">
        <v>1081</v>
      </c>
      <c r="C437" s="327">
        <v>40</v>
      </c>
      <c r="D437" s="327">
        <v>40</v>
      </c>
      <c r="E437" s="328">
        <f t="shared" si="13"/>
        <v>100</v>
      </c>
    </row>
    <row r="438" spans="1:5" x14ac:dyDescent="0.2">
      <c r="A438" s="1112"/>
      <c r="B438" s="326" t="s">
        <v>1082</v>
      </c>
      <c r="C438" s="327">
        <v>5000</v>
      </c>
      <c r="D438" s="327">
        <v>5000</v>
      </c>
      <c r="E438" s="328">
        <f t="shared" si="13"/>
        <v>100</v>
      </c>
    </row>
    <row r="439" spans="1:5" ht="27.75" customHeight="1" x14ac:dyDescent="0.2">
      <c r="A439" s="1112"/>
      <c r="B439" s="326" t="s">
        <v>658</v>
      </c>
      <c r="C439" s="327">
        <v>90</v>
      </c>
      <c r="D439" s="327">
        <v>90</v>
      </c>
      <c r="E439" s="328">
        <f t="shared" si="13"/>
        <v>100</v>
      </c>
    </row>
    <row r="440" spans="1:5" ht="27.75" customHeight="1" x14ac:dyDescent="0.2">
      <c r="A440" s="1112"/>
      <c r="B440" s="326" t="s">
        <v>1083</v>
      </c>
      <c r="C440" s="327">
        <v>80</v>
      </c>
      <c r="D440" s="327">
        <v>80</v>
      </c>
      <c r="E440" s="328">
        <f t="shared" si="13"/>
        <v>100</v>
      </c>
    </row>
    <row r="441" spans="1:5" ht="27.75" customHeight="1" x14ac:dyDescent="0.2">
      <c r="A441" s="1112"/>
      <c r="B441" s="326" t="s">
        <v>709</v>
      </c>
      <c r="C441" s="327">
        <v>3000</v>
      </c>
      <c r="D441" s="327">
        <v>3000</v>
      </c>
      <c r="E441" s="328">
        <f t="shared" si="13"/>
        <v>100</v>
      </c>
    </row>
    <row r="442" spans="1:5" x14ac:dyDescent="0.2">
      <c r="A442" s="1112"/>
      <c r="B442" s="326" t="s">
        <v>1084</v>
      </c>
      <c r="C442" s="327">
        <v>200</v>
      </c>
      <c r="D442" s="327">
        <v>200</v>
      </c>
      <c r="E442" s="328">
        <f t="shared" si="13"/>
        <v>100</v>
      </c>
    </row>
    <row r="443" spans="1:5" ht="27.75" customHeight="1" x14ac:dyDescent="0.2">
      <c r="A443" s="1112"/>
      <c r="B443" s="326" t="s">
        <v>728</v>
      </c>
      <c r="C443" s="327">
        <v>500</v>
      </c>
      <c r="D443" s="327">
        <v>500</v>
      </c>
      <c r="E443" s="328">
        <f t="shared" si="13"/>
        <v>100</v>
      </c>
    </row>
    <row r="444" spans="1:5" ht="27.75" customHeight="1" x14ac:dyDescent="0.2">
      <c r="A444" s="1112"/>
      <c r="B444" s="326" t="s">
        <v>1085</v>
      </c>
      <c r="C444" s="327">
        <v>60</v>
      </c>
      <c r="D444" s="327">
        <v>60</v>
      </c>
      <c r="E444" s="328">
        <f t="shared" si="13"/>
        <v>100</v>
      </c>
    </row>
    <row r="445" spans="1:5" x14ac:dyDescent="0.2">
      <c r="A445" s="1112"/>
      <c r="B445" s="326" t="s">
        <v>642</v>
      </c>
      <c r="C445" s="327">
        <v>50</v>
      </c>
      <c r="D445" s="327">
        <v>50</v>
      </c>
      <c r="E445" s="328">
        <f t="shared" si="13"/>
        <v>100</v>
      </c>
    </row>
    <row r="446" spans="1:5" ht="27.75" customHeight="1" x14ac:dyDescent="0.2">
      <c r="A446" s="1112"/>
      <c r="B446" s="326" t="s">
        <v>671</v>
      </c>
      <c r="C446" s="327">
        <v>500</v>
      </c>
      <c r="D446" s="327">
        <v>500</v>
      </c>
      <c r="E446" s="328">
        <f t="shared" si="13"/>
        <v>100</v>
      </c>
    </row>
    <row r="447" spans="1:5" x14ac:dyDescent="0.2">
      <c r="A447" s="1112"/>
      <c r="B447" s="326" t="s">
        <v>1086</v>
      </c>
      <c r="C447" s="327">
        <v>190</v>
      </c>
      <c r="D447" s="327">
        <v>190</v>
      </c>
      <c r="E447" s="328">
        <f t="shared" si="13"/>
        <v>100</v>
      </c>
    </row>
    <row r="448" spans="1:5" ht="27.75" customHeight="1" x14ac:dyDescent="0.2">
      <c r="A448" s="1112"/>
      <c r="B448" s="326" t="s">
        <v>1087</v>
      </c>
      <c r="C448" s="327">
        <v>150</v>
      </c>
      <c r="D448" s="327">
        <v>150</v>
      </c>
      <c r="E448" s="328">
        <f t="shared" si="13"/>
        <v>100</v>
      </c>
    </row>
    <row r="449" spans="1:5" x14ac:dyDescent="0.2">
      <c r="A449" s="1112"/>
      <c r="B449" s="326" t="s">
        <v>729</v>
      </c>
      <c r="C449" s="327">
        <v>400</v>
      </c>
      <c r="D449" s="327">
        <v>399.78399999999999</v>
      </c>
      <c r="E449" s="328">
        <f t="shared" ref="E449:E514" si="14">D449/C449*100</f>
        <v>99.945999999999998</v>
      </c>
    </row>
    <row r="450" spans="1:5" x14ac:dyDescent="0.2">
      <c r="A450" s="1112"/>
      <c r="B450" s="326" t="s">
        <v>5162</v>
      </c>
      <c r="C450" s="327">
        <v>13</v>
      </c>
      <c r="D450" s="327">
        <v>13</v>
      </c>
      <c r="E450" s="328">
        <f t="shared" si="14"/>
        <v>100</v>
      </c>
    </row>
    <row r="451" spans="1:5" x14ac:dyDescent="0.2">
      <c r="A451" s="1112"/>
      <c r="B451" s="326" t="s">
        <v>5162</v>
      </c>
      <c r="C451" s="327">
        <v>150</v>
      </c>
      <c r="D451" s="327">
        <v>150</v>
      </c>
      <c r="E451" s="328">
        <f t="shared" si="14"/>
        <v>100</v>
      </c>
    </row>
    <row r="452" spans="1:5" ht="27.75" customHeight="1" x14ac:dyDescent="0.2">
      <c r="A452" s="1112"/>
      <c r="B452" s="326" t="s">
        <v>730</v>
      </c>
      <c r="C452" s="327">
        <v>150</v>
      </c>
      <c r="D452" s="327">
        <v>150</v>
      </c>
      <c r="E452" s="328">
        <f t="shared" si="14"/>
        <v>100</v>
      </c>
    </row>
    <row r="453" spans="1:5" x14ac:dyDescent="0.2">
      <c r="A453" s="1112"/>
      <c r="B453" s="326" t="s">
        <v>731</v>
      </c>
      <c r="C453" s="327">
        <v>50</v>
      </c>
      <c r="D453" s="327">
        <v>50</v>
      </c>
      <c r="E453" s="328">
        <f t="shared" si="14"/>
        <v>100</v>
      </c>
    </row>
    <row r="454" spans="1:5" x14ac:dyDescent="0.2">
      <c r="A454" s="1112"/>
      <c r="B454" s="326" t="s">
        <v>732</v>
      </c>
      <c r="C454" s="327">
        <v>500</v>
      </c>
      <c r="D454" s="327">
        <v>500</v>
      </c>
      <c r="E454" s="328">
        <f t="shared" si="14"/>
        <v>100</v>
      </c>
    </row>
    <row r="455" spans="1:5" ht="27.75" customHeight="1" x14ac:dyDescent="0.2">
      <c r="A455" s="1112"/>
      <c r="B455" s="326" t="s">
        <v>733</v>
      </c>
      <c r="C455" s="327">
        <v>6000</v>
      </c>
      <c r="D455" s="327">
        <v>6000</v>
      </c>
      <c r="E455" s="328">
        <f t="shared" si="14"/>
        <v>100</v>
      </c>
    </row>
    <row r="456" spans="1:5" x14ac:dyDescent="0.2">
      <c r="A456" s="1112"/>
      <c r="B456" s="326" t="s">
        <v>688</v>
      </c>
      <c r="C456" s="327">
        <v>500</v>
      </c>
      <c r="D456" s="327">
        <v>500</v>
      </c>
      <c r="E456" s="328">
        <f t="shared" si="14"/>
        <v>100</v>
      </c>
    </row>
    <row r="457" spans="1:5" ht="27.75" customHeight="1" x14ac:dyDescent="0.2">
      <c r="A457" s="1112"/>
      <c r="B457" s="326" t="s">
        <v>734</v>
      </c>
      <c r="C457" s="327">
        <v>20</v>
      </c>
      <c r="D457" s="327">
        <v>20</v>
      </c>
      <c r="E457" s="328">
        <f t="shared" si="14"/>
        <v>100</v>
      </c>
    </row>
    <row r="458" spans="1:5" x14ac:dyDescent="0.2">
      <c r="A458" s="1112"/>
      <c r="B458" s="326" t="s">
        <v>1088</v>
      </c>
      <c r="C458" s="327">
        <v>150</v>
      </c>
      <c r="D458" s="327">
        <v>150</v>
      </c>
      <c r="E458" s="328">
        <f t="shared" si="14"/>
        <v>100</v>
      </c>
    </row>
    <row r="459" spans="1:5" x14ac:dyDescent="0.2">
      <c r="A459" s="1112"/>
      <c r="B459" s="326" t="s">
        <v>1089</v>
      </c>
      <c r="C459" s="327">
        <v>100</v>
      </c>
      <c r="D459" s="327">
        <v>100</v>
      </c>
      <c r="E459" s="328">
        <f t="shared" si="14"/>
        <v>100</v>
      </c>
    </row>
    <row r="460" spans="1:5" x14ac:dyDescent="0.2">
      <c r="A460" s="1112"/>
      <c r="B460" s="326" t="s">
        <v>1090</v>
      </c>
      <c r="C460" s="327">
        <v>30</v>
      </c>
      <c r="D460" s="327">
        <v>30</v>
      </c>
      <c r="E460" s="328">
        <f t="shared" si="14"/>
        <v>100</v>
      </c>
    </row>
    <row r="461" spans="1:5" x14ac:dyDescent="0.2">
      <c r="A461" s="1112"/>
      <c r="B461" s="326" t="s">
        <v>5162</v>
      </c>
      <c r="C461" s="327">
        <v>30</v>
      </c>
      <c r="D461" s="327">
        <v>29.850999999999999</v>
      </c>
      <c r="E461" s="328">
        <f t="shared" si="14"/>
        <v>99.50333333333333</v>
      </c>
    </row>
    <row r="462" spans="1:5" ht="27.75" customHeight="1" x14ac:dyDescent="0.2">
      <c r="A462" s="1112"/>
      <c r="B462" s="326" t="s">
        <v>1091</v>
      </c>
      <c r="C462" s="327">
        <v>200</v>
      </c>
      <c r="D462" s="327">
        <v>200</v>
      </c>
      <c r="E462" s="328">
        <f t="shared" si="14"/>
        <v>100</v>
      </c>
    </row>
    <row r="463" spans="1:5" ht="27.75" customHeight="1" x14ac:dyDescent="0.2">
      <c r="A463" s="1112"/>
      <c r="B463" s="326" t="s">
        <v>1092</v>
      </c>
      <c r="C463" s="327">
        <v>40</v>
      </c>
      <c r="D463" s="327">
        <v>40</v>
      </c>
      <c r="E463" s="328">
        <f>D463/C463*100</f>
        <v>100</v>
      </c>
    </row>
    <row r="464" spans="1:5" ht="27.75" customHeight="1" x14ac:dyDescent="0.2">
      <c r="A464" s="1112"/>
      <c r="B464" s="326" t="s">
        <v>735</v>
      </c>
      <c r="C464" s="327">
        <v>320</v>
      </c>
      <c r="D464" s="327">
        <v>320</v>
      </c>
      <c r="E464" s="328">
        <f t="shared" si="14"/>
        <v>100</v>
      </c>
    </row>
    <row r="465" spans="1:5" x14ac:dyDescent="0.2">
      <c r="A465" s="1112"/>
      <c r="B465" s="326" t="s">
        <v>1093</v>
      </c>
      <c r="C465" s="327">
        <v>199</v>
      </c>
      <c r="D465" s="327">
        <v>199</v>
      </c>
      <c r="E465" s="328">
        <f t="shared" si="14"/>
        <v>100</v>
      </c>
    </row>
    <row r="466" spans="1:5" x14ac:dyDescent="0.2">
      <c r="A466" s="1112"/>
      <c r="B466" s="326" t="s">
        <v>736</v>
      </c>
      <c r="C466" s="327">
        <v>150</v>
      </c>
      <c r="D466" s="327">
        <v>150</v>
      </c>
      <c r="E466" s="328">
        <f t="shared" si="14"/>
        <v>100</v>
      </c>
    </row>
    <row r="467" spans="1:5" x14ac:dyDescent="0.2">
      <c r="A467" s="1112"/>
      <c r="B467" s="326" t="s">
        <v>737</v>
      </c>
      <c r="C467" s="327">
        <v>150</v>
      </c>
      <c r="D467" s="327">
        <v>150</v>
      </c>
      <c r="E467" s="328">
        <f t="shared" si="14"/>
        <v>100</v>
      </c>
    </row>
    <row r="468" spans="1:5" x14ac:dyDescent="0.2">
      <c r="A468" s="1112"/>
      <c r="B468" s="326" t="s">
        <v>1094</v>
      </c>
      <c r="C468" s="327">
        <v>20</v>
      </c>
      <c r="D468" s="327">
        <v>20</v>
      </c>
      <c r="E468" s="328">
        <f t="shared" si="14"/>
        <v>100</v>
      </c>
    </row>
    <row r="469" spans="1:5" x14ac:dyDescent="0.2">
      <c r="A469" s="1112"/>
      <c r="B469" s="326" t="s">
        <v>738</v>
      </c>
      <c r="C469" s="327">
        <v>49</v>
      </c>
      <c r="D469" s="327">
        <v>49</v>
      </c>
      <c r="E469" s="328">
        <f t="shared" si="14"/>
        <v>100</v>
      </c>
    </row>
    <row r="470" spans="1:5" x14ac:dyDescent="0.2">
      <c r="A470" s="1112"/>
      <c r="B470" s="326" t="s">
        <v>609</v>
      </c>
      <c r="C470" s="327">
        <v>50</v>
      </c>
      <c r="D470" s="327">
        <v>0</v>
      </c>
      <c r="E470" s="328">
        <f t="shared" si="14"/>
        <v>0</v>
      </c>
    </row>
    <row r="471" spans="1:5" ht="27.75" customHeight="1" x14ac:dyDescent="0.2">
      <c r="A471" s="1112"/>
      <c r="B471" s="326" t="s">
        <v>1095</v>
      </c>
      <c r="C471" s="327">
        <v>400</v>
      </c>
      <c r="D471" s="327">
        <v>400</v>
      </c>
      <c r="E471" s="328">
        <f t="shared" si="14"/>
        <v>100</v>
      </c>
    </row>
    <row r="472" spans="1:5" x14ac:dyDescent="0.2">
      <c r="A472" s="1112"/>
      <c r="B472" s="326" t="s">
        <v>1096</v>
      </c>
      <c r="C472" s="327">
        <v>180</v>
      </c>
      <c r="D472" s="327">
        <v>180</v>
      </c>
      <c r="E472" s="328">
        <f t="shared" si="14"/>
        <v>100</v>
      </c>
    </row>
    <row r="473" spans="1:5" ht="27.75" customHeight="1" x14ac:dyDescent="0.2">
      <c r="A473" s="1112"/>
      <c r="B473" s="326" t="s">
        <v>1097</v>
      </c>
      <c r="C473" s="327">
        <v>200</v>
      </c>
      <c r="D473" s="327">
        <v>200</v>
      </c>
      <c r="E473" s="328">
        <f t="shared" si="14"/>
        <v>100</v>
      </c>
    </row>
    <row r="474" spans="1:5" x14ac:dyDescent="0.2">
      <c r="A474" s="1112"/>
      <c r="B474" s="326" t="s">
        <v>739</v>
      </c>
      <c r="C474" s="327">
        <v>100</v>
      </c>
      <c r="D474" s="327">
        <v>100</v>
      </c>
      <c r="E474" s="328">
        <f t="shared" si="14"/>
        <v>100</v>
      </c>
    </row>
    <row r="475" spans="1:5" ht="27.75" customHeight="1" x14ac:dyDescent="0.2">
      <c r="A475" s="1112"/>
      <c r="B475" s="326" t="s">
        <v>1098</v>
      </c>
      <c r="C475" s="327">
        <v>25.31</v>
      </c>
      <c r="D475" s="327">
        <v>25.3048</v>
      </c>
      <c r="E475" s="328">
        <f t="shared" si="14"/>
        <v>99.979454760964046</v>
      </c>
    </row>
    <row r="476" spans="1:5" x14ac:dyDescent="0.2">
      <c r="A476" s="1112"/>
      <c r="B476" s="326" t="s">
        <v>1099</v>
      </c>
      <c r="C476" s="327">
        <v>100</v>
      </c>
      <c r="D476" s="327">
        <v>100</v>
      </c>
      <c r="E476" s="328">
        <f t="shared" si="14"/>
        <v>100</v>
      </c>
    </row>
    <row r="477" spans="1:5" ht="27.75" customHeight="1" x14ac:dyDescent="0.2">
      <c r="A477" s="1112"/>
      <c r="B477" s="326" t="s">
        <v>1100</v>
      </c>
      <c r="C477" s="327">
        <v>400</v>
      </c>
      <c r="D477" s="327">
        <v>400</v>
      </c>
      <c r="E477" s="328">
        <f t="shared" si="14"/>
        <v>100</v>
      </c>
    </row>
    <row r="478" spans="1:5" ht="27.75" customHeight="1" x14ac:dyDescent="0.2">
      <c r="A478" s="1112"/>
      <c r="B478" s="326" t="s">
        <v>1101</v>
      </c>
      <c r="C478" s="327">
        <v>200</v>
      </c>
      <c r="D478" s="327">
        <v>200</v>
      </c>
      <c r="E478" s="328">
        <f t="shared" si="14"/>
        <v>100</v>
      </c>
    </row>
    <row r="479" spans="1:5" ht="27.75" customHeight="1" x14ac:dyDescent="0.2">
      <c r="A479" s="1112"/>
      <c r="B479" s="326" t="s">
        <v>1102</v>
      </c>
      <c r="C479" s="327">
        <v>125</v>
      </c>
      <c r="D479" s="327">
        <v>125</v>
      </c>
      <c r="E479" s="328">
        <f t="shared" si="14"/>
        <v>100</v>
      </c>
    </row>
    <row r="480" spans="1:5" x14ac:dyDescent="0.2">
      <c r="A480" s="1112"/>
      <c r="B480" s="326" t="s">
        <v>1103</v>
      </c>
      <c r="C480" s="327">
        <v>100</v>
      </c>
      <c r="D480" s="327">
        <v>100</v>
      </c>
      <c r="E480" s="328">
        <f t="shared" si="14"/>
        <v>100</v>
      </c>
    </row>
    <row r="481" spans="1:5" x14ac:dyDescent="0.2">
      <c r="A481" s="1112"/>
      <c r="B481" s="326" t="s">
        <v>1104</v>
      </c>
      <c r="C481" s="327">
        <v>50</v>
      </c>
      <c r="D481" s="327">
        <v>50</v>
      </c>
      <c r="E481" s="328">
        <f t="shared" si="14"/>
        <v>100</v>
      </c>
    </row>
    <row r="482" spans="1:5" x14ac:dyDescent="0.2">
      <c r="A482" s="1112"/>
      <c r="B482" s="326" t="s">
        <v>1105</v>
      </c>
      <c r="C482" s="327">
        <v>61</v>
      </c>
      <c r="D482" s="327">
        <v>61</v>
      </c>
      <c r="E482" s="328">
        <f t="shared" si="14"/>
        <v>100</v>
      </c>
    </row>
    <row r="483" spans="1:5" x14ac:dyDescent="0.2">
      <c r="A483" s="1112"/>
      <c r="B483" s="326" t="s">
        <v>740</v>
      </c>
      <c r="C483" s="327">
        <v>600</v>
      </c>
      <c r="D483" s="327">
        <v>600</v>
      </c>
      <c r="E483" s="328">
        <f t="shared" si="14"/>
        <v>100</v>
      </c>
    </row>
    <row r="484" spans="1:5" x14ac:dyDescent="0.2">
      <c r="A484" s="1112"/>
      <c r="B484" s="326" t="s">
        <v>1106</v>
      </c>
      <c r="C484" s="327">
        <v>50</v>
      </c>
      <c r="D484" s="327">
        <v>50</v>
      </c>
      <c r="E484" s="328">
        <f t="shared" si="14"/>
        <v>100</v>
      </c>
    </row>
    <row r="485" spans="1:5" ht="27.75" customHeight="1" x14ac:dyDescent="0.2">
      <c r="A485" s="1112"/>
      <c r="B485" s="326" t="s">
        <v>1107</v>
      </c>
      <c r="C485" s="327">
        <v>30</v>
      </c>
      <c r="D485" s="327">
        <v>30</v>
      </c>
      <c r="E485" s="328">
        <f t="shared" si="14"/>
        <v>100</v>
      </c>
    </row>
    <row r="486" spans="1:5" ht="27.75" customHeight="1" x14ac:dyDescent="0.2">
      <c r="A486" s="1112"/>
      <c r="B486" s="326" t="s">
        <v>741</v>
      </c>
      <c r="C486" s="327">
        <v>100</v>
      </c>
      <c r="D486" s="327">
        <v>100</v>
      </c>
      <c r="E486" s="328">
        <f t="shared" si="14"/>
        <v>100</v>
      </c>
    </row>
    <row r="487" spans="1:5" x14ac:dyDescent="0.2">
      <c r="A487" s="1113"/>
      <c r="B487" s="326" t="s">
        <v>5162</v>
      </c>
      <c r="C487" s="327">
        <v>20</v>
      </c>
      <c r="D487" s="327">
        <v>20</v>
      </c>
      <c r="E487" s="328">
        <f t="shared" si="14"/>
        <v>100</v>
      </c>
    </row>
    <row r="488" spans="1:5" x14ac:dyDescent="0.2">
      <c r="A488" s="1111" t="s">
        <v>742</v>
      </c>
      <c r="B488" s="326" t="s">
        <v>743</v>
      </c>
      <c r="C488" s="327">
        <v>50</v>
      </c>
      <c r="D488" s="327">
        <v>50</v>
      </c>
      <c r="E488" s="328">
        <f t="shared" si="14"/>
        <v>100</v>
      </c>
    </row>
    <row r="489" spans="1:5" x14ac:dyDescent="0.2">
      <c r="A489" s="1112"/>
      <c r="B489" s="326" t="s">
        <v>1108</v>
      </c>
      <c r="C489" s="327">
        <v>50</v>
      </c>
      <c r="D489" s="327">
        <v>50</v>
      </c>
      <c r="E489" s="328">
        <f t="shared" si="14"/>
        <v>100</v>
      </c>
    </row>
    <row r="490" spans="1:5" x14ac:dyDescent="0.2">
      <c r="A490" s="1112"/>
      <c r="B490" s="326" t="s">
        <v>744</v>
      </c>
      <c r="C490" s="327">
        <v>40</v>
      </c>
      <c r="D490" s="327">
        <v>40</v>
      </c>
      <c r="E490" s="328">
        <f t="shared" si="14"/>
        <v>100</v>
      </c>
    </row>
    <row r="491" spans="1:5" x14ac:dyDescent="0.2">
      <c r="A491" s="1112"/>
      <c r="B491" s="326" t="s">
        <v>1109</v>
      </c>
      <c r="C491" s="327">
        <v>50</v>
      </c>
      <c r="D491" s="327">
        <v>50</v>
      </c>
      <c r="E491" s="328">
        <f t="shared" si="14"/>
        <v>100</v>
      </c>
    </row>
    <row r="492" spans="1:5" ht="27.75" customHeight="1" x14ac:dyDescent="0.2">
      <c r="A492" s="1112"/>
      <c r="B492" s="326" t="s">
        <v>1110</v>
      </c>
      <c r="C492" s="327">
        <v>50</v>
      </c>
      <c r="D492" s="327">
        <v>50</v>
      </c>
      <c r="E492" s="328">
        <f t="shared" si="14"/>
        <v>100</v>
      </c>
    </row>
    <row r="493" spans="1:5" x14ac:dyDescent="0.2">
      <c r="A493" s="1112"/>
      <c r="B493" s="326" t="s">
        <v>745</v>
      </c>
      <c r="C493" s="327">
        <v>20</v>
      </c>
      <c r="D493" s="327">
        <v>20</v>
      </c>
      <c r="E493" s="328">
        <f t="shared" si="14"/>
        <v>100</v>
      </c>
    </row>
    <row r="494" spans="1:5" x14ac:dyDescent="0.2">
      <c r="A494" s="1112"/>
      <c r="B494" s="326" t="s">
        <v>746</v>
      </c>
      <c r="C494" s="327">
        <v>5</v>
      </c>
      <c r="D494" s="327">
        <v>5</v>
      </c>
      <c r="E494" s="328">
        <f t="shared" si="14"/>
        <v>100</v>
      </c>
    </row>
    <row r="495" spans="1:5" x14ac:dyDescent="0.2">
      <c r="A495" s="1112"/>
      <c r="B495" s="326" t="s">
        <v>747</v>
      </c>
      <c r="C495" s="327">
        <v>10</v>
      </c>
      <c r="D495" s="327">
        <v>10</v>
      </c>
      <c r="E495" s="328">
        <f t="shared" si="14"/>
        <v>100</v>
      </c>
    </row>
    <row r="496" spans="1:5" x14ac:dyDescent="0.2">
      <c r="A496" s="1112"/>
      <c r="B496" s="326" t="s">
        <v>644</v>
      </c>
      <c r="C496" s="327">
        <v>180</v>
      </c>
      <c r="D496" s="327">
        <v>180</v>
      </c>
      <c r="E496" s="328">
        <f t="shared" si="14"/>
        <v>100</v>
      </c>
    </row>
    <row r="497" spans="1:5" x14ac:dyDescent="0.2">
      <c r="A497" s="1112"/>
      <c r="B497" s="326" t="s">
        <v>609</v>
      </c>
      <c r="C497" s="327">
        <v>20</v>
      </c>
      <c r="D497" s="327">
        <v>20</v>
      </c>
      <c r="E497" s="328">
        <f t="shared" si="14"/>
        <v>100</v>
      </c>
    </row>
    <row r="498" spans="1:5" x14ac:dyDescent="0.2">
      <c r="A498" s="1112"/>
      <c r="B498" s="326" t="s">
        <v>748</v>
      </c>
      <c r="C498" s="327">
        <v>10</v>
      </c>
      <c r="D498" s="327">
        <v>10</v>
      </c>
      <c r="E498" s="328">
        <f t="shared" si="14"/>
        <v>100</v>
      </c>
    </row>
    <row r="499" spans="1:5" ht="27.75" customHeight="1" x14ac:dyDescent="0.2">
      <c r="A499" s="1112"/>
      <c r="B499" s="326" t="s">
        <v>665</v>
      </c>
      <c r="C499" s="327">
        <v>50</v>
      </c>
      <c r="D499" s="327">
        <v>50</v>
      </c>
      <c r="E499" s="328">
        <f t="shared" si="14"/>
        <v>100</v>
      </c>
    </row>
    <row r="500" spans="1:5" x14ac:dyDescent="0.2">
      <c r="A500" s="1113"/>
      <c r="B500" s="326" t="s">
        <v>749</v>
      </c>
      <c r="C500" s="327">
        <v>10</v>
      </c>
      <c r="D500" s="327">
        <v>10</v>
      </c>
      <c r="E500" s="328">
        <f t="shared" si="14"/>
        <v>100</v>
      </c>
    </row>
    <row r="501" spans="1:5" ht="25.5" x14ac:dyDescent="0.2">
      <c r="A501" s="1111" t="s">
        <v>1111</v>
      </c>
      <c r="B501" s="326" t="s">
        <v>1112</v>
      </c>
      <c r="C501" s="327">
        <v>150</v>
      </c>
      <c r="D501" s="327">
        <v>150</v>
      </c>
      <c r="E501" s="328">
        <f t="shared" si="14"/>
        <v>100</v>
      </c>
    </row>
    <row r="502" spans="1:5" x14ac:dyDescent="0.2">
      <c r="A502" s="1112"/>
      <c r="B502" s="326" t="s">
        <v>1113</v>
      </c>
      <c r="C502" s="327">
        <v>1400</v>
      </c>
      <c r="D502" s="327">
        <v>1400</v>
      </c>
      <c r="E502" s="328">
        <f t="shared" si="14"/>
        <v>100</v>
      </c>
    </row>
    <row r="503" spans="1:5" ht="27.75" customHeight="1" x14ac:dyDescent="0.2">
      <c r="A503" s="1112"/>
      <c r="B503" s="326" t="s">
        <v>1114</v>
      </c>
      <c r="C503" s="327">
        <v>1000</v>
      </c>
      <c r="D503" s="327">
        <v>1000</v>
      </c>
      <c r="E503" s="328">
        <f t="shared" si="14"/>
        <v>100</v>
      </c>
    </row>
    <row r="504" spans="1:5" x14ac:dyDescent="0.2">
      <c r="A504" s="1112"/>
      <c r="B504" s="326" t="s">
        <v>1115</v>
      </c>
      <c r="C504" s="327">
        <v>1000</v>
      </c>
      <c r="D504" s="327">
        <v>1000</v>
      </c>
      <c r="E504" s="328">
        <f t="shared" si="14"/>
        <v>100</v>
      </c>
    </row>
    <row r="505" spans="1:5" x14ac:dyDescent="0.2">
      <c r="A505" s="1112"/>
      <c r="B505" s="326" t="s">
        <v>1116</v>
      </c>
      <c r="C505" s="327">
        <v>100</v>
      </c>
      <c r="D505" s="327">
        <v>100</v>
      </c>
      <c r="E505" s="328">
        <f t="shared" si="14"/>
        <v>100</v>
      </c>
    </row>
    <row r="506" spans="1:5" ht="27.75" customHeight="1" x14ac:dyDescent="0.2">
      <c r="A506" s="1112"/>
      <c r="B506" s="326" t="s">
        <v>1064</v>
      </c>
      <c r="C506" s="327">
        <v>1000</v>
      </c>
      <c r="D506" s="327">
        <v>1000</v>
      </c>
      <c r="E506" s="328">
        <f t="shared" si="14"/>
        <v>100</v>
      </c>
    </row>
    <row r="507" spans="1:5" x14ac:dyDescent="0.2">
      <c r="A507" s="1112"/>
      <c r="B507" s="326" t="s">
        <v>1117</v>
      </c>
      <c r="C507" s="327">
        <v>1400</v>
      </c>
      <c r="D507" s="327">
        <v>1400</v>
      </c>
      <c r="E507" s="328">
        <f t="shared" si="14"/>
        <v>100</v>
      </c>
    </row>
    <row r="508" spans="1:5" ht="25.5" x14ac:dyDescent="0.2">
      <c r="A508" s="1112"/>
      <c r="B508" s="326" t="s">
        <v>1118</v>
      </c>
      <c r="C508" s="327">
        <v>5000</v>
      </c>
      <c r="D508" s="327">
        <v>5000</v>
      </c>
      <c r="E508" s="328">
        <f t="shared" si="14"/>
        <v>100</v>
      </c>
    </row>
    <row r="509" spans="1:5" x14ac:dyDescent="0.2">
      <c r="A509" s="1112"/>
      <c r="B509" s="326" t="s">
        <v>1119</v>
      </c>
      <c r="C509" s="327">
        <v>135</v>
      </c>
      <c r="D509" s="327">
        <v>135</v>
      </c>
      <c r="E509" s="328">
        <f t="shared" si="14"/>
        <v>100</v>
      </c>
    </row>
    <row r="510" spans="1:5" x14ac:dyDescent="0.2">
      <c r="A510" s="1112"/>
      <c r="B510" s="326" t="s">
        <v>1120</v>
      </c>
      <c r="C510" s="327">
        <v>1000</v>
      </c>
      <c r="D510" s="327">
        <v>1000</v>
      </c>
      <c r="E510" s="328">
        <f t="shared" si="14"/>
        <v>100</v>
      </c>
    </row>
    <row r="511" spans="1:5" x14ac:dyDescent="0.2">
      <c r="A511" s="1112"/>
      <c r="B511" s="326" t="s">
        <v>1121</v>
      </c>
      <c r="C511" s="327">
        <v>150</v>
      </c>
      <c r="D511" s="327">
        <v>150</v>
      </c>
      <c r="E511" s="328">
        <f t="shared" si="14"/>
        <v>100</v>
      </c>
    </row>
    <row r="512" spans="1:5" x14ac:dyDescent="0.2">
      <c r="A512" s="1112"/>
      <c r="B512" s="326" t="s">
        <v>1122</v>
      </c>
      <c r="C512" s="327">
        <v>1500</v>
      </c>
      <c r="D512" s="327">
        <v>1500</v>
      </c>
      <c r="E512" s="328">
        <f t="shared" si="14"/>
        <v>100</v>
      </c>
    </row>
    <row r="513" spans="1:5" x14ac:dyDescent="0.2">
      <c r="A513" s="1112"/>
      <c r="B513" s="326" t="s">
        <v>1123</v>
      </c>
      <c r="C513" s="327">
        <v>1500</v>
      </c>
      <c r="D513" s="327">
        <v>1500</v>
      </c>
      <c r="E513" s="328">
        <f t="shared" si="14"/>
        <v>100</v>
      </c>
    </row>
    <row r="514" spans="1:5" x14ac:dyDescent="0.2">
      <c r="A514" s="1112"/>
      <c r="B514" s="326" t="s">
        <v>1124</v>
      </c>
      <c r="C514" s="327">
        <v>2000</v>
      </c>
      <c r="D514" s="327">
        <v>2000</v>
      </c>
      <c r="E514" s="328">
        <f t="shared" si="14"/>
        <v>100</v>
      </c>
    </row>
    <row r="515" spans="1:5" x14ac:dyDescent="0.2">
      <c r="A515" s="1112"/>
      <c r="B515" s="326" t="s">
        <v>1125</v>
      </c>
      <c r="C515" s="327">
        <v>150</v>
      </c>
      <c r="D515" s="327">
        <v>150</v>
      </c>
      <c r="E515" s="328">
        <f>D515/C515*100</f>
        <v>100</v>
      </c>
    </row>
    <row r="516" spans="1:5" ht="27.75" customHeight="1" x14ac:dyDescent="0.2">
      <c r="A516" s="1112"/>
      <c r="B516" s="326" t="s">
        <v>1071</v>
      </c>
      <c r="C516" s="327">
        <v>5000</v>
      </c>
      <c r="D516" s="327">
        <v>5000</v>
      </c>
      <c r="E516" s="328">
        <f t="shared" ref="E516:E561" si="15">D516/C516*100</f>
        <v>100</v>
      </c>
    </row>
    <row r="517" spans="1:5" x14ac:dyDescent="0.2">
      <c r="A517" s="1112"/>
      <c r="B517" s="326" t="s">
        <v>1078</v>
      </c>
      <c r="C517" s="327">
        <v>1000</v>
      </c>
      <c r="D517" s="327">
        <v>1000</v>
      </c>
      <c r="E517" s="328">
        <f t="shared" si="15"/>
        <v>100</v>
      </c>
    </row>
    <row r="518" spans="1:5" ht="25.5" x14ac:dyDescent="0.2">
      <c r="A518" s="1112"/>
      <c r="B518" s="326" t="s">
        <v>1126</v>
      </c>
      <c r="C518" s="327">
        <v>300</v>
      </c>
      <c r="D518" s="327">
        <v>300</v>
      </c>
      <c r="E518" s="328">
        <f t="shared" si="15"/>
        <v>100</v>
      </c>
    </row>
    <row r="519" spans="1:5" x14ac:dyDescent="0.2">
      <c r="A519" s="1112"/>
      <c r="B519" s="326" t="s">
        <v>1127</v>
      </c>
      <c r="C519" s="327">
        <v>150</v>
      </c>
      <c r="D519" s="327">
        <v>150</v>
      </c>
      <c r="E519" s="328">
        <f t="shared" si="15"/>
        <v>100</v>
      </c>
    </row>
    <row r="520" spans="1:5" ht="27.75" customHeight="1" x14ac:dyDescent="0.2">
      <c r="A520" s="1112"/>
      <c r="B520" s="326" t="s">
        <v>733</v>
      </c>
      <c r="C520" s="327">
        <v>300</v>
      </c>
      <c r="D520" s="327">
        <v>300</v>
      </c>
      <c r="E520" s="328">
        <f t="shared" si="15"/>
        <v>100</v>
      </c>
    </row>
    <row r="521" spans="1:5" x14ac:dyDescent="0.2">
      <c r="A521" s="1112"/>
      <c r="B521" s="326" t="s">
        <v>1128</v>
      </c>
      <c r="C521" s="327">
        <v>500</v>
      </c>
      <c r="D521" s="327">
        <v>500</v>
      </c>
      <c r="E521" s="328">
        <f t="shared" si="15"/>
        <v>100</v>
      </c>
    </row>
    <row r="522" spans="1:5" ht="27.75" customHeight="1" x14ac:dyDescent="0.2">
      <c r="A522" s="1112"/>
      <c r="B522" s="326" t="s">
        <v>735</v>
      </c>
      <c r="C522" s="327">
        <v>1000</v>
      </c>
      <c r="D522" s="327">
        <v>1000</v>
      </c>
      <c r="E522" s="328">
        <f t="shared" si="15"/>
        <v>100</v>
      </c>
    </row>
    <row r="523" spans="1:5" ht="27.75" customHeight="1" x14ac:dyDescent="0.2">
      <c r="A523" s="1112"/>
      <c r="B523" s="326" t="s">
        <v>1129</v>
      </c>
      <c r="C523" s="327">
        <v>300</v>
      </c>
      <c r="D523" s="327">
        <v>300</v>
      </c>
      <c r="E523" s="328">
        <f t="shared" si="15"/>
        <v>100</v>
      </c>
    </row>
    <row r="524" spans="1:5" x14ac:dyDescent="0.2">
      <c r="A524" s="1112"/>
      <c r="B524" s="326" t="s">
        <v>1130</v>
      </c>
      <c r="C524" s="327">
        <v>80</v>
      </c>
      <c r="D524" s="327">
        <v>80</v>
      </c>
      <c r="E524" s="328">
        <f t="shared" si="15"/>
        <v>100</v>
      </c>
    </row>
    <row r="525" spans="1:5" ht="27.75" customHeight="1" x14ac:dyDescent="0.2">
      <c r="A525" s="1112"/>
      <c r="B525" s="326" t="s">
        <v>1131</v>
      </c>
      <c r="C525" s="327">
        <v>1000</v>
      </c>
      <c r="D525" s="327">
        <v>1000</v>
      </c>
      <c r="E525" s="328">
        <f t="shared" si="15"/>
        <v>100</v>
      </c>
    </row>
    <row r="526" spans="1:5" ht="27.75" customHeight="1" x14ac:dyDescent="0.2">
      <c r="A526" s="1112"/>
      <c r="B526" s="326" t="s">
        <v>1132</v>
      </c>
      <c r="C526" s="327">
        <v>600</v>
      </c>
      <c r="D526" s="327">
        <v>600</v>
      </c>
      <c r="E526" s="328">
        <f t="shared" si="15"/>
        <v>100</v>
      </c>
    </row>
    <row r="527" spans="1:5" ht="27.75" customHeight="1" x14ac:dyDescent="0.2">
      <c r="A527" s="1112"/>
      <c r="B527" s="326" t="s">
        <v>1133</v>
      </c>
      <c r="C527" s="327">
        <v>150</v>
      </c>
      <c r="D527" s="327">
        <v>150</v>
      </c>
      <c r="E527" s="328">
        <f t="shared" si="15"/>
        <v>100</v>
      </c>
    </row>
    <row r="528" spans="1:5" ht="27.75" customHeight="1" x14ac:dyDescent="0.2">
      <c r="A528" s="1112"/>
      <c r="B528" s="326" t="s">
        <v>1134</v>
      </c>
      <c r="C528" s="327">
        <v>1000</v>
      </c>
      <c r="D528" s="327">
        <v>1000</v>
      </c>
      <c r="E528" s="328">
        <f t="shared" si="15"/>
        <v>100</v>
      </c>
    </row>
    <row r="529" spans="1:5" ht="27.75" customHeight="1" x14ac:dyDescent="0.2">
      <c r="A529" s="1112"/>
      <c r="B529" s="326" t="s">
        <v>1135</v>
      </c>
      <c r="C529" s="327">
        <v>200</v>
      </c>
      <c r="D529" s="327">
        <v>200</v>
      </c>
      <c r="E529" s="328">
        <f t="shared" si="15"/>
        <v>100</v>
      </c>
    </row>
    <row r="530" spans="1:5" ht="27.75" customHeight="1" x14ac:dyDescent="0.2">
      <c r="A530" s="1112"/>
      <c r="B530" s="326" t="s">
        <v>1136</v>
      </c>
      <c r="C530" s="327">
        <v>150</v>
      </c>
      <c r="D530" s="327">
        <v>150</v>
      </c>
      <c r="E530" s="328">
        <f t="shared" si="15"/>
        <v>100</v>
      </c>
    </row>
    <row r="531" spans="1:5" ht="27.75" customHeight="1" x14ac:dyDescent="0.2">
      <c r="A531" s="1112"/>
      <c r="B531" s="326" t="s">
        <v>1100</v>
      </c>
      <c r="C531" s="327">
        <v>1400</v>
      </c>
      <c r="D531" s="327">
        <v>1400</v>
      </c>
      <c r="E531" s="328">
        <f t="shared" si="15"/>
        <v>100</v>
      </c>
    </row>
    <row r="532" spans="1:5" x14ac:dyDescent="0.2">
      <c r="A532" s="1113"/>
      <c r="B532" s="326" t="s">
        <v>1137</v>
      </c>
      <c r="C532" s="327">
        <v>1000</v>
      </c>
      <c r="D532" s="327">
        <v>1000</v>
      </c>
      <c r="E532" s="328">
        <f t="shared" si="15"/>
        <v>100</v>
      </c>
    </row>
    <row r="533" spans="1:5" x14ac:dyDescent="0.2">
      <c r="A533" s="1111" t="s">
        <v>1138</v>
      </c>
      <c r="B533" s="326" t="s">
        <v>5162</v>
      </c>
      <c r="C533" s="327">
        <v>60</v>
      </c>
      <c r="D533" s="327">
        <v>60</v>
      </c>
      <c r="E533" s="328">
        <f t="shared" si="15"/>
        <v>100</v>
      </c>
    </row>
    <row r="534" spans="1:5" x14ac:dyDescent="0.2">
      <c r="A534" s="1112"/>
      <c r="B534" s="326" t="s">
        <v>5162</v>
      </c>
      <c r="C534" s="327">
        <v>30</v>
      </c>
      <c r="D534" s="327">
        <v>30</v>
      </c>
      <c r="E534" s="328">
        <f t="shared" si="15"/>
        <v>100</v>
      </c>
    </row>
    <row r="535" spans="1:5" x14ac:dyDescent="0.2">
      <c r="A535" s="1113"/>
      <c r="B535" s="326" t="s">
        <v>5162</v>
      </c>
      <c r="C535" s="327">
        <v>60</v>
      </c>
      <c r="D535" s="327">
        <v>60</v>
      </c>
      <c r="E535" s="328">
        <f t="shared" si="15"/>
        <v>100</v>
      </c>
    </row>
    <row r="536" spans="1:5" ht="27.75" customHeight="1" x14ac:dyDescent="0.2">
      <c r="A536" s="1111" t="s">
        <v>750</v>
      </c>
      <c r="B536" s="326" t="s">
        <v>751</v>
      </c>
      <c r="C536" s="327">
        <v>40</v>
      </c>
      <c r="D536" s="327">
        <v>40</v>
      </c>
      <c r="E536" s="328">
        <f t="shared" si="15"/>
        <v>100</v>
      </c>
    </row>
    <row r="537" spans="1:5" x14ac:dyDescent="0.2">
      <c r="A537" s="1112"/>
      <c r="B537" s="326" t="s">
        <v>1139</v>
      </c>
      <c r="C537" s="327">
        <v>17</v>
      </c>
      <c r="D537" s="327">
        <v>17</v>
      </c>
      <c r="E537" s="328">
        <f t="shared" si="15"/>
        <v>100</v>
      </c>
    </row>
    <row r="538" spans="1:5" ht="27.75" customHeight="1" x14ac:dyDescent="0.2">
      <c r="A538" s="1112"/>
      <c r="B538" s="326" t="s">
        <v>752</v>
      </c>
      <c r="C538" s="327">
        <v>80</v>
      </c>
      <c r="D538" s="327">
        <v>80</v>
      </c>
      <c r="E538" s="328">
        <f t="shared" si="15"/>
        <v>100</v>
      </c>
    </row>
    <row r="539" spans="1:5" ht="27.75" customHeight="1" x14ac:dyDescent="0.2">
      <c r="A539" s="1112"/>
      <c r="B539" s="326" t="s">
        <v>1140</v>
      </c>
      <c r="C539" s="327">
        <v>50</v>
      </c>
      <c r="D539" s="327">
        <v>47.625999999999998</v>
      </c>
      <c r="E539" s="328">
        <f t="shared" si="15"/>
        <v>95.251999999999995</v>
      </c>
    </row>
    <row r="540" spans="1:5" x14ac:dyDescent="0.2">
      <c r="A540" s="1112"/>
      <c r="B540" s="326" t="s">
        <v>753</v>
      </c>
      <c r="C540" s="327">
        <v>350</v>
      </c>
      <c r="D540" s="327">
        <v>350</v>
      </c>
      <c r="E540" s="328">
        <f t="shared" si="15"/>
        <v>100</v>
      </c>
    </row>
    <row r="541" spans="1:5" ht="27.75" customHeight="1" x14ac:dyDescent="0.2">
      <c r="A541" s="1112"/>
      <c r="B541" s="326" t="s">
        <v>641</v>
      </c>
      <c r="C541" s="327">
        <v>20</v>
      </c>
      <c r="D541" s="327">
        <v>20</v>
      </c>
      <c r="E541" s="328">
        <f t="shared" si="15"/>
        <v>100</v>
      </c>
    </row>
    <row r="542" spans="1:5" ht="27.75" customHeight="1" x14ac:dyDescent="0.2">
      <c r="A542" s="1112"/>
      <c r="B542" s="326" t="s">
        <v>754</v>
      </c>
      <c r="C542" s="327">
        <v>20</v>
      </c>
      <c r="D542" s="327">
        <v>20</v>
      </c>
      <c r="E542" s="328">
        <f t="shared" si="15"/>
        <v>100</v>
      </c>
    </row>
    <row r="543" spans="1:5" ht="27.75" customHeight="1" x14ac:dyDescent="0.2">
      <c r="A543" s="1112"/>
      <c r="B543" s="326" t="s">
        <v>755</v>
      </c>
      <c r="C543" s="327">
        <v>100</v>
      </c>
      <c r="D543" s="327">
        <v>100</v>
      </c>
      <c r="E543" s="328">
        <f t="shared" si="15"/>
        <v>100</v>
      </c>
    </row>
    <row r="544" spans="1:5" x14ac:dyDescent="0.2">
      <c r="A544" s="1112"/>
      <c r="B544" s="326" t="s">
        <v>609</v>
      </c>
      <c r="C544" s="327">
        <v>120</v>
      </c>
      <c r="D544" s="327">
        <v>120</v>
      </c>
      <c r="E544" s="328">
        <f t="shared" si="15"/>
        <v>100</v>
      </c>
    </row>
    <row r="545" spans="1:5" x14ac:dyDescent="0.2">
      <c r="A545" s="1113"/>
      <c r="B545" s="326" t="s">
        <v>1141</v>
      </c>
      <c r="C545" s="327">
        <v>10</v>
      </c>
      <c r="D545" s="327">
        <v>10</v>
      </c>
      <c r="E545" s="328">
        <f t="shared" si="15"/>
        <v>100</v>
      </c>
    </row>
    <row r="546" spans="1:5" x14ac:dyDescent="0.2">
      <c r="A546" s="1111" t="s">
        <v>1142</v>
      </c>
      <c r="B546" s="326" t="s">
        <v>1143</v>
      </c>
      <c r="C546" s="327">
        <v>300</v>
      </c>
      <c r="D546" s="327">
        <v>300</v>
      </c>
      <c r="E546" s="328">
        <f t="shared" si="15"/>
        <v>100</v>
      </c>
    </row>
    <row r="547" spans="1:5" x14ac:dyDescent="0.2">
      <c r="A547" s="1112"/>
      <c r="B547" s="326" t="s">
        <v>667</v>
      </c>
      <c r="C547" s="327">
        <v>100</v>
      </c>
      <c r="D547" s="327">
        <v>100</v>
      </c>
      <c r="E547" s="328">
        <f t="shared" si="15"/>
        <v>100</v>
      </c>
    </row>
    <row r="548" spans="1:5" x14ac:dyDescent="0.2">
      <c r="A548" s="1112"/>
      <c r="B548" s="326" t="s">
        <v>1144</v>
      </c>
      <c r="C548" s="327">
        <v>200</v>
      </c>
      <c r="D548" s="327">
        <v>200</v>
      </c>
      <c r="E548" s="328">
        <f t="shared" si="15"/>
        <v>100</v>
      </c>
    </row>
    <row r="549" spans="1:5" x14ac:dyDescent="0.2">
      <c r="A549" s="1112"/>
      <c r="B549" s="326" t="s">
        <v>657</v>
      </c>
      <c r="C549" s="327">
        <v>50</v>
      </c>
      <c r="D549" s="327">
        <v>50</v>
      </c>
      <c r="E549" s="328">
        <f t="shared" si="15"/>
        <v>100</v>
      </c>
    </row>
    <row r="550" spans="1:5" x14ac:dyDescent="0.2">
      <c r="A550" s="1112"/>
      <c r="B550" s="326" t="s">
        <v>718</v>
      </c>
      <c r="C550" s="327">
        <v>200</v>
      </c>
      <c r="D550" s="327">
        <v>200</v>
      </c>
      <c r="E550" s="328">
        <f t="shared" si="15"/>
        <v>100</v>
      </c>
    </row>
    <row r="551" spans="1:5" x14ac:dyDescent="0.2">
      <c r="A551" s="1112"/>
      <c r="B551" s="326" t="s">
        <v>722</v>
      </c>
      <c r="C551" s="327">
        <v>150</v>
      </c>
      <c r="D551" s="327">
        <v>127.75700000000001</v>
      </c>
      <c r="E551" s="328">
        <f t="shared" si="15"/>
        <v>85.171333333333337</v>
      </c>
    </row>
    <row r="552" spans="1:5" x14ac:dyDescent="0.2">
      <c r="A552" s="1112"/>
      <c r="B552" s="326" t="s">
        <v>1145</v>
      </c>
      <c r="C552" s="327">
        <v>150</v>
      </c>
      <c r="D552" s="327">
        <v>150</v>
      </c>
      <c r="E552" s="328">
        <f t="shared" si="15"/>
        <v>100</v>
      </c>
    </row>
    <row r="553" spans="1:5" x14ac:dyDescent="0.2">
      <c r="A553" s="1112"/>
      <c r="B553" s="326" t="s">
        <v>942</v>
      </c>
      <c r="C553" s="327">
        <v>50</v>
      </c>
      <c r="D553" s="327">
        <v>50</v>
      </c>
      <c r="E553" s="328">
        <f t="shared" si="15"/>
        <v>100</v>
      </c>
    </row>
    <row r="554" spans="1:5" x14ac:dyDescent="0.2">
      <c r="A554" s="1112"/>
      <c r="B554" s="326" t="s">
        <v>577</v>
      </c>
      <c r="C554" s="327">
        <v>200</v>
      </c>
      <c r="D554" s="327">
        <v>200</v>
      </c>
      <c r="E554" s="328">
        <f t="shared" si="15"/>
        <v>100</v>
      </c>
    </row>
    <row r="555" spans="1:5" x14ac:dyDescent="0.2">
      <c r="A555" s="1112"/>
      <c r="B555" s="326" t="s">
        <v>1146</v>
      </c>
      <c r="C555" s="327">
        <v>400</v>
      </c>
      <c r="D555" s="327">
        <v>400</v>
      </c>
      <c r="E555" s="328">
        <f t="shared" si="15"/>
        <v>100</v>
      </c>
    </row>
    <row r="556" spans="1:5" x14ac:dyDescent="0.2">
      <c r="A556" s="1112"/>
      <c r="B556" s="326" t="s">
        <v>1009</v>
      </c>
      <c r="C556" s="327">
        <v>150</v>
      </c>
      <c r="D556" s="327">
        <v>150</v>
      </c>
      <c r="E556" s="328">
        <f t="shared" si="15"/>
        <v>100</v>
      </c>
    </row>
    <row r="557" spans="1:5" x14ac:dyDescent="0.2">
      <c r="A557" s="1112"/>
      <c r="B557" s="326" t="s">
        <v>736</v>
      </c>
      <c r="C557" s="327">
        <v>400</v>
      </c>
      <c r="D557" s="327">
        <v>400</v>
      </c>
      <c r="E557" s="328">
        <f t="shared" si="15"/>
        <v>100</v>
      </c>
    </row>
    <row r="558" spans="1:5" x14ac:dyDescent="0.2">
      <c r="A558" s="1112"/>
      <c r="B558" s="326" t="s">
        <v>737</v>
      </c>
      <c r="C558" s="327">
        <v>200</v>
      </c>
      <c r="D558" s="327">
        <v>200</v>
      </c>
      <c r="E558" s="328">
        <f t="shared" si="15"/>
        <v>100</v>
      </c>
    </row>
    <row r="559" spans="1:5" x14ac:dyDescent="0.2">
      <c r="A559" s="1112"/>
      <c r="B559" s="326" t="s">
        <v>1147</v>
      </c>
      <c r="C559" s="327">
        <v>150</v>
      </c>
      <c r="D559" s="327">
        <v>150</v>
      </c>
      <c r="E559" s="328">
        <f t="shared" si="15"/>
        <v>100</v>
      </c>
    </row>
    <row r="560" spans="1:5" x14ac:dyDescent="0.2">
      <c r="A560" s="1113"/>
      <c r="B560" s="326" t="s">
        <v>1148</v>
      </c>
      <c r="C560" s="327">
        <v>200</v>
      </c>
      <c r="D560" s="327">
        <v>200</v>
      </c>
      <c r="E560" s="328">
        <f t="shared" si="15"/>
        <v>100</v>
      </c>
    </row>
    <row r="561" spans="1:5" ht="15.75" customHeight="1" x14ac:dyDescent="0.2">
      <c r="A561" s="1105" t="s">
        <v>457</v>
      </c>
      <c r="B561" s="1106"/>
      <c r="C561" s="331">
        <f>SUM(C385:C560)</f>
        <v>87458.31</v>
      </c>
      <c r="D561" s="331">
        <f>SUM(D385:D560)</f>
        <v>87383.322799999994</v>
      </c>
      <c r="E561" s="332">
        <f t="shared" si="15"/>
        <v>99.91425949117928</v>
      </c>
    </row>
    <row r="562" spans="1:5" ht="18" customHeight="1" x14ac:dyDescent="0.2">
      <c r="A562" s="1120" t="s">
        <v>408</v>
      </c>
      <c r="B562" s="1121"/>
      <c r="C562" s="1121"/>
      <c r="D562" s="1121"/>
      <c r="E562" s="1122"/>
    </row>
    <row r="563" spans="1:5" x14ac:dyDescent="0.2">
      <c r="A563" s="1111" t="s">
        <v>756</v>
      </c>
      <c r="B563" s="326" t="s">
        <v>1149</v>
      </c>
      <c r="C563" s="327">
        <v>40</v>
      </c>
      <c r="D563" s="327">
        <v>40</v>
      </c>
      <c r="E563" s="328">
        <f t="shared" ref="E563:E583" si="16">D563/C563*100</f>
        <v>100</v>
      </c>
    </row>
    <row r="564" spans="1:5" ht="27.75" customHeight="1" x14ac:dyDescent="0.2">
      <c r="A564" s="1112"/>
      <c r="B564" s="326" t="s">
        <v>757</v>
      </c>
      <c r="C564" s="327">
        <v>30</v>
      </c>
      <c r="D564" s="327">
        <v>30</v>
      </c>
      <c r="E564" s="328">
        <f t="shared" si="16"/>
        <v>100</v>
      </c>
    </row>
    <row r="565" spans="1:5" x14ac:dyDescent="0.2">
      <c r="A565" s="1112"/>
      <c r="B565" s="326" t="s">
        <v>758</v>
      </c>
      <c r="C565" s="327">
        <v>30</v>
      </c>
      <c r="D565" s="327">
        <v>30</v>
      </c>
      <c r="E565" s="328">
        <f t="shared" si="16"/>
        <v>100</v>
      </c>
    </row>
    <row r="566" spans="1:5" ht="27.75" customHeight="1" x14ac:dyDescent="0.2">
      <c r="A566" s="1112"/>
      <c r="B566" s="326" t="s">
        <v>759</v>
      </c>
      <c r="C566" s="327">
        <v>40</v>
      </c>
      <c r="D566" s="327">
        <v>40</v>
      </c>
      <c r="E566" s="328">
        <f t="shared" si="16"/>
        <v>100</v>
      </c>
    </row>
    <row r="567" spans="1:5" ht="27.75" customHeight="1" x14ac:dyDescent="0.2">
      <c r="A567" s="1112"/>
      <c r="B567" s="326" t="s">
        <v>764</v>
      </c>
      <c r="C567" s="327">
        <v>42</v>
      </c>
      <c r="D567" s="327">
        <v>42</v>
      </c>
      <c r="E567" s="328">
        <f t="shared" si="16"/>
        <v>100</v>
      </c>
    </row>
    <row r="568" spans="1:5" x14ac:dyDescent="0.2">
      <c r="A568" s="1112"/>
      <c r="B568" s="326" t="s">
        <v>936</v>
      </c>
      <c r="C568" s="327">
        <v>30</v>
      </c>
      <c r="D568" s="327">
        <v>30</v>
      </c>
      <c r="E568" s="328">
        <f t="shared" si="16"/>
        <v>100</v>
      </c>
    </row>
    <row r="569" spans="1:5" ht="27.75" customHeight="1" x14ac:dyDescent="0.2">
      <c r="A569" s="1112"/>
      <c r="B569" s="326" t="s">
        <v>1150</v>
      </c>
      <c r="C569" s="327">
        <v>50</v>
      </c>
      <c r="D569" s="327">
        <v>50</v>
      </c>
      <c r="E569" s="328">
        <f t="shared" si="16"/>
        <v>100</v>
      </c>
    </row>
    <row r="570" spans="1:5" ht="27.75" customHeight="1" x14ac:dyDescent="0.2">
      <c r="A570" s="1113"/>
      <c r="B570" s="326" t="s">
        <v>1151</v>
      </c>
      <c r="C570" s="327">
        <v>7</v>
      </c>
      <c r="D570" s="327">
        <v>7</v>
      </c>
      <c r="E570" s="328">
        <f t="shared" si="16"/>
        <v>100</v>
      </c>
    </row>
    <row r="571" spans="1:5" x14ac:dyDescent="0.2">
      <c r="A571" s="1111" t="s">
        <v>1152</v>
      </c>
      <c r="B571" s="326" t="s">
        <v>1153</v>
      </c>
      <c r="C571" s="327">
        <v>50</v>
      </c>
      <c r="D571" s="327">
        <v>50</v>
      </c>
      <c r="E571" s="328">
        <f t="shared" si="16"/>
        <v>100</v>
      </c>
    </row>
    <row r="572" spans="1:5" x14ac:dyDescent="0.2">
      <c r="A572" s="1113"/>
      <c r="B572" s="326" t="s">
        <v>1154</v>
      </c>
      <c r="C572" s="327">
        <v>15</v>
      </c>
      <c r="D572" s="327">
        <v>15</v>
      </c>
      <c r="E572" s="328">
        <f t="shared" si="16"/>
        <v>100</v>
      </c>
    </row>
    <row r="573" spans="1:5" x14ac:dyDescent="0.2">
      <c r="A573" s="325" t="s">
        <v>760</v>
      </c>
      <c r="B573" s="326" t="s">
        <v>609</v>
      </c>
      <c r="C573" s="327">
        <v>3680</v>
      </c>
      <c r="D573" s="327">
        <v>3680</v>
      </c>
      <c r="E573" s="328">
        <f t="shared" si="16"/>
        <v>100</v>
      </c>
    </row>
    <row r="574" spans="1:5" ht="27.75" customHeight="1" x14ac:dyDescent="0.2">
      <c r="A574" s="325" t="s">
        <v>761</v>
      </c>
      <c r="B574" s="326" t="s">
        <v>609</v>
      </c>
      <c r="C574" s="327">
        <v>4000</v>
      </c>
      <c r="D574" s="327">
        <v>2389.21</v>
      </c>
      <c r="E574" s="328">
        <f t="shared" si="16"/>
        <v>59.730249999999998</v>
      </c>
    </row>
    <row r="575" spans="1:5" x14ac:dyDescent="0.2">
      <c r="A575" s="1111" t="s">
        <v>762</v>
      </c>
      <c r="B575" s="326" t="s">
        <v>1155</v>
      </c>
      <c r="C575" s="327">
        <v>24.18</v>
      </c>
      <c r="D575" s="327">
        <v>24.18</v>
      </c>
      <c r="E575" s="328">
        <f t="shared" si="16"/>
        <v>100</v>
      </c>
    </row>
    <row r="576" spans="1:5" x14ac:dyDescent="0.2">
      <c r="A576" s="1112"/>
      <c r="B576" s="326" t="s">
        <v>997</v>
      </c>
      <c r="C576" s="327">
        <v>196</v>
      </c>
      <c r="D576" s="327">
        <v>196</v>
      </c>
      <c r="E576" s="328">
        <f t="shared" si="16"/>
        <v>100</v>
      </c>
    </row>
    <row r="577" spans="1:5" x14ac:dyDescent="0.2">
      <c r="A577" s="1112"/>
      <c r="B577" s="326" t="s">
        <v>1156</v>
      </c>
      <c r="C577" s="327">
        <v>80</v>
      </c>
      <c r="D577" s="327">
        <v>80</v>
      </c>
      <c r="E577" s="328">
        <f t="shared" si="16"/>
        <v>100</v>
      </c>
    </row>
    <row r="578" spans="1:5" x14ac:dyDescent="0.2">
      <c r="A578" s="1112"/>
      <c r="B578" s="326" t="s">
        <v>1157</v>
      </c>
      <c r="C578" s="327">
        <v>70</v>
      </c>
      <c r="D578" s="327">
        <v>70</v>
      </c>
      <c r="E578" s="328">
        <f t="shared" si="16"/>
        <v>100</v>
      </c>
    </row>
    <row r="579" spans="1:5" x14ac:dyDescent="0.2">
      <c r="A579" s="1112"/>
      <c r="B579" s="326" t="s">
        <v>1158</v>
      </c>
      <c r="C579" s="327">
        <v>31.95</v>
      </c>
      <c r="D579" s="327">
        <v>31.95</v>
      </c>
      <c r="E579" s="328">
        <f t="shared" si="16"/>
        <v>100</v>
      </c>
    </row>
    <row r="580" spans="1:5" x14ac:dyDescent="0.2">
      <c r="A580" s="1112"/>
      <c r="B580" s="326" t="s">
        <v>1159</v>
      </c>
      <c r="C580" s="327">
        <v>70</v>
      </c>
      <c r="D580" s="327">
        <v>70</v>
      </c>
      <c r="E580" s="328">
        <f t="shared" si="16"/>
        <v>100</v>
      </c>
    </row>
    <row r="581" spans="1:5" x14ac:dyDescent="0.2">
      <c r="A581" s="1112"/>
      <c r="B581" s="326" t="s">
        <v>1160</v>
      </c>
      <c r="C581" s="327">
        <v>150</v>
      </c>
      <c r="D581" s="327">
        <v>150</v>
      </c>
      <c r="E581" s="328">
        <f t="shared" si="16"/>
        <v>100</v>
      </c>
    </row>
    <row r="582" spans="1:5" x14ac:dyDescent="0.2">
      <c r="A582" s="1113"/>
      <c r="B582" s="326" t="s">
        <v>1161</v>
      </c>
      <c r="C582" s="327">
        <v>70</v>
      </c>
      <c r="D582" s="327">
        <v>70</v>
      </c>
      <c r="E582" s="328">
        <f t="shared" si="16"/>
        <v>100</v>
      </c>
    </row>
    <row r="583" spans="1:5" ht="16.5" customHeight="1" x14ac:dyDescent="0.2">
      <c r="A583" s="1105" t="s">
        <v>455</v>
      </c>
      <c r="B583" s="1106"/>
      <c r="C583" s="331">
        <f>SUM(C563:C582)</f>
        <v>8706.130000000001</v>
      </c>
      <c r="D583" s="331">
        <f>SUM(D563:D582)</f>
        <v>7095.34</v>
      </c>
      <c r="E583" s="332">
        <f t="shared" si="16"/>
        <v>81.498208733386704</v>
      </c>
    </row>
    <row r="584" spans="1:5" ht="18" customHeight="1" x14ac:dyDescent="0.2">
      <c r="A584" s="1120" t="s">
        <v>396</v>
      </c>
      <c r="B584" s="1121"/>
      <c r="C584" s="1121"/>
      <c r="D584" s="1121"/>
      <c r="E584" s="1122"/>
    </row>
    <row r="585" spans="1:5" x14ac:dyDescent="0.2">
      <c r="A585" s="1111" t="s">
        <v>765</v>
      </c>
      <c r="B585" s="326" t="s">
        <v>766</v>
      </c>
      <c r="C585" s="327">
        <v>1000</v>
      </c>
      <c r="D585" s="327">
        <v>1000</v>
      </c>
      <c r="E585" s="328">
        <f t="shared" ref="E585:E623" si="17">D585/C585*100</f>
        <v>100</v>
      </c>
    </row>
    <row r="586" spans="1:5" x14ac:dyDescent="0.2">
      <c r="A586" s="1113"/>
      <c r="B586" s="326" t="s">
        <v>767</v>
      </c>
      <c r="C586" s="327">
        <v>900</v>
      </c>
      <c r="D586" s="327">
        <v>900</v>
      </c>
      <c r="E586" s="328">
        <f t="shared" si="17"/>
        <v>100</v>
      </c>
    </row>
    <row r="587" spans="1:5" x14ac:dyDescent="0.2">
      <c r="A587" s="1111" t="s">
        <v>768</v>
      </c>
      <c r="B587" s="326" t="s">
        <v>769</v>
      </c>
      <c r="C587" s="327">
        <v>150</v>
      </c>
      <c r="D587" s="327">
        <v>150</v>
      </c>
      <c r="E587" s="328">
        <f t="shared" si="17"/>
        <v>100</v>
      </c>
    </row>
    <row r="588" spans="1:5" x14ac:dyDescent="0.2">
      <c r="A588" s="1113"/>
      <c r="B588" s="326" t="s">
        <v>1162</v>
      </c>
      <c r="C588" s="327">
        <v>150</v>
      </c>
      <c r="D588" s="327">
        <v>150</v>
      </c>
      <c r="E588" s="328">
        <f t="shared" si="17"/>
        <v>100</v>
      </c>
    </row>
    <row r="589" spans="1:5" x14ac:dyDescent="0.2">
      <c r="A589" s="1111" t="s">
        <v>770</v>
      </c>
      <c r="B589" s="326" t="s">
        <v>542</v>
      </c>
      <c r="C589" s="327">
        <v>67.55</v>
      </c>
      <c r="D589" s="327">
        <v>67.551000000000002</v>
      </c>
      <c r="E589" s="328">
        <f t="shared" si="17"/>
        <v>100.00148038490009</v>
      </c>
    </row>
    <row r="590" spans="1:5" x14ac:dyDescent="0.2">
      <c r="A590" s="1113"/>
      <c r="B590" s="326" t="s">
        <v>607</v>
      </c>
      <c r="C590" s="327">
        <v>24.43</v>
      </c>
      <c r="D590" s="327">
        <v>24.431999999999999</v>
      </c>
      <c r="E590" s="328">
        <f t="shared" si="17"/>
        <v>100.00818665575113</v>
      </c>
    </row>
    <row r="591" spans="1:5" x14ac:dyDescent="0.2">
      <c r="A591" s="1111" t="s">
        <v>771</v>
      </c>
      <c r="B591" s="326" t="s">
        <v>772</v>
      </c>
      <c r="C591" s="327">
        <v>700</v>
      </c>
      <c r="D591" s="327">
        <v>700</v>
      </c>
      <c r="E591" s="328">
        <f t="shared" si="17"/>
        <v>100</v>
      </c>
    </row>
    <row r="592" spans="1:5" x14ac:dyDescent="0.2">
      <c r="A592" s="1113"/>
      <c r="B592" s="326" t="s">
        <v>773</v>
      </c>
      <c r="C592" s="327">
        <v>200</v>
      </c>
      <c r="D592" s="327">
        <v>200</v>
      </c>
      <c r="E592" s="328">
        <f t="shared" si="17"/>
        <v>100</v>
      </c>
    </row>
    <row r="593" spans="1:5" ht="27.75" customHeight="1" x14ac:dyDescent="0.2">
      <c r="A593" s="325" t="s">
        <v>774</v>
      </c>
      <c r="B593" s="326" t="s">
        <v>775</v>
      </c>
      <c r="C593" s="327">
        <v>7000</v>
      </c>
      <c r="D593" s="327">
        <v>7000</v>
      </c>
      <c r="E593" s="328">
        <f t="shared" si="17"/>
        <v>100</v>
      </c>
    </row>
    <row r="594" spans="1:5" ht="27.75" customHeight="1" x14ac:dyDescent="0.2">
      <c r="A594" s="1111" t="s">
        <v>776</v>
      </c>
      <c r="B594" s="326" t="s">
        <v>777</v>
      </c>
      <c r="C594" s="327">
        <v>269.5</v>
      </c>
      <c r="D594" s="327">
        <v>269.5</v>
      </c>
      <c r="E594" s="328">
        <f t="shared" si="17"/>
        <v>100</v>
      </c>
    </row>
    <row r="595" spans="1:5" ht="27.75" customHeight="1" x14ac:dyDescent="0.2">
      <c r="A595" s="1112"/>
      <c r="B595" s="326" t="s">
        <v>778</v>
      </c>
      <c r="C595" s="327">
        <v>630</v>
      </c>
      <c r="D595" s="327">
        <v>630</v>
      </c>
      <c r="E595" s="328">
        <f t="shared" si="17"/>
        <v>100</v>
      </c>
    </row>
    <row r="596" spans="1:5" ht="27.75" customHeight="1" x14ac:dyDescent="0.2">
      <c r="A596" s="1112"/>
      <c r="B596" s="326" t="s">
        <v>1163</v>
      </c>
      <c r="C596" s="327">
        <v>200</v>
      </c>
      <c r="D596" s="327">
        <v>200</v>
      </c>
      <c r="E596" s="328">
        <f t="shared" si="17"/>
        <v>100</v>
      </c>
    </row>
    <row r="597" spans="1:5" ht="27.75" customHeight="1" x14ac:dyDescent="0.2">
      <c r="A597" s="1112"/>
      <c r="B597" s="326" t="s">
        <v>780</v>
      </c>
      <c r="C597" s="327">
        <v>440</v>
      </c>
      <c r="D597" s="327">
        <v>346.524</v>
      </c>
      <c r="E597" s="328">
        <f t="shared" si="17"/>
        <v>78.755454545454555</v>
      </c>
    </row>
    <row r="598" spans="1:5" ht="27.75" customHeight="1" x14ac:dyDescent="0.2">
      <c r="A598" s="1112"/>
      <c r="B598" s="326" t="s">
        <v>781</v>
      </c>
      <c r="C598" s="327">
        <v>340</v>
      </c>
      <c r="D598" s="327">
        <v>340</v>
      </c>
      <c r="E598" s="328">
        <f t="shared" si="17"/>
        <v>100</v>
      </c>
    </row>
    <row r="599" spans="1:5" ht="27.75" customHeight="1" x14ac:dyDescent="0.2">
      <c r="A599" s="1113"/>
      <c r="B599" s="326" t="s">
        <v>782</v>
      </c>
      <c r="C599" s="327">
        <v>120</v>
      </c>
      <c r="D599" s="327">
        <v>80</v>
      </c>
      <c r="E599" s="328">
        <f t="shared" si="17"/>
        <v>66.666666666666657</v>
      </c>
    </row>
    <row r="600" spans="1:5" x14ac:dyDescent="0.2">
      <c r="A600" s="1111" t="s">
        <v>783</v>
      </c>
      <c r="B600" s="326" t="s">
        <v>557</v>
      </c>
      <c r="C600" s="327">
        <v>407</v>
      </c>
      <c r="D600" s="327">
        <v>394.51875000000001</v>
      </c>
      <c r="E600" s="328">
        <f t="shared" si="17"/>
        <v>96.9333538083538</v>
      </c>
    </row>
    <row r="601" spans="1:5" x14ac:dyDescent="0.2">
      <c r="A601" s="1112"/>
      <c r="B601" s="326" t="s">
        <v>572</v>
      </c>
      <c r="C601" s="327">
        <v>1125</v>
      </c>
      <c r="D601" s="327">
        <v>562.5</v>
      </c>
      <c r="E601" s="328">
        <f t="shared" si="17"/>
        <v>50</v>
      </c>
    </row>
    <row r="602" spans="1:5" x14ac:dyDescent="0.2">
      <c r="A602" s="1112"/>
      <c r="B602" s="326" t="s">
        <v>784</v>
      </c>
      <c r="C602" s="327">
        <v>150</v>
      </c>
      <c r="D602" s="327">
        <v>150</v>
      </c>
      <c r="E602" s="328">
        <f t="shared" si="17"/>
        <v>100</v>
      </c>
    </row>
    <row r="603" spans="1:5" x14ac:dyDescent="0.2">
      <c r="A603" s="1113"/>
      <c r="B603" s="326" t="s">
        <v>785</v>
      </c>
      <c r="C603" s="327">
        <v>786</v>
      </c>
      <c r="D603" s="327">
        <v>786</v>
      </c>
      <c r="E603" s="328">
        <f t="shared" si="17"/>
        <v>100</v>
      </c>
    </row>
    <row r="604" spans="1:5" x14ac:dyDescent="0.2">
      <c r="A604" s="325" t="s">
        <v>786</v>
      </c>
      <c r="B604" s="326" t="s">
        <v>788</v>
      </c>
      <c r="C604" s="327">
        <v>200</v>
      </c>
      <c r="D604" s="327">
        <v>146.8322</v>
      </c>
      <c r="E604" s="328">
        <f t="shared" si="17"/>
        <v>73.4161</v>
      </c>
    </row>
    <row r="605" spans="1:5" x14ac:dyDescent="0.2">
      <c r="A605" s="1111" t="s">
        <v>789</v>
      </c>
      <c r="B605" s="326" t="s">
        <v>790</v>
      </c>
      <c r="C605" s="327">
        <v>200</v>
      </c>
      <c r="D605" s="327">
        <v>200</v>
      </c>
      <c r="E605" s="328">
        <f t="shared" si="17"/>
        <v>100</v>
      </c>
    </row>
    <row r="606" spans="1:5" x14ac:dyDescent="0.2">
      <c r="A606" s="1112"/>
      <c r="B606" s="326" t="s">
        <v>791</v>
      </c>
      <c r="C606" s="327">
        <v>50</v>
      </c>
      <c r="D606" s="327">
        <v>50</v>
      </c>
      <c r="E606" s="328">
        <f t="shared" si="17"/>
        <v>100</v>
      </c>
    </row>
    <row r="607" spans="1:5" ht="27.75" customHeight="1" x14ac:dyDescent="0.2">
      <c r="A607" s="1112"/>
      <c r="B607" s="326" t="s">
        <v>792</v>
      </c>
      <c r="C607" s="327">
        <v>25</v>
      </c>
      <c r="D607" s="327">
        <v>25</v>
      </c>
      <c r="E607" s="328">
        <f t="shared" si="17"/>
        <v>100</v>
      </c>
    </row>
    <row r="608" spans="1:5" ht="27.75" customHeight="1" x14ac:dyDescent="0.2">
      <c r="A608" s="1112"/>
      <c r="B608" s="326" t="s">
        <v>1164</v>
      </c>
      <c r="C608" s="327">
        <v>25</v>
      </c>
      <c r="D608" s="327">
        <v>25</v>
      </c>
      <c r="E608" s="328">
        <f t="shared" si="17"/>
        <v>100</v>
      </c>
    </row>
    <row r="609" spans="1:5" ht="27.75" customHeight="1" x14ac:dyDescent="0.2">
      <c r="A609" s="1112"/>
      <c r="B609" s="326" t="s">
        <v>1165</v>
      </c>
      <c r="C609" s="327">
        <v>60</v>
      </c>
      <c r="D609" s="327">
        <v>60</v>
      </c>
      <c r="E609" s="328">
        <f t="shared" si="17"/>
        <v>100</v>
      </c>
    </row>
    <row r="610" spans="1:5" ht="27.75" customHeight="1" x14ac:dyDescent="0.2">
      <c r="A610" s="1112"/>
      <c r="B610" s="326" t="s">
        <v>778</v>
      </c>
      <c r="C610" s="327">
        <v>200</v>
      </c>
      <c r="D610" s="327">
        <v>200</v>
      </c>
      <c r="E610" s="328">
        <f t="shared" si="17"/>
        <v>100</v>
      </c>
    </row>
    <row r="611" spans="1:5" ht="27.75" customHeight="1" x14ac:dyDescent="0.2">
      <c r="A611" s="1112"/>
      <c r="B611" s="326" t="s">
        <v>779</v>
      </c>
      <c r="C611" s="327">
        <v>50</v>
      </c>
      <c r="D611" s="327">
        <v>0</v>
      </c>
      <c r="E611" s="328">
        <f t="shared" si="17"/>
        <v>0</v>
      </c>
    </row>
    <row r="612" spans="1:5" x14ac:dyDescent="0.2">
      <c r="A612" s="1112"/>
      <c r="B612" s="326" t="s">
        <v>1166</v>
      </c>
      <c r="C612" s="327">
        <v>35</v>
      </c>
      <c r="D612" s="327">
        <v>35</v>
      </c>
      <c r="E612" s="328">
        <f t="shared" si="17"/>
        <v>100</v>
      </c>
    </row>
    <row r="613" spans="1:5" ht="27.75" customHeight="1" x14ac:dyDescent="0.2">
      <c r="A613" s="1112"/>
      <c r="B613" s="326" t="s">
        <v>1167</v>
      </c>
      <c r="C613" s="327">
        <v>50</v>
      </c>
      <c r="D613" s="327">
        <v>50</v>
      </c>
      <c r="E613" s="328">
        <f t="shared" si="17"/>
        <v>100</v>
      </c>
    </row>
    <row r="614" spans="1:5" x14ac:dyDescent="0.2">
      <c r="A614" s="1112"/>
      <c r="B614" s="326" t="s">
        <v>1168</v>
      </c>
      <c r="C614" s="327">
        <v>25</v>
      </c>
      <c r="D614" s="327">
        <v>25</v>
      </c>
      <c r="E614" s="328">
        <f t="shared" si="17"/>
        <v>100</v>
      </c>
    </row>
    <row r="615" spans="1:5" x14ac:dyDescent="0.2">
      <c r="A615" s="1112"/>
      <c r="B615" s="326" t="s">
        <v>683</v>
      </c>
      <c r="C615" s="327">
        <v>180</v>
      </c>
      <c r="D615" s="327">
        <v>180</v>
      </c>
      <c r="E615" s="328">
        <f t="shared" si="17"/>
        <v>100</v>
      </c>
    </row>
    <row r="616" spans="1:5" ht="27.75" customHeight="1" x14ac:dyDescent="0.2">
      <c r="A616" s="1112"/>
      <c r="B616" s="326" t="s">
        <v>1169</v>
      </c>
      <c r="C616" s="327">
        <v>60</v>
      </c>
      <c r="D616" s="327">
        <v>60</v>
      </c>
      <c r="E616" s="328">
        <f t="shared" si="17"/>
        <v>100</v>
      </c>
    </row>
    <row r="617" spans="1:5" ht="27.75" customHeight="1" x14ac:dyDescent="0.2">
      <c r="A617" s="1112"/>
      <c r="B617" s="326" t="s">
        <v>1170</v>
      </c>
      <c r="C617" s="327">
        <v>100</v>
      </c>
      <c r="D617" s="327">
        <v>100</v>
      </c>
      <c r="E617" s="328">
        <f t="shared" si="17"/>
        <v>100</v>
      </c>
    </row>
    <row r="618" spans="1:5" x14ac:dyDescent="0.2">
      <c r="A618" s="1112"/>
      <c r="B618" s="326" t="s">
        <v>795</v>
      </c>
      <c r="C618" s="327">
        <v>50</v>
      </c>
      <c r="D618" s="327">
        <v>50</v>
      </c>
      <c r="E618" s="328">
        <f t="shared" si="17"/>
        <v>100</v>
      </c>
    </row>
    <row r="619" spans="1:5" x14ac:dyDescent="0.2">
      <c r="A619" s="1112"/>
      <c r="B619" s="326" t="s">
        <v>793</v>
      </c>
      <c r="C619" s="327">
        <v>150</v>
      </c>
      <c r="D619" s="327">
        <v>150</v>
      </c>
      <c r="E619" s="328">
        <f t="shared" si="17"/>
        <v>100</v>
      </c>
    </row>
    <row r="620" spans="1:5" ht="27.75" customHeight="1" x14ac:dyDescent="0.2">
      <c r="A620" s="1112"/>
      <c r="B620" s="326" t="s">
        <v>492</v>
      </c>
      <c r="C620" s="327">
        <v>90</v>
      </c>
      <c r="D620" s="327">
        <v>89.199979999999996</v>
      </c>
      <c r="E620" s="328">
        <f t="shared" si="17"/>
        <v>99.111088888888887</v>
      </c>
    </row>
    <row r="621" spans="1:5" x14ac:dyDescent="0.2">
      <c r="A621" s="1112"/>
      <c r="B621" s="326" t="s">
        <v>1171</v>
      </c>
      <c r="C621" s="327">
        <v>100</v>
      </c>
      <c r="D621" s="327">
        <v>100</v>
      </c>
      <c r="E621" s="328">
        <f t="shared" si="17"/>
        <v>100</v>
      </c>
    </row>
    <row r="622" spans="1:5" ht="27.75" customHeight="1" x14ac:dyDescent="0.2">
      <c r="A622" s="1113"/>
      <c r="B622" s="326" t="s">
        <v>794</v>
      </c>
      <c r="C622" s="327">
        <v>100</v>
      </c>
      <c r="D622" s="327">
        <v>100</v>
      </c>
      <c r="E622" s="328">
        <f t="shared" si="17"/>
        <v>100</v>
      </c>
    </row>
    <row r="623" spans="1:5" ht="15.75" customHeight="1" x14ac:dyDescent="0.2">
      <c r="A623" s="1105" t="s">
        <v>450</v>
      </c>
      <c r="B623" s="1106"/>
      <c r="C623" s="331">
        <f>SUM(C585:C622)</f>
        <v>16409.48</v>
      </c>
      <c r="D623" s="331">
        <f>SUM(D585:D622)</f>
        <v>15597.057929999999</v>
      </c>
      <c r="E623" s="332">
        <f t="shared" si="17"/>
        <v>95.049068770003672</v>
      </c>
    </row>
    <row r="624" spans="1:5" ht="18" customHeight="1" x14ac:dyDescent="0.2">
      <c r="A624" s="1114" t="s">
        <v>796</v>
      </c>
      <c r="B624" s="1115"/>
      <c r="C624" s="1115"/>
      <c r="D624" s="1115"/>
      <c r="E624" s="1116"/>
    </row>
    <row r="625" spans="1:5" ht="41.25" customHeight="1" x14ac:dyDescent="0.2">
      <c r="A625" s="325" t="s">
        <v>1172</v>
      </c>
      <c r="B625" s="326" t="s">
        <v>797</v>
      </c>
      <c r="C625" s="327">
        <v>1570</v>
      </c>
      <c r="D625" s="327">
        <v>1570</v>
      </c>
      <c r="E625" s="328">
        <f t="shared" ref="E625:E627" si="18">D625/C625*100</f>
        <v>100</v>
      </c>
    </row>
    <row r="626" spans="1:5" ht="15.75" customHeight="1" x14ac:dyDescent="0.2">
      <c r="A626" s="1105" t="s">
        <v>798</v>
      </c>
      <c r="B626" s="1106"/>
      <c r="C626" s="331">
        <f>SUM(C625)</f>
        <v>1570</v>
      </c>
      <c r="D626" s="331">
        <f>SUM(D625)</f>
        <v>1570</v>
      </c>
      <c r="E626" s="333">
        <f t="shared" si="18"/>
        <v>100</v>
      </c>
    </row>
    <row r="627" spans="1:5" ht="21" customHeight="1" thickBot="1" x14ac:dyDescent="0.25">
      <c r="A627" s="1123" t="s">
        <v>386</v>
      </c>
      <c r="B627" s="1124"/>
      <c r="C627" s="334">
        <f>C20+C177+C260+C275+C319+C369+C383+C561+C583+C623+C626</f>
        <v>349114.63999999996</v>
      </c>
      <c r="D627" s="334">
        <f>D20+D177+D260+D275+D319+D369+D383+D561+D583+D623+D626</f>
        <v>225654.27713000003</v>
      </c>
      <c r="E627" s="335">
        <f t="shared" si="18"/>
        <v>64.636154224297229</v>
      </c>
    </row>
    <row r="629" spans="1:5" x14ac:dyDescent="0.2">
      <c r="B629" s="322"/>
      <c r="C629" s="323"/>
      <c r="D629" s="323"/>
      <c r="E629" s="324"/>
    </row>
  </sheetData>
  <mergeCells count="64">
    <mergeCell ref="A623:B623"/>
    <mergeCell ref="A624:E624"/>
    <mergeCell ref="A626:B626"/>
    <mergeCell ref="A627:B627"/>
    <mergeCell ref="A587:A588"/>
    <mergeCell ref="A589:A590"/>
    <mergeCell ref="A591:A592"/>
    <mergeCell ref="A594:A599"/>
    <mergeCell ref="A600:A603"/>
    <mergeCell ref="A605:A622"/>
    <mergeCell ref="A585:A586"/>
    <mergeCell ref="A501:A532"/>
    <mergeCell ref="A533:A535"/>
    <mergeCell ref="A536:A545"/>
    <mergeCell ref="A546:A560"/>
    <mergeCell ref="A561:B561"/>
    <mergeCell ref="A562:E562"/>
    <mergeCell ref="A563:A570"/>
    <mergeCell ref="A571:A572"/>
    <mergeCell ref="A575:A582"/>
    <mergeCell ref="A583:B583"/>
    <mergeCell ref="A584:E584"/>
    <mergeCell ref="A488:A500"/>
    <mergeCell ref="A320:E320"/>
    <mergeCell ref="A322:A364"/>
    <mergeCell ref="A367:A368"/>
    <mergeCell ref="A369:B369"/>
    <mergeCell ref="A370:E370"/>
    <mergeCell ref="A372:A375"/>
    <mergeCell ref="A377:A382"/>
    <mergeCell ref="A383:B383"/>
    <mergeCell ref="A384:E384"/>
    <mergeCell ref="A387:A391"/>
    <mergeCell ref="A392:A487"/>
    <mergeCell ref="A319:B319"/>
    <mergeCell ref="A251:A259"/>
    <mergeCell ref="A260:B260"/>
    <mergeCell ref="A261:E261"/>
    <mergeCell ref="A262:A270"/>
    <mergeCell ref="A271:A274"/>
    <mergeCell ref="A275:B275"/>
    <mergeCell ref="A276:E276"/>
    <mergeCell ref="A277:A278"/>
    <mergeCell ref="A279:A281"/>
    <mergeCell ref="A282:A314"/>
    <mergeCell ref="A315:A318"/>
    <mergeCell ref="A216:A250"/>
    <mergeCell ref="A21:E21"/>
    <mergeCell ref="A24:A39"/>
    <mergeCell ref="A41:A148"/>
    <mergeCell ref="A150:A168"/>
    <mergeCell ref="A169:A176"/>
    <mergeCell ref="A177:B177"/>
    <mergeCell ref="A178:E178"/>
    <mergeCell ref="A179:A197"/>
    <mergeCell ref="A198:A202"/>
    <mergeCell ref="A203:A212"/>
    <mergeCell ref="A213:A215"/>
    <mergeCell ref="A20:B20"/>
    <mergeCell ref="A2:E2"/>
    <mergeCell ref="A4:E4"/>
    <mergeCell ref="A8:E8"/>
    <mergeCell ref="A11:A14"/>
    <mergeCell ref="A15:A19"/>
  </mergeCells>
  <printOptions horizontalCentered="1"/>
  <pageMargins left="0.39370078740157483" right="0.39370078740157483" top="0.59055118110236227" bottom="0.39370078740157483" header="0.31496062992125984" footer="0.11811023622047245"/>
  <pageSetup paperSize="9" scale="82" firstPageNumber="219" fitToHeight="0" orientation="portrait" useFirstPageNumber="1" r:id="rId1"/>
  <headerFooter>
    <oddHeader>&amp;L&amp;"Tahoma,Kurzíva"Závěrečný účet za rok 2016&amp;R&amp;"Tahoma,Kurzíva"Tabulka č. 5</oddHeader>
    <oddFooter>&amp;C&amp;"Tahoma,Obyčejné"&amp;P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4"/>
  <sheetViews>
    <sheetView view="pageBreakPreview" topLeftCell="B1" zoomScaleNormal="100" zoomScaleSheetLayoutView="100" workbookViewId="0">
      <selection activeCell="C57" sqref="C57"/>
    </sheetView>
  </sheetViews>
  <sheetFormatPr defaultRowHeight="12.75" x14ac:dyDescent="0.2"/>
  <cols>
    <col min="1" max="1" width="9.85546875" style="280" hidden="1" customWidth="1"/>
    <col min="2" max="2" width="47.5703125" style="280" customWidth="1"/>
    <col min="3" max="3" width="13.5703125" style="280" customWidth="1"/>
    <col min="4" max="7" width="11.28515625" style="280" customWidth="1"/>
    <col min="8" max="8" width="10.85546875" style="280" customWidth="1"/>
    <col min="9" max="16384" width="9.140625" style="280"/>
  </cols>
  <sheetData>
    <row r="1" spans="1:8" ht="36" customHeight="1" x14ac:dyDescent="0.2">
      <c r="A1" s="277"/>
      <c r="B1" s="1125" t="s">
        <v>2286</v>
      </c>
      <c r="C1" s="1125"/>
      <c r="D1" s="1125"/>
      <c r="E1" s="1125"/>
      <c r="F1" s="1125"/>
      <c r="G1" s="1125"/>
      <c r="H1" s="1125"/>
    </row>
    <row r="2" spans="1:8" ht="15" customHeight="1" thickBot="1" x14ac:dyDescent="0.25">
      <c r="A2" s="277"/>
      <c r="B2" s="639"/>
      <c r="C2" s="281"/>
      <c r="D2" s="281"/>
      <c r="E2" s="281"/>
      <c r="F2" s="281"/>
      <c r="G2" s="281"/>
      <c r="H2" s="282" t="s">
        <v>2</v>
      </c>
    </row>
    <row r="3" spans="1:8" ht="13.5" customHeight="1" x14ac:dyDescent="0.2">
      <c r="A3" s="1126" t="s">
        <v>799</v>
      </c>
      <c r="B3" s="1128" t="s">
        <v>449</v>
      </c>
      <c r="C3" s="1130" t="s">
        <v>800</v>
      </c>
      <c r="D3" s="1132" t="s">
        <v>801</v>
      </c>
      <c r="E3" s="1132"/>
      <c r="F3" s="1133"/>
      <c r="G3" s="1130" t="s">
        <v>918</v>
      </c>
      <c r="H3" s="1134" t="s">
        <v>802</v>
      </c>
    </row>
    <row r="4" spans="1:8" ht="33" customHeight="1" thickBot="1" x14ac:dyDescent="0.25">
      <c r="A4" s="1127"/>
      <c r="B4" s="1129"/>
      <c r="C4" s="1131"/>
      <c r="D4" s="283" t="s">
        <v>2287</v>
      </c>
      <c r="E4" s="283">
        <v>2015</v>
      </c>
      <c r="F4" s="284">
        <v>2016</v>
      </c>
      <c r="G4" s="1131"/>
      <c r="H4" s="1135"/>
    </row>
    <row r="5" spans="1:8" ht="18.75" customHeight="1" x14ac:dyDescent="0.2">
      <c r="A5" s="285"/>
      <c r="B5" s="286" t="s">
        <v>803</v>
      </c>
      <c r="C5" s="287">
        <f>SUM(C6:C18)</f>
        <v>2135293.5935699996</v>
      </c>
      <c r="D5" s="287">
        <f t="shared" ref="D5:G5" si="0">SUM(D6:D18)</f>
        <v>745254.20499999996</v>
      </c>
      <c r="E5" s="287">
        <f t="shared" si="0"/>
        <v>745424.23460999993</v>
      </c>
      <c r="F5" s="287">
        <f t="shared" si="0"/>
        <v>13361.493960000003</v>
      </c>
      <c r="G5" s="287">
        <f t="shared" si="0"/>
        <v>631253.66</v>
      </c>
      <c r="H5" s="288" t="s">
        <v>205</v>
      </c>
    </row>
    <row r="6" spans="1:8" s="314" customFormat="1" ht="12.75" customHeight="1" x14ac:dyDescent="0.2">
      <c r="A6" s="640">
        <v>2581</v>
      </c>
      <c r="B6" s="310" t="s">
        <v>804</v>
      </c>
      <c r="C6" s="311">
        <v>528460.39971999999</v>
      </c>
      <c r="D6" s="641">
        <v>441735.1</v>
      </c>
      <c r="E6" s="641">
        <v>86725.14</v>
      </c>
      <c r="F6" s="642">
        <v>0.15972</v>
      </c>
      <c r="G6" s="311">
        <v>0</v>
      </c>
      <c r="H6" s="313">
        <v>85</v>
      </c>
    </row>
    <row r="7" spans="1:8" s="314" customFormat="1" ht="12.75" customHeight="1" x14ac:dyDescent="0.2">
      <c r="A7" s="640">
        <v>2583</v>
      </c>
      <c r="B7" s="310" t="s">
        <v>805</v>
      </c>
      <c r="C7" s="311">
        <v>268531.67160999996</v>
      </c>
      <c r="D7" s="641">
        <v>10102.56</v>
      </c>
      <c r="E7" s="641">
        <v>249819.88660999999</v>
      </c>
      <c r="F7" s="312">
        <v>8609.2250000000004</v>
      </c>
      <c r="G7" s="311">
        <v>0</v>
      </c>
      <c r="H7" s="313">
        <v>100</v>
      </c>
    </row>
    <row r="8" spans="1:8" s="314" customFormat="1" ht="12.75" customHeight="1" x14ac:dyDescent="0.2">
      <c r="A8" s="640">
        <v>2598</v>
      </c>
      <c r="B8" s="310" t="s">
        <v>806</v>
      </c>
      <c r="C8" s="311">
        <v>49242.528609999994</v>
      </c>
      <c r="D8" s="641">
        <v>486.99</v>
      </c>
      <c r="E8" s="641">
        <v>48753.53</v>
      </c>
      <c r="F8" s="312">
        <v>2.00861</v>
      </c>
      <c r="G8" s="311">
        <v>0</v>
      </c>
      <c r="H8" s="313">
        <v>85</v>
      </c>
    </row>
    <row r="9" spans="1:8" s="314" customFormat="1" ht="12.75" customHeight="1" x14ac:dyDescent="0.2">
      <c r="A9" s="640">
        <v>2601</v>
      </c>
      <c r="B9" s="310" t="s">
        <v>807</v>
      </c>
      <c r="C9" s="311">
        <v>97537.360000000015</v>
      </c>
      <c r="D9" s="641">
        <v>26781.760000000002</v>
      </c>
      <c r="E9" s="641">
        <v>70712.28</v>
      </c>
      <c r="F9" s="312">
        <v>43.32</v>
      </c>
      <c r="G9" s="311">
        <v>0</v>
      </c>
      <c r="H9" s="313">
        <v>85</v>
      </c>
    </row>
    <row r="10" spans="1:8" s="314" customFormat="1" ht="12.75" customHeight="1" x14ac:dyDescent="0.2">
      <c r="A10" s="640">
        <v>2605</v>
      </c>
      <c r="B10" s="310" t="s">
        <v>808</v>
      </c>
      <c r="C10" s="311">
        <v>275899.16259999998</v>
      </c>
      <c r="D10" s="641">
        <v>194027.24</v>
      </c>
      <c r="E10" s="641">
        <v>81359.88</v>
      </c>
      <c r="F10" s="312">
        <v>512.04259999999999</v>
      </c>
      <c r="G10" s="311">
        <v>0</v>
      </c>
      <c r="H10" s="313">
        <v>85</v>
      </c>
    </row>
    <row r="11" spans="1:8" s="314" customFormat="1" ht="12.75" customHeight="1" x14ac:dyDescent="0.2">
      <c r="A11" s="640">
        <v>2609</v>
      </c>
      <c r="B11" s="310" t="s">
        <v>809</v>
      </c>
      <c r="C11" s="311">
        <v>125391.74917</v>
      </c>
      <c r="D11" s="641">
        <v>71987.31</v>
      </c>
      <c r="E11" s="641">
        <v>53396.46</v>
      </c>
      <c r="F11" s="312">
        <v>7.9791700000000008</v>
      </c>
      <c r="G11" s="311">
        <v>0</v>
      </c>
      <c r="H11" s="313">
        <v>85</v>
      </c>
    </row>
    <row r="12" spans="1:8" s="314" customFormat="1" ht="12.75" customHeight="1" x14ac:dyDescent="0.2">
      <c r="A12" s="640">
        <v>2616</v>
      </c>
      <c r="B12" s="310" t="s">
        <v>810</v>
      </c>
      <c r="C12" s="311">
        <v>154617.92300000001</v>
      </c>
      <c r="D12" s="641">
        <v>133.245</v>
      </c>
      <c r="E12" s="641">
        <v>154472.57800000001</v>
      </c>
      <c r="F12" s="312">
        <v>12.1</v>
      </c>
      <c r="G12" s="311">
        <v>0</v>
      </c>
      <c r="H12" s="313">
        <v>85</v>
      </c>
    </row>
    <row r="13" spans="1:8" ht="12.75" customHeight="1" x14ac:dyDescent="0.2">
      <c r="A13" s="293">
        <v>3204</v>
      </c>
      <c r="B13" s="289" t="s">
        <v>2288</v>
      </c>
      <c r="C13" s="290">
        <v>58000</v>
      </c>
      <c r="D13" s="294">
        <v>0</v>
      </c>
      <c r="E13" s="294">
        <v>0</v>
      </c>
      <c r="F13" s="292">
        <v>314.60000000000002</v>
      </c>
      <c r="G13" s="290">
        <v>57685.4</v>
      </c>
      <c r="H13" s="291">
        <v>90</v>
      </c>
    </row>
    <row r="14" spans="1:8" ht="12.75" customHeight="1" x14ac:dyDescent="0.2">
      <c r="A14" s="293">
        <v>3205</v>
      </c>
      <c r="B14" s="289" t="s">
        <v>2289</v>
      </c>
      <c r="C14" s="290">
        <v>40000.000000000007</v>
      </c>
      <c r="D14" s="294">
        <v>0</v>
      </c>
      <c r="E14" s="294">
        <v>0</v>
      </c>
      <c r="F14" s="292">
        <v>289.19</v>
      </c>
      <c r="G14" s="290">
        <v>39710.810000000005</v>
      </c>
      <c r="H14" s="291">
        <v>90</v>
      </c>
    </row>
    <row r="15" spans="1:8" ht="12.75" customHeight="1" x14ac:dyDescent="0.2">
      <c r="A15" s="293">
        <v>3206</v>
      </c>
      <c r="B15" s="289" t="s">
        <v>2290</v>
      </c>
      <c r="C15" s="290">
        <v>32999.69</v>
      </c>
      <c r="D15" s="294">
        <v>0</v>
      </c>
      <c r="E15" s="294">
        <v>0</v>
      </c>
      <c r="F15" s="292">
        <v>107.69</v>
      </c>
      <c r="G15" s="290">
        <v>32892</v>
      </c>
      <c r="H15" s="291">
        <v>90</v>
      </c>
    </row>
    <row r="16" spans="1:8" ht="34.5" customHeight="1" x14ac:dyDescent="0.2">
      <c r="A16" s="293">
        <v>3262</v>
      </c>
      <c r="B16" s="289" t="s">
        <v>2291</v>
      </c>
      <c r="C16" s="290">
        <v>4613.9927399999997</v>
      </c>
      <c r="D16" s="294">
        <v>0</v>
      </c>
      <c r="E16" s="294">
        <v>0</v>
      </c>
      <c r="F16" s="292">
        <v>183.17274000000006</v>
      </c>
      <c r="G16" s="290">
        <v>4430.82</v>
      </c>
      <c r="H16" s="291">
        <v>85</v>
      </c>
    </row>
    <row r="17" spans="1:8" ht="12.75" customHeight="1" x14ac:dyDescent="0.2">
      <c r="A17" s="293">
        <v>3302</v>
      </c>
      <c r="B17" s="289" t="s">
        <v>2292</v>
      </c>
      <c r="C17" s="290">
        <v>37999.996119999996</v>
      </c>
      <c r="D17" s="294">
        <v>0</v>
      </c>
      <c r="E17" s="294">
        <v>0</v>
      </c>
      <c r="F17" s="292">
        <v>3240.3661199999997</v>
      </c>
      <c r="G17" s="290">
        <v>34759.629999999997</v>
      </c>
      <c r="H17" s="291">
        <v>90</v>
      </c>
    </row>
    <row r="18" spans="1:8" ht="24" customHeight="1" thickBot="1" x14ac:dyDescent="0.25">
      <c r="A18" s="293">
        <v>3319</v>
      </c>
      <c r="B18" s="289" t="s">
        <v>2293</v>
      </c>
      <c r="C18" s="290">
        <v>461999.12</v>
      </c>
      <c r="D18" s="294">
        <v>0</v>
      </c>
      <c r="E18" s="294">
        <v>184.48</v>
      </c>
      <c r="F18" s="292">
        <v>39.64</v>
      </c>
      <c r="G18" s="290">
        <v>461775</v>
      </c>
      <c r="H18" s="291">
        <v>90</v>
      </c>
    </row>
    <row r="19" spans="1:8" ht="18" customHeight="1" x14ac:dyDescent="0.2">
      <c r="A19" s="285"/>
      <c r="B19" s="286" t="s">
        <v>811</v>
      </c>
      <c r="C19" s="287">
        <f>SUM(C20:C24)</f>
        <v>867107.1820700001</v>
      </c>
      <c r="D19" s="287">
        <f t="shared" ref="D19:G19" si="1">SUM(D20:D24)</f>
        <v>1805.9649999999999</v>
      </c>
      <c r="E19" s="287">
        <f t="shared" si="1"/>
        <v>836941.55139000015</v>
      </c>
      <c r="F19" s="287">
        <f t="shared" si="1"/>
        <v>28359.665679999998</v>
      </c>
      <c r="G19" s="287">
        <f t="shared" si="1"/>
        <v>0</v>
      </c>
      <c r="H19" s="288" t="s">
        <v>205</v>
      </c>
    </row>
    <row r="20" spans="1:8" s="314" customFormat="1" ht="12.75" customHeight="1" x14ac:dyDescent="0.2">
      <c r="A20" s="640">
        <v>2539</v>
      </c>
      <c r="B20" s="310" t="s">
        <v>813</v>
      </c>
      <c r="C20" s="311">
        <v>192173.16800000001</v>
      </c>
      <c r="D20" s="641">
        <v>0</v>
      </c>
      <c r="E20" s="641">
        <v>192153.20300000001</v>
      </c>
      <c r="F20" s="312">
        <v>19.965</v>
      </c>
      <c r="G20" s="311">
        <v>0</v>
      </c>
      <c r="H20" s="313">
        <v>100</v>
      </c>
    </row>
    <row r="21" spans="1:8" s="314" customFormat="1" ht="12.75" customHeight="1" x14ac:dyDescent="0.2">
      <c r="A21" s="640">
        <v>2722</v>
      </c>
      <c r="B21" s="310" t="s">
        <v>812</v>
      </c>
      <c r="C21" s="311">
        <v>249880.44737000001</v>
      </c>
      <c r="D21" s="641">
        <v>380.20400000000001</v>
      </c>
      <c r="E21" s="641">
        <v>246616.09</v>
      </c>
      <c r="F21" s="312">
        <v>2884.15337</v>
      </c>
      <c r="G21" s="311">
        <v>0</v>
      </c>
      <c r="H21" s="313">
        <v>85</v>
      </c>
    </row>
    <row r="22" spans="1:8" s="314" customFormat="1" ht="24" customHeight="1" x14ac:dyDescent="0.2">
      <c r="A22" s="640">
        <v>2723</v>
      </c>
      <c r="B22" s="310" t="s">
        <v>815</v>
      </c>
      <c r="C22" s="311">
        <v>27987.751689999997</v>
      </c>
      <c r="D22" s="641">
        <v>457.88799999999998</v>
      </c>
      <c r="E22" s="641">
        <v>27525.196889999999</v>
      </c>
      <c r="F22" s="312">
        <v>4.6668000000000003</v>
      </c>
      <c r="G22" s="311">
        <v>0</v>
      </c>
      <c r="H22" s="313">
        <v>85</v>
      </c>
    </row>
    <row r="23" spans="1:8" s="314" customFormat="1" ht="12.75" customHeight="1" x14ac:dyDescent="0.2">
      <c r="A23" s="640">
        <v>2724</v>
      </c>
      <c r="B23" s="310" t="s">
        <v>816</v>
      </c>
      <c r="C23" s="311">
        <v>273985.41891000001</v>
      </c>
      <c r="D23" s="641">
        <v>766.83400000000006</v>
      </c>
      <c r="E23" s="641">
        <v>247898.26</v>
      </c>
      <c r="F23" s="312">
        <v>25320.324909999999</v>
      </c>
      <c r="G23" s="311">
        <v>0</v>
      </c>
      <c r="H23" s="313">
        <v>85</v>
      </c>
    </row>
    <row r="24" spans="1:8" s="314" customFormat="1" ht="12.75" customHeight="1" thickBot="1" x14ac:dyDescent="0.25">
      <c r="A24" s="640">
        <v>2725</v>
      </c>
      <c r="B24" s="310" t="s">
        <v>814</v>
      </c>
      <c r="C24" s="311">
        <v>123080.39610000001</v>
      </c>
      <c r="D24" s="641">
        <v>201.03899999999999</v>
      </c>
      <c r="E24" s="641">
        <v>122748.8015</v>
      </c>
      <c r="F24" s="312">
        <v>130.5556</v>
      </c>
      <c r="G24" s="311">
        <v>0</v>
      </c>
      <c r="H24" s="313">
        <v>100</v>
      </c>
    </row>
    <row r="25" spans="1:8" ht="18" customHeight="1" x14ac:dyDescent="0.2">
      <c r="A25" s="285"/>
      <c r="B25" s="286" t="s">
        <v>817</v>
      </c>
      <c r="C25" s="287">
        <f>SUM(C26:C32)</f>
        <v>395728.86299999995</v>
      </c>
      <c r="D25" s="287">
        <f t="shared" ref="D25:G25" si="2">SUM(D26:D32)</f>
        <v>0</v>
      </c>
      <c r="E25" s="287">
        <f t="shared" si="2"/>
        <v>1901</v>
      </c>
      <c r="F25" s="287">
        <f t="shared" si="2"/>
        <v>5210.2330000000002</v>
      </c>
      <c r="G25" s="287">
        <f t="shared" si="2"/>
        <v>388617.63</v>
      </c>
      <c r="H25" s="288" t="s">
        <v>205</v>
      </c>
    </row>
    <row r="26" spans="1:8" ht="12.75" customHeight="1" x14ac:dyDescent="0.2">
      <c r="A26" s="293">
        <v>3233</v>
      </c>
      <c r="B26" s="289" t="s">
        <v>2294</v>
      </c>
      <c r="C26" s="290">
        <v>24799.199000000001</v>
      </c>
      <c r="D26" s="294">
        <v>0</v>
      </c>
      <c r="E26" s="294">
        <v>0</v>
      </c>
      <c r="F26" s="292">
        <v>8.1989999999999998</v>
      </c>
      <c r="G26" s="290">
        <v>24791</v>
      </c>
      <c r="H26" s="291">
        <v>90</v>
      </c>
    </row>
    <row r="27" spans="1:8" ht="12.75" customHeight="1" x14ac:dyDescent="0.2">
      <c r="A27" s="293">
        <v>3250</v>
      </c>
      <c r="B27" s="289" t="s">
        <v>2295</v>
      </c>
      <c r="C27" s="290">
        <v>29869.993999999999</v>
      </c>
      <c r="D27" s="294">
        <v>0</v>
      </c>
      <c r="E27" s="294">
        <v>0</v>
      </c>
      <c r="F27" s="292">
        <v>198.684</v>
      </c>
      <c r="G27" s="290">
        <v>29671.309999999998</v>
      </c>
      <c r="H27" s="291">
        <v>90</v>
      </c>
    </row>
    <row r="28" spans="1:8" ht="12.75" customHeight="1" x14ac:dyDescent="0.2">
      <c r="A28" s="293">
        <v>3253</v>
      </c>
      <c r="B28" s="289" t="s">
        <v>2296</v>
      </c>
      <c r="C28" s="290">
        <v>31360.201000000001</v>
      </c>
      <c r="D28" s="294">
        <v>0</v>
      </c>
      <c r="E28" s="294">
        <v>0</v>
      </c>
      <c r="F28" s="292">
        <v>208.20099999999996</v>
      </c>
      <c r="G28" s="290">
        <v>31152</v>
      </c>
      <c r="H28" s="291">
        <v>90</v>
      </c>
    </row>
    <row r="29" spans="1:8" ht="12.75" customHeight="1" x14ac:dyDescent="0.2">
      <c r="A29" s="293">
        <v>3267</v>
      </c>
      <c r="B29" s="289" t="s">
        <v>2297</v>
      </c>
      <c r="C29" s="290">
        <v>59199.510999999999</v>
      </c>
      <c r="D29" s="294">
        <v>0</v>
      </c>
      <c r="E29" s="294">
        <v>0</v>
      </c>
      <c r="F29" s="292">
        <v>1037.511</v>
      </c>
      <c r="G29" s="290">
        <v>58162</v>
      </c>
      <c r="H29" s="291">
        <v>90</v>
      </c>
    </row>
    <row r="30" spans="1:8" ht="12.75" customHeight="1" x14ac:dyDescent="0.2">
      <c r="A30" s="293">
        <v>3268</v>
      </c>
      <c r="B30" s="289" t="s">
        <v>4369</v>
      </c>
      <c r="C30" s="290">
        <v>4500.7260000000006</v>
      </c>
      <c r="D30" s="294">
        <v>0</v>
      </c>
      <c r="E30" s="294">
        <v>0</v>
      </c>
      <c r="F30" s="292">
        <v>615.40599999999995</v>
      </c>
      <c r="G30" s="290">
        <v>3885.32</v>
      </c>
      <c r="H30" s="291">
        <v>90</v>
      </c>
    </row>
    <row r="31" spans="1:8" ht="12.75" customHeight="1" x14ac:dyDescent="0.2">
      <c r="A31" s="293">
        <v>3304</v>
      </c>
      <c r="B31" s="289" t="s">
        <v>2298</v>
      </c>
      <c r="C31" s="290">
        <v>122999.95299999999</v>
      </c>
      <c r="D31" s="294">
        <v>0</v>
      </c>
      <c r="E31" s="294">
        <v>1901</v>
      </c>
      <c r="F31" s="292">
        <v>3089.953</v>
      </c>
      <c r="G31" s="290">
        <v>118009</v>
      </c>
      <c r="H31" s="291">
        <v>90</v>
      </c>
    </row>
    <row r="32" spans="1:8" ht="12.75" customHeight="1" thickBot="1" x14ac:dyDescent="0.25">
      <c r="A32" s="293">
        <v>3305</v>
      </c>
      <c r="B32" s="289" t="s">
        <v>2299</v>
      </c>
      <c r="C32" s="290">
        <v>122999.27899999999</v>
      </c>
      <c r="D32" s="294">
        <v>0</v>
      </c>
      <c r="E32" s="294">
        <v>0</v>
      </c>
      <c r="F32" s="292">
        <v>52.279000000000003</v>
      </c>
      <c r="G32" s="290">
        <v>122947</v>
      </c>
      <c r="H32" s="291">
        <v>90</v>
      </c>
    </row>
    <row r="33" spans="1:8" ht="18" customHeight="1" x14ac:dyDescent="0.2">
      <c r="A33" s="285"/>
      <c r="B33" s="286" t="s">
        <v>818</v>
      </c>
      <c r="C33" s="287">
        <f>SUM(C34:C36)</f>
        <v>62421.813860000009</v>
      </c>
      <c r="D33" s="287">
        <f t="shared" ref="D33:G33" si="3">SUM(D34:D36)</f>
        <v>0</v>
      </c>
      <c r="E33" s="287">
        <f t="shared" si="3"/>
        <v>4.1500000000000004</v>
      </c>
      <c r="F33" s="287">
        <f t="shared" si="3"/>
        <v>5948.3948599999994</v>
      </c>
      <c r="G33" s="287">
        <f t="shared" si="3"/>
        <v>56469.269000000008</v>
      </c>
      <c r="H33" s="288" t="s">
        <v>205</v>
      </c>
    </row>
    <row r="34" spans="1:8" ht="34.5" customHeight="1" x14ac:dyDescent="0.2">
      <c r="A34" s="293">
        <v>3238</v>
      </c>
      <c r="B34" s="289" t="s">
        <v>2300</v>
      </c>
      <c r="C34" s="290">
        <v>4570.393</v>
      </c>
      <c r="D34" s="294">
        <v>0</v>
      </c>
      <c r="E34" s="294">
        <v>4.1500000000000004</v>
      </c>
      <c r="F34" s="292">
        <v>1901.2429999999997</v>
      </c>
      <c r="G34" s="290">
        <v>2665</v>
      </c>
      <c r="H34" s="291">
        <v>100</v>
      </c>
    </row>
    <row r="35" spans="1:8" ht="12.75" customHeight="1" x14ac:dyDescent="0.2">
      <c r="A35" s="293">
        <v>3256</v>
      </c>
      <c r="B35" s="289" t="s">
        <v>2301</v>
      </c>
      <c r="C35" s="290">
        <v>56481.575000000004</v>
      </c>
      <c r="D35" s="294">
        <v>0</v>
      </c>
      <c r="E35" s="294">
        <v>0</v>
      </c>
      <c r="F35" s="292">
        <v>3723.3049999999998</v>
      </c>
      <c r="G35" s="290">
        <v>52758.270000000004</v>
      </c>
      <c r="H35" s="291">
        <v>85</v>
      </c>
    </row>
    <row r="36" spans="1:8" ht="24" customHeight="1" thickBot="1" x14ac:dyDescent="0.25">
      <c r="A36" s="293">
        <v>3297</v>
      </c>
      <c r="B36" s="289" t="s">
        <v>2302</v>
      </c>
      <c r="C36" s="290">
        <v>1369.8458599999999</v>
      </c>
      <c r="D36" s="294">
        <v>0</v>
      </c>
      <c r="E36" s="294">
        <v>0</v>
      </c>
      <c r="F36" s="292">
        <v>323.84685999999999</v>
      </c>
      <c r="G36" s="290">
        <v>1045.999</v>
      </c>
      <c r="H36" s="291">
        <v>90</v>
      </c>
    </row>
    <row r="37" spans="1:8" ht="18" customHeight="1" x14ac:dyDescent="0.2">
      <c r="A37" s="285"/>
      <c r="B37" s="286" t="s">
        <v>819</v>
      </c>
      <c r="C37" s="287">
        <f>SUM(C38)</f>
        <v>7010</v>
      </c>
      <c r="D37" s="287">
        <f t="shared" ref="D37:G37" si="4">SUM(D38)</f>
        <v>0</v>
      </c>
      <c r="E37" s="287">
        <f t="shared" si="4"/>
        <v>0</v>
      </c>
      <c r="F37" s="287">
        <f t="shared" si="4"/>
        <v>50</v>
      </c>
      <c r="G37" s="287">
        <f t="shared" si="4"/>
        <v>6960</v>
      </c>
      <c r="H37" s="288" t="s">
        <v>205</v>
      </c>
    </row>
    <row r="38" spans="1:8" ht="12.75" customHeight="1" thickBot="1" x14ac:dyDescent="0.25">
      <c r="A38" s="293">
        <v>3277</v>
      </c>
      <c r="B38" s="289" t="s">
        <v>2303</v>
      </c>
      <c r="C38" s="290">
        <v>7010</v>
      </c>
      <c r="D38" s="294">
        <v>0</v>
      </c>
      <c r="E38" s="294">
        <v>0</v>
      </c>
      <c r="F38" s="292">
        <v>50</v>
      </c>
      <c r="G38" s="290">
        <v>6960</v>
      </c>
      <c r="H38" s="291">
        <v>90</v>
      </c>
    </row>
    <row r="39" spans="1:8" ht="18" customHeight="1" x14ac:dyDescent="0.2">
      <c r="A39" s="285"/>
      <c r="B39" s="286" t="s">
        <v>820</v>
      </c>
      <c r="C39" s="287">
        <f>SUM(C40:C55)</f>
        <v>397510.08507999999</v>
      </c>
      <c r="D39" s="287">
        <f t="shared" ref="D39:G39" si="5">SUM(D40:D55)</f>
        <v>16360.69131</v>
      </c>
      <c r="E39" s="287">
        <f t="shared" si="5"/>
        <v>125790.34109</v>
      </c>
      <c r="F39" s="287">
        <f t="shared" si="5"/>
        <v>48031.982680000001</v>
      </c>
      <c r="G39" s="287">
        <f t="shared" si="5"/>
        <v>207327.07</v>
      </c>
      <c r="H39" s="288" t="s">
        <v>205</v>
      </c>
    </row>
    <row r="40" spans="1:8" s="314" customFormat="1" ht="24" customHeight="1" x14ac:dyDescent="0.2">
      <c r="A40" s="640">
        <v>2737</v>
      </c>
      <c r="B40" s="310" t="s">
        <v>822</v>
      </c>
      <c r="C40" s="311">
        <v>17659.201070000003</v>
      </c>
      <c r="D40" s="641">
        <v>4718.8055299999996</v>
      </c>
      <c r="E40" s="641">
        <v>12898.711950000001</v>
      </c>
      <c r="F40" s="312">
        <v>41.683589999999995</v>
      </c>
      <c r="G40" s="311">
        <v>0</v>
      </c>
      <c r="H40" s="313">
        <v>85</v>
      </c>
    </row>
    <row r="41" spans="1:8" s="314" customFormat="1" x14ac:dyDescent="0.2">
      <c r="A41" s="640">
        <v>2821</v>
      </c>
      <c r="B41" s="310" t="s">
        <v>821</v>
      </c>
      <c r="C41" s="311">
        <v>58412.026189999997</v>
      </c>
      <c r="D41" s="641">
        <v>8757.4877699999997</v>
      </c>
      <c r="E41" s="641">
        <v>48207.032309999995</v>
      </c>
      <c r="F41" s="312">
        <v>1447.5061099999998</v>
      </c>
      <c r="G41" s="311">
        <v>0</v>
      </c>
      <c r="H41" s="313">
        <v>100</v>
      </c>
    </row>
    <row r="42" spans="1:8" s="314" customFormat="1" x14ac:dyDescent="0.2">
      <c r="A42" s="640">
        <v>2824</v>
      </c>
      <c r="B42" s="310" t="s">
        <v>823</v>
      </c>
      <c r="C42" s="311">
        <v>37287.693209999998</v>
      </c>
      <c r="D42" s="641">
        <v>2376.7890000000002</v>
      </c>
      <c r="E42" s="641">
        <v>31787.91171</v>
      </c>
      <c r="F42" s="312">
        <v>3122.9924999999998</v>
      </c>
      <c r="G42" s="311">
        <v>0</v>
      </c>
      <c r="H42" s="313">
        <v>85</v>
      </c>
    </row>
    <row r="43" spans="1:8" s="314" customFormat="1" x14ac:dyDescent="0.2">
      <c r="A43" s="640">
        <v>3201</v>
      </c>
      <c r="B43" s="310" t="s">
        <v>917</v>
      </c>
      <c r="C43" s="311">
        <v>50015.751770000003</v>
      </c>
      <c r="D43" s="641">
        <v>507.60901000000001</v>
      </c>
      <c r="E43" s="641">
        <v>32896.685120000002</v>
      </c>
      <c r="F43" s="312">
        <v>11005.417640000001</v>
      </c>
      <c r="G43" s="311">
        <v>5606.04</v>
      </c>
      <c r="H43" s="313">
        <v>85</v>
      </c>
    </row>
    <row r="44" spans="1:8" ht="24" customHeight="1" x14ac:dyDescent="0.2">
      <c r="A44" s="293">
        <v>3202</v>
      </c>
      <c r="B44" s="289" t="s">
        <v>2304</v>
      </c>
      <c r="C44" s="290">
        <v>6626.1462000000001</v>
      </c>
      <c r="D44" s="294">
        <v>0</v>
      </c>
      <c r="E44" s="294">
        <v>0</v>
      </c>
      <c r="F44" s="292">
        <v>80.216200000000015</v>
      </c>
      <c r="G44" s="290">
        <v>6545.93</v>
      </c>
      <c r="H44" s="291">
        <v>95</v>
      </c>
    </row>
    <row r="45" spans="1:8" x14ac:dyDescent="0.2">
      <c r="A45" s="293">
        <v>3203</v>
      </c>
      <c r="B45" s="289" t="s">
        <v>2305</v>
      </c>
      <c r="C45" s="290">
        <v>9857.5743999999995</v>
      </c>
      <c r="D45" s="294">
        <v>0</v>
      </c>
      <c r="E45" s="294">
        <v>0</v>
      </c>
      <c r="F45" s="292">
        <v>1957.3344000000002</v>
      </c>
      <c r="G45" s="290">
        <v>7900.24</v>
      </c>
      <c r="H45" s="291">
        <v>95</v>
      </c>
    </row>
    <row r="46" spans="1:8" ht="24" customHeight="1" x14ac:dyDescent="0.2">
      <c r="A46" s="293">
        <v>3209</v>
      </c>
      <c r="B46" s="289" t="s">
        <v>2306</v>
      </c>
      <c r="C46" s="290">
        <v>29834.137999999999</v>
      </c>
      <c r="D46" s="294">
        <v>0</v>
      </c>
      <c r="E46" s="294">
        <v>0</v>
      </c>
      <c r="F46" s="292">
        <v>173.13800000000001</v>
      </c>
      <c r="G46" s="290">
        <v>29661</v>
      </c>
      <c r="H46" s="291">
        <v>90</v>
      </c>
    </row>
    <row r="47" spans="1:8" ht="24" customHeight="1" x14ac:dyDescent="0.2">
      <c r="A47" s="293">
        <v>3210</v>
      </c>
      <c r="B47" s="289" t="s">
        <v>2307</v>
      </c>
      <c r="C47" s="290">
        <v>32860.017</v>
      </c>
      <c r="D47" s="294">
        <v>0</v>
      </c>
      <c r="E47" s="294">
        <v>0</v>
      </c>
      <c r="F47" s="292">
        <v>196.017</v>
      </c>
      <c r="G47" s="290">
        <v>32664</v>
      </c>
      <c r="H47" s="291">
        <v>90</v>
      </c>
    </row>
    <row r="48" spans="1:8" x14ac:dyDescent="0.2">
      <c r="A48" s="293">
        <v>3211</v>
      </c>
      <c r="B48" s="289" t="s">
        <v>2308</v>
      </c>
      <c r="C48" s="290">
        <v>18898.080999999998</v>
      </c>
      <c r="D48" s="294">
        <v>0</v>
      </c>
      <c r="E48" s="294">
        <v>0</v>
      </c>
      <c r="F48" s="292">
        <v>196.08099999999999</v>
      </c>
      <c r="G48" s="290">
        <v>18702</v>
      </c>
      <c r="H48" s="291">
        <v>90</v>
      </c>
    </row>
    <row r="49" spans="1:8" x14ac:dyDescent="0.2">
      <c r="A49" s="293">
        <v>3212</v>
      </c>
      <c r="B49" s="289" t="s">
        <v>2309</v>
      </c>
      <c r="C49" s="290">
        <v>55554.59668000001</v>
      </c>
      <c r="D49" s="294">
        <v>0</v>
      </c>
      <c r="E49" s="294">
        <v>0</v>
      </c>
      <c r="F49" s="292">
        <v>17628.47668</v>
      </c>
      <c r="G49" s="290">
        <v>37926.12000000001</v>
      </c>
      <c r="H49" s="291">
        <v>95</v>
      </c>
    </row>
    <row r="50" spans="1:8" x14ac:dyDescent="0.2">
      <c r="A50" s="293">
        <v>3213</v>
      </c>
      <c r="B50" s="289" t="s">
        <v>2310</v>
      </c>
      <c r="C50" s="290">
        <v>14980.444809999999</v>
      </c>
      <c r="D50" s="294">
        <v>0</v>
      </c>
      <c r="E50" s="294">
        <v>0</v>
      </c>
      <c r="F50" s="292">
        <v>2057.6848100000002</v>
      </c>
      <c r="G50" s="290">
        <v>12922.759999999998</v>
      </c>
      <c r="H50" s="291">
        <v>95</v>
      </c>
    </row>
    <row r="51" spans="1:8" x14ac:dyDescent="0.2">
      <c r="A51" s="293">
        <v>3214</v>
      </c>
      <c r="B51" s="289" t="s">
        <v>2311</v>
      </c>
      <c r="C51" s="290">
        <v>7341.7655800000011</v>
      </c>
      <c r="D51" s="294">
        <v>0</v>
      </c>
      <c r="E51" s="294">
        <v>0</v>
      </c>
      <c r="F51" s="292">
        <v>2663.0855800000004</v>
      </c>
      <c r="G51" s="290">
        <v>4678.68</v>
      </c>
      <c r="H51" s="291">
        <v>95</v>
      </c>
    </row>
    <row r="52" spans="1:8" x14ac:dyDescent="0.2">
      <c r="A52" s="293">
        <v>3215</v>
      </c>
      <c r="B52" s="289" t="s">
        <v>2312</v>
      </c>
      <c r="C52" s="290">
        <v>14729.971799999999</v>
      </c>
      <c r="D52" s="294">
        <v>0</v>
      </c>
      <c r="E52" s="294">
        <v>0</v>
      </c>
      <c r="F52" s="292">
        <v>662.38179999999988</v>
      </c>
      <c r="G52" s="290">
        <v>14067.59</v>
      </c>
      <c r="H52" s="291">
        <v>95</v>
      </c>
    </row>
    <row r="53" spans="1:8" x14ac:dyDescent="0.2">
      <c r="A53" s="293">
        <v>3258</v>
      </c>
      <c r="B53" s="289" t="s">
        <v>2313</v>
      </c>
      <c r="C53" s="290">
        <v>21452.677370000001</v>
      </c>
      <c r="D53" s="294">
        <v>0</v>
      </c>
      <c r="E53" s="294">
        <v>0</v>
      </c>
      <c r="F53" s="292">
        <v>250.65736999999999</v>
      </c>
      <c r="G53" s="290">
        <v>21202.02</v>
      </c>
      <c r="H53" s="291">
        <v>95</v>
      </c>
    </row>
    <row r="54" spans="1:8" x14ac:dyDescent="0.2">
      <c r="A54" s="293">
        <v>3282</v>
      </c>
      <c r="B54" s="289" t="s">
        <v>2314</v>
      </c>
      <c r="C54" s="290">
        <v>9999.9999999999982</v>
      </c>
      <c r="D54" s="294">
        <v>0</v>
      </c>
      <c r="E54" s="294">
        <v>0</v>
      </c>
      <c r="F54" s="292">
        <v>353.72</v>
      </c>
      <c r="G54" s="290">
        <v>9646.2799999999988</v>
      </c>
      <c r="H54" s="291">
        <v>40</v>
      </c>
    </row>
    <row r="55" spans="1:8" ht="12.75" customHeight="1" thickBot="1" x14ac:dyDescent="0.25">
      <c r="A55" s="293">
        <v>3333</v>
      </c>
      <c r="B55" s="289" t="s">
        <v>2315</v>
      </c>
      <c r="C55" s="290">
        <v>12000</v>
      </c>
      <c r="D55" s="294">
        <v>0</v>
      </c>
      <c r="E55" s="294">
        <v>0</v>
      </c>
      <c r="F55" s="292">
        <v>6195.59</v>
      </c>
      <c r="G55" s="290">
        <v>5804.41</v>
      </c>
      <c r="H55" s="291">
        <v>90</v>
      </c>
    </row>
    <row r="56" spans="1:8" ht="18" customHeight="1" x14ac:dyDescent="0.2">
      <c r="A56" s="285"/>
      <c r="B56" s="286" t="s">
        <v>824</v>
      </c>
      <c r="C56" s="287">
        <f>SUM(C57:C106)</f>
        <v>1513830.2417299999</v>
      </c>
      <c r="D56" s="287">
        <f t="shared" ref="D56:G56" si="6">SUM(D57:D106)</f>
        <v>32787.30747</v>
      </c>
      <c r="E56" s="287">
        <f t="shared" si="6"/>
        <v>524528.91214999987</v>
      </c>
      <c r="F56" s="287">
        <f t="shared" si="6"/>
        <v>21126.732110000001</v>
      </c>
      <c r="G56" s="287">
        <f t="shared" si="6"/>
        <v>935387.29</v>
      </c>
      <c r="H56" s="288" t="s">
        <v>205</v>
      </c>
    </row>
    <row r="57" spans="1:8" s="314" customFormat="1" ht="24" customHeight="1" x14ac:dyDescent="0.2">
      <c r="A57" s="640">
        <v>2518</v>
      </c>
      <c r="B57" s="310" t="s">
        <v>831</v>
      </c>
      <c r="C57" s="311">
        <v>63212.270220000006</v>
      </c>
      <c r="D57" s="641">
        <v>5799.7738000000008</v>
      </c>
      <c r="E57" s="641">
        <v>57117.61825</v>
      </c>
      <c r="F57" s="312">
        <v>294.87817000000007</v>
      </c>
      <c r="G57" s="311">
        <v>0</v>
      </c>
      <c r="H57" s="313">
        <v>85</v>
      </c>
    </row>
    <row r="58" spans="1:8" s="314" customFormat="1" x14ac:dyDescent="0.2">
      <c r="A58" s="640">
        <v>2709</v>
      </c>
      <c r="B58" s="310" t="s">
        <v>825</v>
      </c>
      <c r="C58" s="311">
        <v>9549.1580000000013</v>
      </c>
      <c r="D58" s="641">
        <v>188.95799999999997</v>
      </c>
      <c r="E58" s="641">
        <v>9122.58</v>
      </c>
      <c r="F58" s="312">
        <v>237.62</v>
      </c>
      <c r="G58" s="311">
        <v>0</v>
      </c>
      <c r="H58" s="313">
        <v>100</v>
      </c>
    </row>
    <row r="59" spans="1:8" s="314" customFormat="1" ht="24" customHeight="1" x14ac:dyDescent="0.2">
      <c r="A59" s="640">
        <v>2719</v>
      </c>
      <c r="B59" s="310" t="s">
        <v>2316</v>
      </c>
      <c r="C59" s="311">
        <v>11400.718569999999</v>
      </c>
      <c r="D59" s="641">
        <v>202.779</v>
      </c>
      <c r="E59" s="641">
        <v>11196.72957</v>
      </c>
      <c r="F59" s="312">
        <v>1.21</v>
      </c>
      <c r="G59" s="311">
        <v>0</v>
      </c>
      <c r="H59" s="313">
        <v>100</v>
      </c>
    </row>
    <row r="60" spans="1:8" s="314" customFormat="1" ht="24" customHeight="1" x14ac:dyDescent="0.2">
      <c r="A60" s="640">
        <v>2922</v>
      </c>
      <c r="B60" s="310" t="s">
        <v>826</v>
      </c>
      <c r="C60" s="311">
        <v>38.482779999999998</v>
      </c>
      <c r="D60" s="641">
        <v>0</v>
      </c>
      <c r="E60" s="641"/>
      <c r="F60" s="312">
        <v>38.482779999999998</v>
      </c>
      <c r="G60" s="311">
        <v>0</v>
      </c>
      <c r="H60" s="313">
        <v>90</v>
      </c>
    </row>
    <row r="61" spans="1:8" s="314" customFormat="1" ht="24" customHeight="1" x14ac:dyDescent="0.2">
      <c r="A61" s="640">
        <v>2990</v>
      </c>
      <c r="B61" s="310" t="s">
        <v>851</v>
      </c>
      <c r="C61" s="311">
        <v>19076.114730000001</v>
      </c>
      <c r="D61" s="641">
        <v>260.27390000000003</v>
      </c>
      <c r="E61" s="641">
        <v>18809.840830000001</v>
      </c>
      <c r="F61" s="312">
        <v>6</v>
      </c>
      <c r="G61" s="311">
        <v>0</v>
      </c>
      <c r="H61" s="313">
        <v>90</v>
      </c>
    </row>
    <row r="62" spans="1:8" s="314" customFormat="1" x14ac:dyDescent="0.2">
      <c r="A62" s="640">
        <v>2991</v>
      </c>
      <c r="B62" s="310" t="s">
        <v>827</v>
      </c>
      <c r="C62" s="311">
        <v>32386.41401</v>
      </c>
      <c r="D62" s="641">
        <v>0</v>
      </c>
      <c r="E62" s="641">
        <v>32374.314010000002</v>
      </c>
      <c r="F62" s="312">
        <v>12.1</v>
      </c>
      <c r="G62" s="311">
        <v>0</v>
      </c>
      <c r="H62" s="313">
        <v>90</v>
      </c>
    </row>
    <row r="63" spans="1:8" s="314" customFormat="1" ht="24" customHeight="1" x14ac:dyDescent="0.2">
      <c r="A63" s="640">
        <v>2992</v>
      </c>
      <c r="B63" s="310" t="s">
        <v>853</v>
      </c>
      <c r="C63" s="311">
        <v>12260.205089999999</v>
      </c>
      <c r="D63" s="641">
        <v>0</v>
      </c>
      <c r="E63" s="641">
        <v>12253.42909</v>
      </c>
      <c r="F63" s="312">
        <v>6.7759999999999998</v>
      </c>
      <c r="G63" s="311">
        <v>0</v>
      </c>
      <c r="H63" s="313">
        <v>90</v>
      </c>
    </row>
    <row r="64" spans="1:8" s="314" customFormat="1" x14ac:dyDescent="0.2">
      <c r="A64" s="640">
        <v>2993</v>
      </c>
      <c r="B64" s="310" t="s">
        <v>849</v>
      </c>
      <c r="C64" s="311">
        <v>26067.285530000001</v>
      </c>
      <c r="D64" s="641">
        <v>0</v>
      </c>
      <c r="E64" s="641">
        <v>26052.765530000001</v>
      </c>
      <c r="F64" s="312">
        <v>14.52</v>
      </c>
      <c r="G64" s="311">
        <v>0</v>
      </c>
      <c r="H64" s="313">
        <v>90</v>
      </c>
    </row>
    <row r="65" spans="1:8" s="314" customFormat="1" x14ac:dyDescent="0.2">
      <c r="A65" s="640">
        <v>2994</v>
      </c>
      <c r="B65" s="310" t="s">
        <v>848</v>
      </c>
      <c r="C65" s="311">
        <v>46867.199839999994</v>
      </c>
      <c r="D65" s="641">
        <v>0</v>
      </c>
      <c r="E65" s="641">
        <v>46855.099839999995</v>
      </c>
      <c r="F65" s="312">
        <v>12.1</v>
      </c>
      <c r="G65" s="311">
        <v>0</v>
      </c>
      <c r="H65" s="313">
        <v>90</v>
      </c>
    </row>
    <row r="66" spans="1:8" s="314" customFormat="1" x14ac:dyDescent="0.2">
      <c r="A66" s="640">
        <v>2995</v>
      </c>
      <c r="B66" s="310" t="s">
        <v>841</v>
      </c>
      <c r="C66" s="311">
        <v>4919.0902399999995</v>
      </c>
      <c r="D66" s="641">
        <v>1462.857</v>
      </c>
      <c r="E66" s="641">
        <v>3452.6032399999995</v>
      </c>
      <c r="F66" s="312">
        <v>3.63</v>
      </c>
      <c r="G66" s="311">
        <v>0</v>
      </c>
      <c r="H66" s="313">
        <v>90</v>
      </c>
    </row>
    <row r="67" spans="1:8" s="314" customFormat="1" x14ac:dyDescent="0.2">
      <c r="A67" s="640">
        <v>2996</v>
      </c>
      <c r="B67" s="310" t="s">
        <v>846</v>
      </c>
      <c r="C67" s="311">
        <v>48526.937830000003</v>
      </c>
      <c r="D67" s="641">
        <v>0</v>
      </c>
      <c r="E67" s="641">
        <v>48486.039830000002</v>
      </c>
      <c r="F67" s="312">
        <v>40.898000000000003</v>
      </c>
      <c r="G67" s="311">
        <v>0</v>
      </c>
      <c r="H67" s="313">
        <v>90</v>
      </c>
    </row>
    <row r="68" spans="1:8" s="314" customFormat="1" ht="34.5" customHeight="1" x14ac:dyDescent="0.2">
      <c r="A68" s="640">
        <v>2997</v>
      </c>
      <c r="B68" s="310" t="s">
        <v>832</v>
      </c>
      <c r="C68" s="311">
        <v>28277.696079999994</v>
      </c>
      <c r="D68" s="641">
        <v>193.60000000000002</v>
      </c>
      <c r="E68" s="641">
        <v>28071.996079999997</v>
      </c>
      <c r="F68" s="312">
        <v>12.1</v>
      </c>
      <c r="G68" s="311">
        <v>0</v>
      </c>
      <c r="H68" s="313">
        <v>90</v>
      </c>
    </row>
    <row r="69" spans="1:8" s="314" customFormat="1" x14ac:dyDescent="0.2">
      <c r="A69" s="640">
        <v>2998</v>
      </c>
      <c r="B69" s="310" t="s">
        <v>852</v>
      </c>
      <c r="C69" s="311">
        <v>3451.4589999999998</v>
      </c>
      <c r="D69" s="641">
        <v>0</v>
      </c>
      <c r="E69" s="641">
        <v>3435.85</v>
      </c>
      <c r="F69" s="312">
        <v>15.609</v>
      </c>
      <c r="G69" s="311">
        <v>0</v>
      </c>
      <c r="H69" s="313">
        <v>90</v>
      </c>
    </row>
    <row r="70" spans="1:8" s="314" customFormat="1" x14ac:dyDescent="0.2">
      <c r="A70" s="640">
        <v>2999</v>
      </c>
      <c r="B70" s="310" t="s">
        <v>839</v>
      </c>
      <c r="C70" s="311">
        <v>23185.716869999997</v>
      </c>
      <c r="D70" s="641">
        <v>193.60000000000002</v>
      </c>
      <c r="E70" s="641">
        <v>22982.67887</v>
      </c>
      <c r="F70" s="312">
        <v>9.4380000000000006</v>
      </c>
      <c r="G70" s="311">
        <v>0</v>
      </c>
      <c r="H70" s="313">
        <v>90</v>
      </c>
    </row>
    <row r="71" spans="1:8" s="314" customFormat="1" ht="24" customHeight="1" x14ac:dyDescent="0.2">
      <c r="A71" s="640">
        <v>3000</v>
      </c>
      <c r="B71" s="310" t="s">
        <v>847</v>
      </c>
      <c r="C71" s="311">
        <v>49692.4614</v>
      </c>
      <c r="D71" s="641">
        <v>0</v>
      </c>
      <c r="E71" s="641">
        <v>49682.902399999999</v>
      </c>
      <c r="F71" s="312">
        <v>9.5589999999999993</v>
      </c>
      <c r="G71" s="311">
        <v>0</v>
      </c>
      <c r="H71" s="313">
        <v>90</v>
      </c>
    </row>
    <row r="72" spans="1:8" s="314" customFormat="1" ht="24" customHeight="1" x14ac:dyDescent="0.2">
      <c r="A72" s="640">
        <v>3001</v>
      </c>
      <c r="B72" s="310" t="s">
        <v>829</v>
      </c>
      <c r="C72" s="311">
        <v>13007.97553</v>
      </c>
      <c r="D72" s="641">
        <v>0</v>
      </c>
      <c r="E72" s="641">
        <v>13002.04653</v>
      </c>
      <c r="F72" s="312">
        <v>5.9290000000000003</v>
      </c>
      <c r="G72" s="311">
        <v>0</v>
      </c>
      <c r="H72" s="313">
        <v>90</v>
      </c>
    </row>
    <row r="73" spans="1:8" s="314" customFormat="1" ht="24" customHeight="1" x14ac:dyDescent="0.2">
      <c r="A73" s="640">
        <v>3002</v>
      </c>
      <c r="B73" s="310" t="s">
        <v>828</v>
      </c>
      <c r="C73" s="311">
        <v>4774.48153</v>
      </c>
      <c r="D73" s="641">
        <v>3656.1125699999998</v>
      </c>
      <c r="E73" s="641">
        <v>1106.55996</v>
      </c>
      <c r="F73" s="312">
        <v>11.808999999999999</v>
      </c>
      <c r="G73" s="311">
        <v>0</v>
      </c>
      <c r="H73" s="313">
        <v>90</v>
      </c>
    </row>
    <row r="74" spans="1:8" s="314" customFormat="1" x14ac:dyDescent="0.2">
      <c r="A74" s="640">
        <v>3003</v>
      </c>
      <c r="B74" s="310" t="s">
        <v>835</v>
      </c>
      <c r="C74" s="311">
        <v>11712.210930000001</v>
      </c>
      <c r="D74" s="641">
        <v>1353.5779200000002</v>
      </c>
      <c r="E74" s="641">
        <v>10348.227010000001</v>
      </c>
      <c r="F74" s="312">
        <v>10.406000000000001</v>
      </c>
      <c r="G74" s="311">
        <v>0</v>
      </c>
      <c r="H74" s="313">
        <v>90</v>
      </c>
    </row>
    <row r="75" spans="1:8" s="314" customFormat="1" ht="24" customHeight="1" x14ac:dyDescent="0.2">
      <c r="A75" s="640">
        <v>3004</v>
      </c>
      <c r="B75" s="310" t="s">
        <v>845</v>
      </c>
      <c r="C75" s="311">
        <v>12456.94807</v>
      </c>
      <c r="D75" s="641">
        <v>0</v>
      </c>
      <c r="E75" s="641">
        <v>12442.42807</v>
      </c>
      <c r="F75" s="312">
        <v>14.52</v>
      </c>
      <c r="G75" s="311">
        <v>0</v>
      </c>
      <c r="H75" s="313">
        <v>90</v>
      </c>
    </row>
    <row r="76" spans="1:8" s="314" customFormat="1" x14ac:dyDescent="0.2">
      <c r="A76" s="640">
        <v>3005</v>
      </c>
      <c r="B76" s="310" t="s">
        <v>837</v>
      </c>
      <c r="C76" s="311">
        <v>11091.719490000001</v>
      </c>
      <c r="D76" s="641">
        <v>310.26965999999999</v>
      </c>
      <c r="E76" s="641">
        <v>10766.929830000001</v>
      </c>
      <c r="F76" s="312">
        <v>14.52</v>
      </c>
      <c r="G76" s="311">
        <v>0</v>
      </c>
      <c r="H76" s="313">
        <v>90</v>
      </c>
    </row>
    <row r="77" spans="1:8" s="314" customFormat="1" x14ac:dyDescent="0.2">
      <c r="A77" s="640">
        <v>3006</v>
      </c>
      <c r="B77" s="310" t="s">
        <v>836</v>
      </c>
      <c r="C77" s="311">
        <v>19345.561030000001</v>
      </c>
      <c r="D77" s="641">
        <v>0</v>
      </c>
      <c r="E77" s="641">
        <v>19333.63003</v>
      </c>
      <c r="F77" s="312">
        <v>11.930999999999999</v>
      </c>
      <c r="G77" s="311">
        <v>0</v>
      </c>
      <c r="H77" s="313">
        <v>90</v>
      </c>
    </row>
    <row r="78" spans="1:8" s="314" customFormat="1" x14ac:dyDescent="0.2">
      <c r="A78" s="640">
        <v>3007</v>
      </c>
      <c r="B78" s="310" t="s">
        <v>840</v>
      </c>
      <c r="C78" s="311">
        <v>12062.518580000002</v>
      </c>
      <c r="D78" s="641">
        <v>193.60000000000002</v>
      </c>
      <c r="E78" s="641">
        <v>11854.398580000001</v>
      </c>
      <c r="F78" s="312">
        <v>14.52</v>
      </c>
      <c r="G78" s="311">
        <v>0</v>
      </c>
      <c r="H78" s="313">
        <v>90</v>
      </c>
    </row>
    <row r="79" spans="1:8" s="314" customFormat="1" ht="24" customHeight="1" x14ac:dyDescent="0.2">
      <c r="A79" s="640">
        <v>3008</v>
      </c>
      <c r="B79" s="310" t="s">
        <v>833</v>
      </c>
      <c r="C79" s="311">
        <v>3628.65103</v>
      </c>
      <c r="D79" s="641">
        <v>2975.2240000000002</v>
      </c>
      <c r="E79" s="641">
        <v>647.13502999999992</v>
      </c>
      <c r="F79" s="312">
        <v>6.2919999999999998</v>
      </c>
      <c r="G79" s="311">
        <v>0</v>
      </c>
      <c r="H79" s="313">
        <v>90</v>
      </c>
    </row>
    <row r="80" spans="1:8" s="314" customFormat="1" x14ac:dyDescent="0.2">
      <c r="A80" s="640">
        <v>3009</v>
      </c>
      <c r="B80" s="310" t="s">
        <v>855</v>
      </c>
      <c r="C80" s="311">
        <v>17524.864389999999</v>
      </c>
      <c r="D80" s="641">
        <v>193.60000000000002</v>
      </c>
      <c r="E80" s="641">
        <v>17324.004390000002</v>
      </c>
      <c r="F80" s="312">
        <v>7.26</v>
      </c>
      <c r="G80" s="311">
        <v>0</v>
      </c>
      <c r="H80" s="313">
        <v>90</v>
      </c>
    </row>
    <row r="81" spans="1:8" s="314" customFormat="1" ht="24" customHeight="1" x14ac:dyDescent="0.2">
      <c r="A81" s="640">
        <v>3010</v>
      </c>
      <c r="B81" s="310" t="s">
        <v>856</v>
      </c>
      <c r="C81" s="311">
        <v>5525.1968399999996</v>
      </c>
      <c r="D81" s="641">
        <v>4638.8150599999999</v>
      </c>
      <c r="E81" s="641">
        <v>880.33177999999998</v>
      </c>
      <c r="F81" s="312">
        <v>6.05</v>
      </c>
      <c r="G81" s="311">
        <v>0</v>
      </c>
      <c r="H81" s="313">
        <v>90</v>
      </c>
    </row>
    <row r="82" spans="1:8" s="314" customFormat="1" ht="24" customHeight="1" x14ac:dyDescent="0.2">
      <c r="A82" s="640">
        <v>3011</v>
      </c>
      <c r="B82" s="310" t="s">
        <v>854</v>
      </c>
      <c r="C82" s="311">
        <v>10406.477889999998</v>
      </c>
      <c r="D82" s="641">
        <v>157.29999999999998</v>
      </c>
      <c r="E82" s="641">
        <v>10239.61889</v>
      </c>
      <c r="F82" s="312">
        <v>9.5589999999999993</v>
      </c>
      <c r="G82" s="311">
        <v>0</v>
      </c>
      <c r="H82" s="313">
        <v>90</v>
      </c>
    </row>
    <row r="83" spans="1:8" s="314" customFormat="1" ht="24" customHeight="1" x14ac:dyDescent="0.2">
      <c r="A83" s="640">
        <v>3012</v>
      </c>
      <c r="B83" s="310" t="s">
        <v>2317</v>
      </c>
      <c r="C83" s="311">
        <v>5554.8570000000009</v>
      </c>
      <c r="D83" s="641">
        <v>4252.34</v>
      </c>
      <c r="E83" s="641">
        <v>1291.627</v>
      </c>
      <c r="F83" s="312">
        <v>10.89</v>
      </c>
      <c r="G83" s="311">
        <v>0</v>
      </c>
      <c r="H83" s="313">
        <v>90</v>
      </c>
    </row>
    <row r="84" spans="1:8" s="314" customFormat="1" ht="24" customHeight="1" x14ac:dyDescent="0.2">
      <c r="A84" s="640">
        <v>3013</v>
      </c>
      <c r="B84" s="310" t="s">
        <v>842</v>
      </c>
      <c r="C84" s="311">
        <v>6002.0536400000001</v>
      </c>
      <c r="D84" s="641">
        <v>0</v>
      </c>
      <c r="E84" s="641">
        <v>5996.2436399999997</v>
      </c>
      <c r="F84" s="312">
        <v>5.81</v>
      </c>
      <c r="G84" s="311">
        <v>0</v>
      </c>
      <c r="H84" s="313">
        <v>90</v>
      </c>
    </row>
    <row r="85" spans="1:8" s="314" customFormat="1" ht="24" customHeight="1" x14ac:dyDescent="0.2">
      <c r="A85" s="640">
        <v>3014</v>
      </c>
      <c r="B85" s="310" t="s">
        <v>843</v>
      </c>
      <c r="C85" s="311">
        <v>4191.1007399999999</v>
      </c>
      <c r="D85" s="641">
        <v>3576.79</v>
      </c>
      <c r="E85" s="641">
        <v>608.74473999999998</v>
      </c>
      <c r="F85" s="312">
        <v>5.5659999999999998</v>
      </c>
      <c r="G85" s="311">
        <v>0</v>
      </c>
      <c r="H85" s="313">
        <v>90</v>
      </c>
    </row>
    <row r="86" spans="1:8" s="314" customFormat="1" x14ac:dyDescent="0.2">
      <c r="A86" s="640">
        <v>3015</v>
      </c>
      <c r="B86" s="310" t="s">
        <v>838</v>
      </c>
      <c r="C86" s="311">
        <v>3759.7939999999999</v>
      </c>
      <c r="D86" s="641">
        <v>2898.43</v>
      </c>
      <c r="E86" s="641">
        <v>853.62</v>
      </c>
      <c r="F86" s="312">
        <v>7.7439999999999998</v>
      </c>
      <c r="G86" s="311">
        <v>0</v>
      </c>
      <c r="H86" s="313">
        <v>90</v>
      </c>
    </row>
    <row r="87" spans="1:8" s="314" customFormat="1" x14ac:dyDescent="0.2">
      <c r="A87" s="640">
        <v>3016</v>
      </c>
      <c r="B87" s="310" t="s">
        <v>857</v>
      </c>
      <c r="C87" s="311">
        <v>7350.9550900000013</v>
      </c>
      <c r="D87" s="641">
        <v>279.40656000000001</v>
      </c>
      <c r="E87" s="641">
        <v>7060.6585300000006</v>
      </c>
      <c r="F87" s="312">
        <v>10.89</v>
      </c>
      <c r="G87" s="311">
        <v>0</v>
      </c>
      <c r="H87" s="313">
        <v>90</v>
      </c>
    </row>
    <row r="88" spans="1:8" s="314" customFormat="1" ht="24" customHeight="1" x14ac:dyDescent="0.2">
      <c r="A88" s="640">
        <v>3017</v>
      </c>
      <c r="B88" s="310" t="s">
        <v>850</v>
      </c>
      <c r="C88" s="311">
        <v>11222.197</v>
      </c>
      <c r="D88" s="641">
        <v>0</v>
      </c>
      <c r="E88" s="641">
        <v>11214.453</v>
      </c>
      <c r="F88" s="312">
        <v>7.7439999999999998</v>
      </c>
      <c r="G88" s="311">
        <v>0</v>
      </c>
      <c r="H88" s="313">
        <v>90</v>
      </c>
    </row>
    <row r="89" spans="1:8" s="314" customFormat="1" ht="24" customHeight="1" x14ac:dyDescent="0.2">
      <c r="A89" s="640">
        <v>3018</v>
      </c>
      <c r="B89" s="310" t="s">
        <v>834</v>
      </c>
      <c r="C89" s="311">
        <v>3251.1930400000001</v>
      </c>
      <c r="D89" s="641">
        <v>0</v>
      </c>
      <c r="E89" s="641">
        <v>3246.1930400000001</v>
      </c>
      <c r="F89" s="312">
        <v>5</v>
      </c>
      <c r="G89" s="311">
        <v>0</v>
      </c>
      <c r="H89" s="313">
        <v>90</v>
      </c>
    </row>
    <row r="90" spans="1:8" s="314" customFormat="1" ht="24" customHeight="1" x14ac:dyDescent="0.2">
      <c r="A90" s="640">
        <v>3019</v>
      </c>
      <c r="B90" s="310" t="s">
        <v>844</v>
      </c>
      <c r="C90" s="311">
        <v>16419.454559999998</v>
      </c>
      <c r="D90" s="641">
        <v>0</v>
      </c>
      <c r="E90" s="641">
        <v>16414.614559999998</v>
      </c>
      <c r="F90" s="312">
        <v>4.84</v>
      </c>
      <c r="G90" s="311">
        <v>0</v>
      </c>
      <c r="H90" s="313">
        <v>90</v>
      </c>
    </row>
    <row r="91" spans="1:8" ht="24" customHeight="1" x14ac:dyDescent="0.2">
      <c r="A91" s="293">
        <v>3217</v>
      </c>
      <c r="B91" s="289" t="s">
        <v>2318</v>
      </c>
      <c r="C91" s="290">
        <v>206999.4</v>
      </c>
      <c r="D91" s="294">
        <v>0</v>
      </c>
      <c r="E91" s="294">
        <v>0</v>
      </c>
      <c r="F91" s="292">
        <v>1196.4000000000001</v>
      </c>
      <c r="G91" s="290">
        <v>205803</v>
      </c>
      <c r="H91" s="291">
        <v>90</v>
      </c>
    </row>
    <row r="92" spans="1:8" x14ac:dyDescent="0.2">
      <c r="A92" s="293">
        <v>3218</v>
      </c>
      <c r="B92" s="289" t="s">
        <v>2319</v>
      </c>
      <c r="C92" s="290">
        <v>106999.414</v>
      </c>
      <c r="D92" s="294">
        <v>0</v>
      </c>
      <c r="E92" s="294">
        <v>0</v>
      </c>
      <c r="F92" s="292">
        <v>1734.414</v>
      </c>
      <c r="G92" s="290">
        <v>105265</v>
      </c>
      <c r="H92" s="291">
        <v>90</v>
      </c>
    </row>
    <row r="93" spans="1:8" ht="24" customHeight="1" x14ac:dyDescent="0.2">
      <c r="A93" s="293">
        <v>3219</v>
      </c>
      <c r="B93" s="289" t="s">
        <v>2320</v>
      </c>
      <c r="C93" s="290">
        <v>72000.649999999994</v>
      </c>
      <c r="D93" s="294">
        <v>0</v>
      </c>
      <c r="E93" s="294">
        <v>0</v>
      </c>
      <c r="F93" s="292">
        <v>320.64999999999998</v>
      </c>
      <c r="G93" s="290">
        <v>71680</v>
      </c>
      <c r="H93" s="291">
        <v>90</v>
      </c>
    </row>
    <row r="94" spans="1:8" ht="24" customHeight="1" x14ac:dyDescent="0.2">
      <c r="A94" s="293">
        <v>3220</v>
      </c>
      <c r="B94" s="289" t="s">
        <v>2321</v>
      </c>
      <c r="C94" s="290">
        <v>48999.618600000002</v>
      </c>
      <c r="D94" s="294">
        <v>0</v>
      </c>
      <c r="E94" s="294">
        <v>0</v>
      </c>
      <c r="F94" s="292">
        <v>293.61859999999996</v>
      </c>
      <c r="G94" s="290">
        <v>48706</v>
      </c>
      <c r="H94" s="291">
        <v>90</v>
      </c>
    </row>
    <row r="95" spans="1:8" x14ac:dyDescent="0.2">
      <c r="A95" s="293">
        <v>3221</v>
      </c>
      <c r="B95" s="289" t="s">
        <v>2322</v>
      </c>
      <c r="C95" s="290">
        <v>30000.196599999999</v>
      </c>
      <c r="D95" s="294">
        <v>0</v>
      </c>
      <c r="E95" s="294">
        <v>0</v>
      </c>
      <c r="F95" s="292">
        <v>57.426600000000001</v>
      </c>
      <c r="G95" s="290">
        <v>29942.77</v>
      </c>
      <c r="H95" s="291">
        <v>90</v>
      </c>
    </row>
    <row r="96" spans="1:8" x14ac:dyDescent="0.2">
      <c r="A96" s="293">
        <v>3222</v>
      </c>
      <c r="B96" s="289" t="s">
        <v>2323</v>
      </c>
      <c r="C96" s="290">
        <v>24999.996599999999</v>
      </c>
      <c r="D96" s="294">
        <v>0</v>
      </c>
      <c r="E96" s="294">
        <v>0</v>
      </c>
      <c r="F96" s="292">
        <v>57.426600000000001</v>
      </c>
      <c r="G96" s="290">
        <v>24942.57</v>
      </c>
      <c r="H96" s="291">
        <v>90</v>
      </c>
    </row>
    <row r="97" spans="1:8" x14ac:dyDescent="0.2">
      <c r="A97" s="293">
        <v>3224</v>
      </c>
      <c r="B97" s="289" t="s">
        <v>2324</v>
      </c>
      <c r="C97" s="290">
        <v>30000.196599999999</v>
      </c>
      <c r="D97" s="294">
        <v>0</v>
      </c>
      <c r="E97" s="294">
        <v>0</v>
      </c>
      <c r="F97" s="292">
        <v>57.426600000000001</v>
      </c>
      <c r="G97" s="290">
        <v>29942.77</v>
      </c>
      <c r="H97" s="291">
        <v>90</v>
      </c>
    </row>
    <row r="98" spans="1:8" x14ac:dyDescent="0.2">
      <c r="A98" s="293">
        <v>3225</v>
      </c>
      <c r="B98" s="289" t="s">
        <v>2325</v>
      </c>
      <c r="C98" s="290">
        <v>8000.2965999999997</v>
      </c>
      <c r="D98" s="294">
        <v>0</v>
      </c>
      <c r="E98" s="294">
        <v>0</v>
      </c>
      <c r="F98" s="292">
        <v>57.426600000000001</v>
      </c>
      <c r="G98" s="290">
        <v>7942.87</v>
      </c>
      <c r="H98" s="291">
        <v>90</v>
      </c>
    </row>
    <row r="99" spans="1:8" x14ac:dyDescent="0.2">
      <c r="A99" s="293">
        <v>3230</v>
      </c>
      <c r="B99" s="289" t="s">
        <v>830</v>
      </c>
      <c r="C99" s="290">
        <v>26347.451779999999</v>
      </c>
      <c r="D99" s="294">
        <v>0</v>
      </c>
      <c r="E99" s="294">
        <v>3</v>
      </c>
      <c r="F99" s="292">
        <v>2318.10178</v>
      </c>
      <c r="G99" s="290">
        <v>24026.35</v>
      </c>
      <c r="H99" s="291">
        <v>95</v>
      </c>
    </row>
    <row r="100" spans="1:8" x14ac:dyDescent="0.2">
      <c r="A100" s="293">
        <v>3283</v>
      </c>
      <c r="B100" s="289" t="s">
        <v>2326</v>
      </c>
      <c r="C100" s="290">
        <v>37256.853780000005</v>
      </c>
      <c r="D100" s="294">
        <v>0</v>
      </c>
      <c r="E100" s="294">
        <v>0</v>
      </c>
      <c r="F100" s="292">
        <v>10648.36378</v>
      </c>
      <c r="G100" s="290">
        <v>26608.49</v>
      </c>
      <c r="H100" s="291">
        <v>95</v>
      </c>
    </row>
    <row r="101" spans="1:8" x14ac:dyDescent="0.2">
      <c r="A101" s="293">
        <v>3316</v>
      </c>
      <c r="B101" s="289" t="s">
        <v>2327</v>
      </c>
      <c r="C101" s="290">
        <v>14999.9966</v>
      </c>
      <c r="D101" s="294">
        <v>0</v>
      </c>
      <c r="E101" s="294">
        <v>0</v>
      </c>
      <c r="F101" s="292">
        <v>57.426600000000001</v>
      </c>
      <c r="G101" s="290">
        <v>14942.57</v>
      </c>
      <c r="H101" s="291">
        <v>90</v>
      </c>
    </row>
    <row r="102" spans="1:8" ht="24" customHeight="1" x14ac:dyDescent="0.2">
      <c r="A102" s="293">
        <v>3226</v>
      </c>
      <c r="B102" s="289" t="s">
        <v>2328</v>
      </c>
      <c r="C102" s="290">
        <v>277227.54000000004</v>
      </c>
      <c r="D102" s="294">
        <v>0</v>
      </c>
      <c r="E102" s="294">
        <v>0</v>
      </c>
      <c r="F102" s="292">
        <v>2586.38</v>
      </c>
      <c r="G102" s="290">
        <v>274641.16000000003</v>
      </c>
      <c r="H102" s="291">
        <v>40</v>
      </c>
    </row>
    <row r="103" spans="1:8" x14ac:dyDescent="0.2">
      <c r="A103" s="293">
        <v>3340</v>
      </c>
      <c r="B103" s="289" t="s">
        <v>2329</v>
      </c>
      <c r="C103" s="290">
        <v>41799.21</v>
      </c>
      <c r="D103" s="294">
        <v>0</v>
      </c>
      <c r="E103" s="294">
        <v>0</v>
      </c>
      <c r="F103" s="292">
        <v>364.21</v>
      </c>
      <c r="G103" s="290">
        <v>41435</v>
      </c>
      <c r="H103" s="291">
        <v>40</v>
      </c>
    </row>
    <row r="104" spans="1:8" x14ac:dyDescent="0.2">
      <c r="A104" s="293">
        <v>3345</v>
      </c>
      <c r="B104" s="289" t="s">
        <v>2330</v>
      </c>
      <c r="C104" s="290">
        <v>15099.48</v>
      </c>
      <c r="D104" s="294">
        <v>0</v>
      </c>
      <c r="E104" s="294">
        <v>0</v>
      </c>
      <c r="F104" s="292">
        <v>413.82</v>
      </c>
      <c r="G104" s="290">
        <v>14685.66</v>
      </c>
      <c r="H104" s="291">
        <v>40</v>
      </c>
    </row>
    <row r="105" spans="1:8" x14ac:dyDescent="0.2">
      <c r="A105" s="293">
        <v>3357</v>
      </c>
      <c r="B105" s="289" t="s">
        <v>2331</v>
      </c>
      <c r="C105" s="290">
        <v>7500.0700000000006</v>
      </c>
      <c r="D105" s="294">
        <v>0</v>
      </c>
      <c r="E105" s="294">
        <v>0</v>
      </c>
      <c r="F105" s="292">
        <v>38.72</v>
      </c>
      <c r="G105" s="290">
        <v>7461.35</v>
      </c>
      <c r="H105" s="291">
        <v>40</v>
      </c>
    </row>
    <row r="106" spans="1:8" ht="13.5" thickBot="1" x14ac:dyDescent="0.25">
      <c r="A106" s="293">
        <v>3360</v>
      </c>
      <c r="B106" s="289" t="s">
        <v>2332</v>
      </c>
      <c r="C106" s="290">
        <v>7400.45</v>
      </c>
      <c r="D106" s="294">
        <v>0</v>
      </c>
      <c r="E106" s="294">
        <v>0</v>
      </c>
      <c r="F106" s="292">
        <v>38.72</v>
      </c>
      <c r="G106" s="290">
        <v>7361.73</v>
      </c>
      <c r="H106" s="291">
        <v>40</v>
      </c>
    </row>
    <row r="107" spans="1:8" ht="18" customHeight="1" x14ac:dyDescent="0.2">
      <c r="A107" s="285"/>
      <c r="B107" s="286" t="s">
        <v>858</v>
      </c>
      <c r="C107" s="287">
        <f>SUM(C108:C118)</f>
        <v>1094248.0147000002</v>
      </c>
      <c r="D107" s="287">
        <f t="shared" ref="D107:G107" si="7">SUM(D108:D118)</f>
        <v>322337.72912000003</v>
      </c>
      <c r="E107" s="287">
        <f t="shared" si="7"/>
        <v>411258.59287000005</v>
      </c>
      <c r="F107" s="287">
        <f t="shared" si="7"/>
        <v>3377.0627099999992</v>
      </c>
      <c r="G107" s="287">
        <f t="shared" si="7"/>
        <v>357274.63</v>
      </c>
      <c r="H107" s="288" t="s">
        <v>205</v>
      </c>
    </row>
    <row r="108" spans="1:8" s="314" customFormat="1" x14ac:dyDescent="0.2">
      <c r="A108" s="640">
        <v>2527</v>
      </c>
      <c r="B108" s="310" t="s">
        <v>859</v>
      </c>
      <c r="C108" s="311">
        <v>458977.94997000002</v>
      </c>
      <c r="D108" s="641">
        <v>155827.22012000001</v>
      </c>
      <c r="E108" s="641">
        <v>302957.12985000003</v>
      </c>
      <c r="F108" s="312">
        <v>193.6</v>
      </c>
      <c r="G108" s="311">
        <v>0</v>
      </c>
      <c r="H108" s="313">
        <v>85</v>
      </c>
    </row>
    <row r="109" spans="1:8" s="314" customFormat="1" x14ac:dyDescent="0.2">
      <c r="A109" s="640">
        <v>2530</v>
      </c>
      <c r="B109" s="310" t="s">
        <v>860</v>
      </c>
      <c r="C109" s="311">
        <v>275206.79573000001</v>
      </c>
      <c r="D109" s="641">
        <v>166510.50900000002</v>
      </c>
      <c r="E109" s="641">
        <v>108301.46302</v>
      </c>
      <c r="F109" s="312">
        <v>394.82371000000001</v>
      </c>
      <c r="G109" s="311">
        <v>0</v>
      </c>
      <c r="H109" s="313">
        <v>85</v>
      </c>
    </row>
    <row r="110" spans="1:8" ht="31.5" x14ac:dyDescent="0.2">
      <c r="A110" s="293">
        <v>3240</v>
      </c>
      <c r="B110" s="289" t="s">
        <v>2333</v>
      </c>
      <c r="C110" s="290">
        <v>100000</v>
      </c>
      <c r="D110" s="294">
        <v>0</v>
      </c>
      <c r="E110" s="294">
        <v>0</v>
      </c>
      <c r="F110" s="292">
        <v>235.95</v>
      </c>
      <c r="G110" s="290">
        <v>99764.05</v>
      </c>
      <c r="H110" s="291">
        <v>90</v>
      </c>
    </row>
    <row r="111" spans="1:8" ht="24" customHeight="1" x14ac:dyDescent="0.2">
      <c r="A111" s="293">
        <v>3248</v>
      </c>
      <c r="B111" s="289" t="s">
        <v>2334</v>
      </c>
      <c r="C111" s="290">
        <v>23199.599999999999</v>
      </c>
      <c r="D111" s="294">
        <v>0</v>
      </c>
      <c r="E111" s="294">
        <v>0</v>
      </c>
      <c r="F111" s="292">
        <v>1040.5999999999999</v>
      </c>
      <c r="G111" s="290">
        <v>22159</v>
      </c>
      <c r="H111" s="291">
        <v>40</v>
      </c>
    </row>
    <row r="112" spans="1:8" ht="21" x14ac:dyDescent="0.2">
      <c r="A112" s="293">
        <v>3249</v>
      </c>
      <c r="B112" s="289" t="s">
        <v>2352</v>
      </c>
      <c r="C112" s="290">
        <v>130999.62</v>
      </c>
      <c r="D112" s="294">
        <v>0</v>
      </c>
      <c r="E112" s="294">
        <v>0</v>
      </c>
      <c r="F112" s="292">
        <v>814.33</v>
      </c>
      <c r="G112" s="290">
        <v>130185.29</v>
      </c>
      <c r="H112" s="291">
        <v>40</v>
      </c>
    </row>
    <row r="113" spans="1:8" ht="24" customHeight="1" x14ac:dyDescent="0.2">
      <c r="A113" s="293">
        <v>3290</v>
      </c>
      <c r="B113" s="289" t="s">
        <v>2335</v>
      </c>
      <c r="C113" s="290">
        <v>25387.200000000001</v>
      </c>
      <c r="D113" s="294">
        <v>0</v>
      </c>
      <c r="E113" s="294">
        <v>0</v>
      </c>
      <c r="F113" s="292">
        <v>387.2</v>
      </c>
      <c r="G113" s="290">
        <v>25000</v>
      </c>
      <c r="H113" s="291">
        <v>90</v>
      </c>
    </row>
    <row r="114" spans="1:8" ht="24" customHeight="1" x14ac:dyDescent="0.2">
      <c r="A114" s="293">
        <v>3291</v>
      </c>
      <c r="B114" s="289" t="s">
        <v>2336</v>
      </c>
      <c r="C114" s="290">
        <v>2499.9999999999995</v>
      </c>
      <c r="D114" s="294">
        <v>0</v>
      </c>
      <c r="E114" s="294">
        <v>0</v>
      </c>
      <c r="F114" s="292">
        <v>38.72</v>
      </c>
      <c r="G114" s="290">
        <v>2461.2799999999997</v>
      </c>
      <c r="H114" s="291">
        <v>40</v>
      </c>
    </row>
    <row r="115" spans="1:8" ht="24" customHeight="1" x14ac:dyDescent="0.2">
      <c r="A115" s="293">
        <v>3329</v>
      </c>
      <c r="B115" s="289" t="s">
        <v>2337</v>
      </c>
      <c r="C115" s="290">
        <v>46477</v>
      </c>
      <c r="D115" s="294">
        <v>0</v>
      </c>
      <c r="E115" s="294">
        <v>0</v>
      </c>
      <c r="F115" s="292">
        <v>84.7</v>
      </c>
      <c r="G115" s="290">
        <v>46392.3</v>
      </c>
      <c r="H115" s="291">
        <v>90</v>
      </c>
    </row>
    <row r="116" spans="1:8" ht="24" customHeight="1" x14ac:dyDescent="0.2">
      <c r="A116" s="293">
        <v>3330</v>
      </c>
      <c r="B116" s="289" t="s">
        <v>4370</v>
      </c>
      <c r="C116" s="290">
        <v>19999.999</v>
      </c>
      <c r="D116" s="294">
        <v>0</v>
      </c>
      <c r="E116" s="294">
        <v>0</v>
      </c>
      <c r="F116" s="292">
        <v>45.569000000000003</v>
      </c>
      <c r="G116" s="290">
        <v>19954.43</v>
      </c>
      <c r="H116" s="291">
        <v>90</v>
      </c>
    </row>
    <row r="117" spans="1:8" ht="24" customHeight="1" x14ac:dyDescent="0.2">
      <c r="A117" s="293">
        <v>3332</v>
      </c>
      <c r="B117" s="289" t="s">
        <v>2338</v>
      </c>
      <c r="C117" s="290">
        <v>9999.85</v>
      </c>
      <c r="D117" s="294">
        <v>0</v>
      </c>
      <c r="E117" s="294">
        <v>0</v>
      </c>
      <c r="F117" s="292">
        <v>102.85</v>
      </c>
      <c r="G117" s="290">
        <v>9897</v>
      </c>
      <c r="H117" s="291">
        <v>40</v>
      </c>
    </row>
    <row r="118" spans="1:8" ht="24" customHeight="1" thickBot="1" x14ac:dyDescent="0.25">
      <c r="A118" s="293">
        <v>3338</v>
      </c>
      <c r="B118" s="289" t="s">
        <v>2339</v>
      </c>
      <c r="C118" s="290">
        <v>1500</v>
      </c>
      <c r="D118" s="294">
        <v>0</v>
      </c>
      <c r="E118" s="294">
        <v>0</v>
      </c>
      <c r="F118" s="292">
        <v>38.72</v>
      </c>
      <c r="G118" s="290">
        <v>1461.28</v>
      </c>
      <c r="H118" s="291">
        <v>40</v>
      </c>
    </row>
    <row r="119" spans="1:8" ht="18" customHeight="1" x14ac:dyDescent="0.2">
      <c r="A119" s="285"/>
      <c r="B119" s="286" t="s">
        <v>861</v>
      </c>
      <c r="C119" s="287">
        <f>SUM(C120:C123)</f>
        <v>525975.65837000008</v>
      </c>
      <c r="D119" s="287">
        <f t="shared" ref="D119:G119" si="8">SUM(D120:D123)</f>
        <v>0</v>
      </c>
      <c r="E119" s="287">
        <f t="shared" si="8"/>
        <v>0</v>
      </c>
      <c r="F119" s="287">
        <f t="shared" si="8"/>
        <v>279663.08837000001</v>
      </c>
      <c r="G119" s="287">
        <f t="shared" si="8"/>
        <v>246312.57</v>
      </c>
      <c r="H119" s="288" t="s">
        <v>205</v>
      </c>
    </row>
    <row r="120" spans="1:8" ht="24" customHeight="1" x14ac:dyDescent="0.2">
      <c r="A120" s="293">
        <v>3293</v>
      </c>
      <c r="B120" s="289" t="s">
        <v>2340</v>
      </c>
      <c r="C120" s="290">
        <v>1599.9929999999999</v>
      </c>
      <c r="D120" s="294">
        <v>0</v>
      </c>
      <c r="E120" s="294">
        <v>0</v>
      </c>
      <c r="F120" s="292">
        <v>252.733</v>
      </c>
      <c r="G120" s="290">
        <v>1347.26</v>
      </c>
      <c r="H120" s="291">
        <v>85</v>
      </c>
    </row>
    <row r="121" spans="1:8" x14ac:dyDescent="0.2">
      <c r="A121" s="293">
        <v>3294</v>
      </c>
      <c r="B121" s="289" t="s">
        <v>2341</v>
      </c>
      <c r="C121" s="290">
        <v>1650.2</v>
      </c>
      <c r="D121" s="294">
        <v>0</v>
      </c>
      <c r="E121" s="294">
        <v>0</v>
      </c>
      <c r="F121" s="292">
        <v>69.2</v>
      </c>
      <c r="G121" s="290">
        <v>1581</v>
      </c>
      <c r="H121" s="291">
        <v>100</v>
      </c>
    </row>
    <row r="122" spans="1:8" x14ac:dyDescent="0.2">
      <c r="A122" s="293">
        <v>3298</v>
      </c>
      <c r="B122" s="289" t="s">
        <v>2342</v>
      </c>
      <c r="C122" s="290">
        <v>510025.61657000001</v>
      </c>
      <c r="D122" s="294">
        <v>0</v>
      </c>
      <c r="E122" s="294">
        <v>0</v>
      </c>
      <c r="F122" s="292">
        <v>279061.30657000002</v>
      </c>
      <c r="G122" s="290">
        <v>230964.31</v>
      </c>
      <c r="H122" s="291" t="s">
        <v>205</v>
      </c>
    </row>
    <row r="123" spans="1:8" ht="13.5" thickBot="1" x14ac:dyDescent="0.25">
      <c r="A123" s="293">
        <v>3377</v>
      </c>
      <c r="B123" s="289" t="s">
        <v>2343</v>
      </c>
      <c r="C123" s="290">
        <v>12699.8488</v>
      </c>
      <c r="D123" s="294">
        <v>0</v>
      </c>
      <c r="E123" s="294">
        <v>0</v>
      </c>
      <c r="F123" s="292">
        <v>279.84879999999998</v>
      </c>
      <c r="G123" s="290">
        <v>12420</v>
      </c>
      <c r="H123" s="291">
        <v>100</v>
      </c>
    </row>
    <row r="124" spans="1:8" ht="27" customHeight="1" x14ac:dyDescent="0.2">
      <c r="A124" s="285"/>
      <c r="B124" s="295" t="s">
        <v>862</v>
      </c>
      <c r="C124" s="287">
        <f>SUM(C125:C129)</f>
        <v>74483.284589999996</v>
      </c>
      <c r="D124" s="287">
        <f t="shared" ref="D124:G124" si="9">SUM(D125:D129)</f>
        <v>343.3</v>
      </c>
      <c r="E124" s="287">
        <f t="shared" si="9"/>
        <v>6502.3245900000002</v>
      </c>
      <c r="F124" s="287">
        <f t="shared" si="9"/>
        <v>2464.7400000000002</v>
      </c>
      <c r="G124" s="287">
        <f t="shared" si="9"/>
        <v>65172.92</v>
      </c>
      <c r="H124" s="288" t="s">
        <v>205</v>
      </c>
    </row>
    <row r="125" spans="1:8" s="314" customFormat="1" ht="21" x14ac:dyDescent="0.2">
      <c r="A125" s="640">
        <v>2928</v>
      </c>
      <c r="B125" s="310" t="s">
        <v>863</v>
      </c>
      <c r="C125" s="311">
        <v>6852.8845900000006</v>
      </c>
      <c r="D125" s="641">
        <v>343.3</v>
      </c>
      <c r="E125" s="641">
        <v>6502.3245900000002</v>
      </c>
      <c r="F125" s="312">
        <v>7.26</v>
      </c>
      <c r="G125" s="311">
        <v>0</v>
      </c>
      <c r="H125" s="313">
        <v>90</v>
      </c>
    </row>
    <row r="126" spans="1:8" x14ac:dyDescent="0.2">
      <c r="A126" s="293">
        <v>3255</v>
      </c>
      <c r="B126" s="289" t="s">
        <v>2344</v>
      </c>
      <c r="C126" s="290">
        <v>48999.994999999995</v>
      </c>
      <c r="D126" s="294">
        <v>0</v>
      </c>
      <c r="E126" s="294">
        <v>0</v>
      </c>
      <c r="F126" s="292">
        <v>188.155</v>
      </c>
      <c r="G126" s="290">
        <v>48811.839999999997</v>
      </c>
      <c r="H126" s="291">
        <v>90</v>
      </c>
    </row>
    <row r="127" spans="1:8" x14ac:dyDescent="0.2">
      <c r="A127" s="293">
        <v>3265</v>
      </c>
      <c r="B127" s="289" t="s">
        <v>2345</v>
      </c>
      <c r="C127" s="290">
        <v>1060.2529999999999</v>
      </c>
      <c r="D127" s="294">
        <v>0</v>
      </c>
      <c r="E127" s="294">
        <v>0</v>
      </c>
      <c r="F127" s="292">
        <v>358.99299999999999</v>
      </c>
      <c r="G127" s="290">
        <v>701.26</v>
      </c>
      <c r="H127" s="291">
        <v>95</v>
      </c>
    </row>
    <row r="128" spans="1:8" ht="24" customHeight="1" x14ac:dyDescent="0.2">
      <c r="A128" s="293">
        <v>3303</v>
      </c>
      <c r="B128" s="289" t="s">
        <v>2346</v>
      </c>
      <c r="C128" s="290">
        <v>12499.995000000001</v>
      </c>
      <c r="D128" s="294">
        <v>0</v>
      </c>
      <c r="E128" s="294">
        <v>0</v>
      </c>
      <c r="F128" s="292">
        <v>493.07499999999999</v>
      </c>
      <c r="G128" s="290">
        <v>12006.92</v>
      </c>
      <c r="H128" s="291">
        <v>90</v>
      </c>
    </row>
    <row r="129" spans="1:8" ht="24" customHeight="1" thickBot="1" x14ac:dyDescent="0.25">
      <c r="A129" s="293">
        <v>3311</v>
      </c>
      <c r="B129" s="289" t="s">
        <v>2347</v>
      </c>
      <c r="C129" s="290">
        <v>5070.1570000000002</v>
      </c>
      <c r="D129" s="294">
        <v>0</v>
      </c>
      <c r="E129" s="294">
        <v>0</v>
      </c>
      <c r="F129" s="292">
        <v>1417.2570000000003</v>
      </c>
      <c r="G129" s="290">
        <v>3652.9</v>
      </c>
      <c r="H129" s="291">
        <v>95</v>
      </c>
    </row>
    <row r="130" spans="1:8" ht="27" customHeight="1" x14ac:dyDescent="0.2">
      <c r="A130" s="285"/>
      <c r="B130" s="295" t="s">
        <v>10</v>
      </c>
      <c r="C130" s="287">
        <f>C5+C19+C25+C33+C37+C39+C56+C107+C119+C124</f>
        <v>7073608.73697</v>
      </c>
      <c r="D130" s="287">
        <f t="shared" ref="D130:G130" si="10">D5+D19+D25+D33+D37+D39+D56+D107+D119+D124</f>
        <v>1118889.1979</v>
      </c>
      <c r="E130" s="287">
        <f t="shared" si="10"/>
        <v>2652351.1066999999</v>
      </c>
      <c r="F130" s="287">
        <f t="shared" si="10"/>
        <v>407593.39337000001</v>
      </c>
      <c r="G130" s="287">
        <f t="shared" si="10"/>
        <v>2894775.0389999999</v>
      </c>
      <c r="H130" s="288" t="s">
        <v>205</v>
      </c>
    </row>
    <row r="131" spans="1:8" ht="12.75" customHeight="1" x14ac:dyDescent="0.2">
      <c r="B131" s="278"/>
      <c r="C131" s="278"/>
      <c r="D131" s="278"/>
      <c r="E131" s="278"/>
      <c r="F131" s="278"/>
      <c r="G131" s="279"/>
      <c r="H131" s="278"/>
    </row>
    <row r="132" spans="1:8" ht="12.75" customHeight="1" x14ac:dyDescent="0.2">
      <c r="B132" s="315" t="s">
        <v>2348</v>
      </c>
      <c r="C132" s="297"/>
      <c r="D132" s="278"/>
      <c r="E132" s="278"/>
      <c r="F132" s="278"/>
      <c r="G132" s="279"/>
      <c r="H132" s="278"/>
    </row>
    <row r="133" spans="1:8" x14ac:dyDescent="0.2">
      <c r="B133" s="315" t="s">
        <v>2349</v>
      </c>
      <c r="C133" s="297"/>
      <c r="D133" s="278"/>
      <c r="E133" s="278"/>
      <c r="F133" s="278"/>
      <c r="G133" s="279"/>
      <c r="H133" s="278"/>
    </row>
    <row r="134" spans="1:8" s="296" customFormat="1" x14ac:dyDescent="0.2">
      <c r="B134" s="315"/>
      <c r="C134" s="297"/>
      <c r="D134" s="298"/>
      <c r="E134" s="298"/>
      <c r="F134" s="298"/>
      <c r="G134" s="299"/>
      <c r="H134" s="297"/>
    </row>
  </sheetData>
  <mergeCells count="7">
    <mergeCell ref="B1:H1"/>
    <mergeCell ref="A3:A4"/>
    <mergeCell ref="B3:B4"/>
    <mergeCell ref="C3:C4"/>
    <mergeCell ref="D3:F3"/>
    <mergeCell ref="G3:G4"/>
    <mergeCell ref="H3:H4"/>
  </mergeCells>
  <printOptions horizontalCentered="1"/>
  <pageMargins left="0.39370078740157483" right="0.39370078740157483" top="0.59055118110236227" bottom="0.39370078740157483" header="0.31496062992125984" footer="0.11811023622047245"/>
  <pageSetup paperSize="9" scale="83" firstPageNumber="231" fitToHeight="0" orientation="portrait" useFirstPageNumber="1" r:id="rId1"/>
  <headerFooter>
    <oddHeader>&amp;L&amp;"Tahoma,Kurzíva"Závěrečný účet za rok 2016&amp;R&amp;"Tahoma,Kurzíva"Tabulka č. 6</oddHeader>
    <oddFooter>&amp;C&amp;"Tahoma,Obyčejné"&amp;P</oddFooter>
  </headerFooter>
  <rowBreaks count="2" manualBreakCount="2">
    <brk id="57" max="7" man="1"/>
    <brk id="106" max="7" man="1"/>
  </rowBreaks>
  <ignoredErrors>
    <ignoredError sqref="C5:G5 C19:G19 C25:G25 C33:G33 C37:G37 C39:G39 C56:G56 C107:G107 C119:G119 C124:G124 C130:G130"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2"/>
  <sheetViews>
    <sheetView view="pageBreakPreview" zoomScaleNormal="100" zoomScaleSheetLayoutView="100" workbookViewId="0">
      <pane xSplit="2" ySplit="4" topLeftCell="C5" activePane="bottomRight" state="frozen"/>
      <selection pane="topRight" activeCell="C1" sqref="C1"/>
      <selection pane="bottomLeft" activeCell="A5" sqref="A5"/>
      <selection pane="bottomRight" activeCell="D21" sqref="D21"/>
    </sheetView>
  </sheetViews>
  <sheetFormatPr defaultRowHeight="10.5" x14ac:dyDescent="0.15"/>
  <cols>
    <col min="1" max="1" width="20.7109375" style="634" customWidth="1"/>
    <col min="2" max="2" width="7.42578125" style="635" customWidth="1"/>
    <col min="3" max="3" width="42.85546875" style="572" customWidth="1"/>
    <col min="4" max="5" width="18.85546875" style="572" bestFit="1" customWidth="1"/>
    <col min="6" max="6" width="15.85546875" style="572" bestFit="1" customWidth="1"/>
    <col min="7" max="7" width="14.7109375" style="572" bestFit="1" customWidth="1"/>
    <col min="8" max="8" width="15.140625" style="583" bestFit="1" customWidth="1"/>
    <col min="9" max="9" width="13.5703125" style="583" bestFit="1" customWidth="1"/>
    <col min="10" max="10" width="14.28515625" style="583" customWidth="1"/>
    <col min="11" max="11" width="11.85546875" style="572" customWidth="1"/>
    <col min="12" max="251" width="9.140625" style="572"/>
    <col min="252" max="252" width="13.140625" style="572" bestFit="1" customWidth="1"/>
    <col min="253" max="16384" width="9.140625" style="572"/>
  </cols>
  <sheetData>
    <row r="1" spans="1:12" s="304" customFormat="1" ht="9.75" customHeight="1" x14ac:dyDescent="0.2">
      <c r="A1" s="303"/>
      <c r="B1" s="303"/>
      <c r="E1" s="301"/>
      <c r="I1" s="305"/>
      <c r="J1" s="305"/>
      <c r="K1" s="305"/>
      <c r="L1" s="305"/>
    </row>
    <row r="2" spans="1:12" s="304" customFormat="1" ht="21" customHeight="1" x14ac:dyDescent="0.2">
      <c r="A2" s="1147" t="s">
        <v>4375</v>
      </c>
      <c r="B2" s="1147"/>
      <c r="C2" s="1147"/>
      <c r="D2" s="1147"/>
      <c r="E2" s="1147"/>
      <c r="F2" s="1147"/>
      <c r="G2" s="1147"/>
      <c r="H2" s="1147"/>
      <c r="I2" s="1147"/>
      <c r="J2" s="1147"/>
      <c r="K2" s="833"/>
      <c r="L2" s="833"/>
    </row>
    <row r="3" spans="1:12" s="304" customFormat="1" ht="12" customHeight="1" thickBot="1" x14ac:dyDescent="0.25">
      <c r="A3" s="307"/>
      <c r="B3" s="307"/>
      <c r="C3" s="307"/>
      <c r="D3" s="307"/>
      <c r="E3" s="307"/>
      <c r="F3" s="307"/>
      <c r="G3" s="307"/>
      <c r="H3" s="307"/>
      <c r="I3" s="307"/>
      <c r="J3" s="306" t="s">
        <v>864</v>
      </c>
      <c r="K3" s="834"/>
      <c r="L3" s="835"/>
    </row>
    <row r="4" spans="1:12" s="574" customFormat="1" ht="45.75" customHeight="1" thickBot="1" x14ac:dyDescent="0.25">
      <c r="A4" s="836" t="s">
        <v>865</v>
      </c>
      <c r="B4" s="573" t="s">
        <v>866</v>
      </c>
      <c r="C4" s="573" t="s">
        <v>867</v>
      </c>
      <c r="D4" s="845" t="s">
        <v>4371</v>
      </c>
      <c r="E4" s="840" t="s">
        <v>4372</v>
      </c>
      <c r="F4" s="308" t="s">
        <v>4373</v>
      </c>
      <c r="G4" s="308" t="s">
        <v>2209</v>
      </c>
      <c r="H4" s="308" t="s">
        <v>4374</v>
      </c>
      <c r="I4" s="308" t="s">
        <v>2210</v>
      </c>
      <c r="J4" s="830" t="s">
        <v>2211</v>
      </c>
    </row>
    <row r="5" spans="1:12" ht="24" customHeight="1" x14ac:dyDescent="0.15">
      <c r="A5" s="1148" t="s">
        <v>868</v>
      </c>
      <c r="B5" s="575">
        <v>34002</v>
      </c>
      <c r="C5" s="647" t="s">
        <v>869</v>
      </c>
      <c r="D5" s="846">
        <v>110000</v>
      </c>
      <c r="E5" s="591">
        <v>34931</v>
      </c>
      <c r="F5" s="576">
        <v>75069</v>
      </c>
      <c r="G5" s="576">
        <v>75069</v>
      </c>
      <c r="H5" s="831">
        <v>0</v>
      </c>
      <c r="I5" s="576">
        <v>0</v>
      </c>
      <c r="J5" s="577">
        <v>0</v>
      </c>
    </row>
    <row r="6" spans="1:12" ht="24" customHeight="1" x14ac:dyDescent="0.15">
      <c r="A6" s="1148"/>
      <c r="B6" s="578">
        <v>34013</v>
      </c>
      <c r="C6" s="594" t="s">
        <v>870</v>
      </c>
      <c r="D6" s="847">
        <v>265000</v>
      </c>
      <c r="E6" s="584">
        <v>265000</v>
      </c>
      <c r="F6" s="579">
        <v>0</v>
      </c>
      <c r="G6" s="579">
        <v>0</v>
      </c>
      <c r="H6" s="581">
        <v>0</v>
      </c>
      <c r="I6" s="579">
        <v>0</v>
      </c>
      <c r="J6" s="580">
        <v>0</v>
      </c>
    </row>
    <row r="7" spans="1:12" ht="24" customHeight="1" x14ac:dyDescent="0.15">
      <c r="A7" s="1148"/>
      <c r="B7" s="578">
        <v>34017</v>
      </c>
      <c r="C7" s="594" t="s">
        <v>2212</v>
      </c>
      <c r="D7" s="847">
        <v>130000</v>
      </c>
      <c r="E7" s="584">
        <v>130000</v>
      </c>
      <c r="F7" s="579">
        <v>0</v>
      </c>
      <c r="G7" s="579">
        <v>0</v>
      </c>
      <c r="H7" s="581">
        <v>0</v>
      </c>
      <c r="I7" s="579">
        <v>0</v>
      </c>
      <c r="J7" s="580">
        <v>0</v>
      </c>
    </row>
    <row r="8" spans="1:12" ht="12.75" customHeight="1" x14ac:dyDescent="0.15">
      <c r="A8" s="1148"/>
      <c r="B8" s="578">
        <v>34018</v>
      </c>
      <c r="C8" s="594" t="s">
        <v>2213</v>
      </c>
      <c r="D8" s="847">
        <v>211000</v>
      </c>
      <c r="E8" s="584">
        <v>211000</v>
      </c>
      <c r="F8" s="579">
        <v>0</v>
      </c>
      <c r="G8" s="579">
        <v>0</v>
      </c>
      <c r="H8" s="581">
        <v>0</v>
      </c>
      <c r="I8" s="579">
        <v>0</v>
      </c>
      <c r="J8" s="580">
        <v>0</v>
      </c>
    </row>
    <row r="9" spans="1:12" ht="12.75" customHeight="1" x14ac:dyDescent="0.15">
      <c r="A9" s="1148"/>
      <c r="B9" s="578">
        <v>34053</v>
      </c>
      <c r="C9" s="594" t="s">
        <v>871</v>
      </c>
      <c r="D9" s="847">
        <v>270000</v>
      </c>
      <c r="E9" s="584">
        <v>270000</v>
      </c>
      <c r="F9" s="579">
        <v>0</v>
      </c>
      <c r="G9" s="579">
        <v>0</v>
      </c>
      <c r="H9" s="581">
        <v>0</v>
      </c>
      <c r="I9" s="579">
        <v>0</v>
      </c>
      <c r="J9" s="580">
        <v>0</v>
      </c>
    </row>
    <row r="10" spans="1:12" ht="24" customHeight="1" x14ac:dyDescent="0.15">
      <c r="A10" s="1148"/>
      <c r="B10" s="578">
        <v>34054</v>
      </c>
      <c r="C10" s="594" t="s">
        <v>2214</v>
      </c>
      <c r="D10" s="847">
        <v>1207000</v>
      </c>
      <c r="E10" s="584">
        <v>1207000</v>
      </c>
      <c r="F10" s="579">
        <v>0</v>
      </c>
      <c r="G10" s="579">
        <v>0</v>
      </c>
      <c r="H10" s="581">
        <v>0</v>
      </c>
      <c r="I10" s="579">
        <v>0</v>
      </c>
      <c r="J10" s="580">
        <v>0</v>
      </c>
    </row>
    <row r="11" spans="1:12" ht="12.75" customHeight="1" x14ac:dyDescent="0.15">
      <c r="A11" s="1148"/>
      <c r="B11" s="578">
        <v>34070</v>
      </c>
      <c r="C11" s="594" t="s">
        <v>872</v>
      </c>
      <c r="D11" s="847">
        <v>1419000</v>
      </c>
      <c r="E11" s="584">
        <v>1419000</v>
      </c>
      <c r="F11" s="579">
        <v>0</v>
      </c>
      <c r="G11" s="579">
        <v>0</v>
      </c>
      <c r="H11" s="581">
        <v>0</v>
      </c>
      <c r="I11" s="579">
        <v>0</v>
      </c>
      <c r="J11" s="580">
        <v>0</v>
      </c>
    </row>
    <row r="12" spans="1:12" ht="12.75" customHeight="1" x14ac:dyDescent="0.15">
      <c r="A12" s="1148"/>
      <c r="B12" s="578">
        <v>34090</v>
      </c>
      <c r="C12" s="594" t="s">
        <v>873</v>
      </c>
      <c r="D12" s="847">
        <v>150000</v>
      </c>
      <c r="E12" s="584">
        <v>150000</v>
      </c>
      <c r="F12" s="579">
        <v>0</v>
      </c>
      <c r="G12" s="579">
        <v>0</v>
      </c>
      <c r="H12" s="581">
        <v>0</v>
      </c>
      <c r="I12" s="579">
        <v>0</v>
      </c>
      <c r="J12" s="580">
        <v>0</v>
      </c>
    </row>
    <row r="13" spans="1:12" ht="24" customHeight="1" x14ac:dyDescent="0.15">
      <c r="A13" s="1148"/>
      <c r="B13" s="578">
        <v>34341</v>
      </c>
      <c r="C13" s="594" t="s">
        <v>2215</v>
      </c>
      <c r="D13" s="847">
        <v>1600000</v>
      </c>
      <c r="E13" s="584">
        <v>1600000</v>
      </c>
      <c r="F13" s="579">
        <v>0</v>
      </c>
      <c r="G13" s="579">
        <v>0</v>
      </c>
      <c r="H13" s="581">
        <v>0</v>
      </c>
      <c r="I13" s="579">
        <v>0</v>
      </c>
      <c r="J13" s="580">
        <v>0</v>
      </c>
    </row>
    <row r="14" spans="1:12" ht="21" x14ac:dyDescent="0.15">
      <c r="A14" s="1137"/>
      <c r="B14" s="578">
        <v>34352</v>
      </c>
      <c r="C14" s="594" t="s">
        <v>2216</v>
      </c>
      <c r="D14" s="847">
        <v>2300000</v>
      </c>
      <c r="E14" s="584">
        <v>2300000</v>
      </c>
      <c r="F14" s="579">
        <v>0</v>
      </c>
      <c r="G14" s="579">
        <v>0</v>
      </c>
      <c r="H14" s="581">
        <v>0</v>
      </c>
      <c r="I14" s="579">
        <v>0</v>
      </c>
      <c r="J14" s="580">
        <v>0</v>
      </c>
    </row>
    <row r="15" spans="1:12" ht="12.75" customHeight="1" x14ac:dyDescent="0.15">
      <c r="A15" s="1137"/>
      <c r="B15" s="578">
        <v>34940</v>
      </c>
      <c r="C15" s="594" t="s">
        <v>873</v>
      </c>
      <c r="D15" s="847">
        <v>58000</v>
      </c>
      <c r="E15" s="584">
        <v>58000</v>
      </c>
      <c r="F15" s="579">
        <v>0</v>
      </c>
      <c r="G15" s="579">
        <v>0</v>
      </c>
      <c r="H15" s="581">
        <v>0</v>
      </c>
      <c r="I15" s="579">
        <v>0</v>
      </c>
      <c r="J15" s="580">
        <v>0</v>
      </c>
    </row>
    <row r="16" spans="1:12" ht="24" customHeight="1" x14ac:dyDescent="0.15">
      <c r="A16" s="1137"/>
      <c r="B16" s="578">
        <v>34941</v>
      </c>
      <c r="C16" s="594" t="s">
        <v>875</v>
      </c>
      <c r="D16" s="847">
        <v>150000</v>
      </c>
      <c r="E16" s="584">
        <v>150000</v>
      </c>
      <c r="F16" s="579">
        <v>0</v>
      </c>
      <c r="G16" s="579">
        <v>0</v>
      </c>
      <c r="H16" s="581">
        <v>0</v>
      </c>
      <c r="I16" s="579">
        <v>0</v>
      </c>
      <c r="J16" s="580">
        <v>0</v>
      </c>
    </row>
    <row r="17" spans="1:10" s="583" customFormat="1" ht="15.75" customHeight="1" x14ac:dyDescent="0.15">
      <c r="A17" s="648" t="s">
        <v>911</v>
      </c>
      <c r="B17" s="582"/>
      <c r="C17" s="649"/>
      <c r="D17" s="848">
        <f t="shared" ref="D17:J17" si="0">SUM(D5:D16)</f>
        <v>7870000</v>
      </c>
      <c r="E17" s="652">
        <f t="shared" si="0"/>
        <v>7794931</v>
      </c>
      <c r="F17" s="653">
        <f t="shared" si="0"/>
        <v>75069</v>
      </c>
      <c r="G17" s="650">
        <f t="shared" si="0"/>
        <v>75069</v>
      </c>
      <c r="H17" s="651">
        <f t="shared" si="0"/>
        <v>0</v>
      </c>
      <c r="I17" s="652">
        <f t="shared" si="0"/>
        <v>0</v>
      </c>
      <c r="J17" s="654">
        <f t="shared" si="0"/>
        <v>0</v>
      </c>
    </row>
    <row r="18" spans="1:10" s="587" customFormat="1" ht="24" customHeight="1" x14ac:dyDescent="0.15">
      <c r="A18" s="1149" t="s">
        <v>876</v>
      </c>
      <c r="B18" s="578">
        <v>35015</v>
      </c>
      <c r="C18" s="604" t="s">
        <v>877</v>
      </c>
      <c r="D18" s="847">
        <v>3837555</v>
      </c>
      <c r="E18" s="584">
        <v>3797555</v>
      </c>
      <c r="F18" s="579">
        <v>40000</v>
      </c>
      <c r="G18" s="579">
        <v>40000</v>
      </c>
      <c r="H18" s="585">
        <v>0</v>
      </c>
      <c r="I18" s="585">
        <v>0</v>
      </c>
      <c r="J18" s="586">
        <v>0</v>
      </c>
    </row>
    <row r="19" spans="1:10" s="587" customFormat="1" ht="24" customHeight="1" x14ac:dyDescent="0.15">
      <c r="A19" s="1148"/>
      <c r="B19" s="578">
        <v>35018</v>
      </c>
      <c r="C19" s="604" t="s">
        <v>878</v>
      </c>
      <c r="D19" s="847">
        <v>12133110</v>
      </c>
      <c r="E19" s="584">
        <v>12133110</v>
      </c>
      <c r="F19" s="579">
        <v>0</v>
      </c>
      <c r="G19" s="579">
        <v>0</v>
      </c>
      <c r="H19" s="585">
        <v>0</v>
      </c>
      <c r="I19" s="585">
        <v>0</v>
      </c>
      <c r="J19" s="586">
        <v>0</v>
      </c>
    </row>
    <row r="20" spans="1:10" s="590" customFormat="1" ht="12.75" customHeight="1" x14ac:dyDescent="0.2">
      <c r="A20" s="1148"/>
      <c r="B20" s="578">
        <v>35019</v>
      </c>
      <c r="C20" s="604" t="s">
        <v>879</v>
      </c>
      <c r="D20" s="847">
        <v>1352339</v>
      </c>
      <c r="E20" s="584">
        <v>983569</v>
      </c>
      <c r="F20" s="579">
        <v>368770</v>
      </c>
      <c r="G20" s="579">
        <v>61696</v>
      </c>
      <c r="H20" s="585">
        <v>307074</v>
      </c>
      <c r="I20" s="588">
        <v>307074</v>
      </c>
      <c r="J20" s="589">
        <v>0</v>
      </c>
    </row>
    <row r="21" spans="1:10" s="590" customFormat="1" ht="24" customHeight="1" x14ac:dyDescent="0.2">
      <c r="A21" s="1148"/>
      <c r="B21" s="578">
        <v>35672</v>
      </c>
      <c r="C21" s="604" t="s">
        <v>2217</v>
      </c>
      <c r="D21" s="847">
        <v>94670787.469999999</v>
      </c>
      <c r="E21" s="591">
        <v>94670787.469999999</v>
      </c>
      <c r="F21" s="579">
        <v>0</v>
      </c>
      <c r="G21" s="579">
        <v>0</v>
      </c>
      <c r="H21" s="585">
        <v>0</v>
      </c>
      <c r="I21" s="588">
        <v>0</v>
      </c>
      <c r="J21" s="589">
        <v>0</v>
      </c>
    </row>
    <row r="22" spans="1:10" s="590" customFormat="1" ht="24" customHeight="1" x14ac:dyDescent="0.2">
      <c r="A22" s="1150"/>
      <c r="B22" s="578">
        <v>35963</v>
      </c>
      <c r="C22" s="604" t="s">
        <v>2218</v>
      </c>
      <c r="D22" s="847">
        <v>9756061.1600000001</v>
      </c>
      <c r="E22" s="591">
        <v>9756061.1600000001</v>
      </c>
      <c r="F22" s="579">
        <v>0</v>
      </c>
      <c r="G22" s="579">
        <v>0</v>
      </c>
      <c r="H22" s="585">
        <v>0</v>
      </c>
      <c r="I22" s="588">
        <v>0</v>
      </c>
      <c r="J22" s="589">
        <v>0</v>
      </c>
    </row>
    <row r="23" spans="1:10" s="583" customFormat="1" ht="15.75" customHeight="1" x14ac:dyDescent="0.15">
      <c r="A23" s="648" t="s">
        <v>912</v>
      </c>
      <c r="B23" s="582"/>
      <c r="C23" s="649"/>
      <c r="D23" s="849">
        <f>SUM(D18:D22)</f>
        <v>121749852.63</v>
      </c>
      <c r="E23" s="841">
        <f>SUM(E18:E22)</f>
        <v>121341082.63</v>
      </c>
      <c r="F23" s="841">
        <f t="shared" ref="F23:J23" si="1">SUM(F18:F22)</f>
        <v>408770</v>
      </c>
      <c r="G23" s="841">
        <f t="shared" si="1"/>
        <v>101696</v>
      </c>
      <c r="H23" s="841">
        <f t="shared" si="1"/>
        <v>307074</v>
      </c>
      <c r="I23" s="841">
        <f t="shared" si="1"/>
        <v>307074</v>
      </c>
      <c r="J23" s="857">
        <f t="shared" si="1"/>
        <v>0</v>
      </c>
    </row>
    <row r="24" spans="1:10" s="583" customFormat="1" ht="24" customHeight="1" x14ac:dyDescent="0.15">
      <c r="A24" s="1151" t="s">
        <v>880</v>
      </c>
      <c r="B24" s="592" t="s">
        <v>2219</v>
      </c>
      <c r="C24" s="647" t="s">
        <v>2220</v>
      </c>
      <c r="D24" s="850">
        <v>3110209.98</v>
      </c>
      <c r="E24" s="842">
        <v>3110209.98</v>
      </c>
      <c r="F24" s="588">
        <v>0</v>
      </c>
      <c r="G24" s="588">
        <v>0</v>
      </c>
      <c r="H24" s="585">
        <v>0</v>
      </c>
      <c r="I24" s="588">
        <v>0</v>
      </c>
      <c r="J24" s="589">
        <v>0</v>
      </c>
    </row>
    <row r="25" spans="1:10" s="583" customFormat="1" ht="12.75" customHeight="1" x14ac:dyDescent="0.15">
      <c r="A25" s="1152"/>
      <c r="B25" s="592" t="s">
        <v>2221</v>
      </c>
      <c r="C25" s="647" t="s">
        <v>2222</v>
      </c>
      <c r="D25" s="850">
        <v>43832472.890000001</v>
      </c>
      <c r="E25" s="843">
        <v>41521790.409999996</v>
      </c>
      <c r="F25" s="588">
        <v>2310682.4800000042</v>
      </c>
      <c r="G25" s="588">
        <v>2310682.4800000004</v>
      </c>
      <c r="H25" s="585">
        <v>0</v>
      </c>
      <c r="I25" s="588">
        <v>0</v>
      </c>
      <c r="J25" s="589">
        <v>0</v>
      </c>
    </row>
    <row r="26" spans="1:10" s="583" customFormat="1" ht="24" customHeight="1" x14ac:dyDescent="0.15">
      <c r="A26" s="1152"/>
      <c r="B26" s="592">
        <v>13305</v>
      </c>
      <c r="C26" s="596" t="s">
        <v>881</v>
      </c>
      <c r="D26" s="850">
        <v>1066764500</v>
      </c>
      <c r="E26" s="843">
        <v>1066764500</v>
      </c>
      <c r="F26" s="588">
        <v>0</v>
      </c>
      <c r="G26" s="588">
        <v>0</v>
      </c>
      <c r="H26" s="585">
        <v>0</v>
      </c>
      <c r="I26" s="588">
        <v>0</v>
      </c>
      <c r="J26" s="589">
        <v>0</v>
      </c>
    </row>
    <row r="27" spans="1:10" s="583" customFormat="1" ht="24" customHeight="1" x14ac:dyDescent="0.15">
      <c r="A27" s="1152"/>
      <c r="B27" s="575">
        <v>13307</v>
      </c>
      <c r="C27" s="647" t="s">
        <v>2223</v>
      </c>
      <c r="D27" s="847">
        <v>22000000</v>
      </c>
      <c r="E27" s="591">
        <v>18453560</v>
      </c>
      <c r="F27" s="576">
        <v>3546440</v>
      </c>
      <c r="G27" s="576">
        <v>0</v>
      </c>
      <c r="H27" s="585">
        <v>3546440</v>
      </c>
      <c r="I27" s="588">
        <v>0</v>
      </c>
      <c r="J27" s="593">
        <v>3546440</v>
      </c>
    </row>
    <row r="28" spans="1:10" ht="24" customHeight="1" x14ac:dyDescent="0.15">
      <c r="A28" s="1152"/>
      <c r="B28" s="575">
        <v>13015</v>
      </c>
      <c r="C28" s="647" t="s">
        <v>882</v>
      </c>
      <c r="D28" s="847">
        <v>2599000</v>
      </c>
      <c r="E28" s="591">
        <v>2471607.58</v>
      </c>
      <c r="F28" s="576">
        <v>127392.41999999993</v>
      </c>
      <c r="G28" s="576">
        <v>0</v>
      </c>
      <c r="H28" s="585">
        <v>127392.41999999993</v>
      </c>
      <c r="I28" s="588">
        <v>0</v>
      </c>
      <c r="J28" s="593">
        <v>127392.42</v>
      </c>
    </row>
    <row r="29" spans="1:10" ht="24" customHeight="1" x14ac:dyDescent="0.15">
      <c r="A29" s="1152"/>
      <c r="B29" s="575">
        <v>13501</v>
      </c>
      <c r="C29" s="647" t="s">
        <v>2224</v>
      </c>
      <c r="D29" s="847">
        <v>15342402</v>
      </c>
      <c r="E29" s="591">
        <v>15342402</v>
      </c>
      <c r="F29" s="576">
        <v>0</v>
      </c>
      <c r="G29" s="576">
        <v>0</v>
      </c>
      <c r="H29" s="585">
        <v>0</v>
      </c>
      <c r="I29" s="576">
        <v>0</v>
      </c>
      <c r="J29" s="577">
        <v>0</v>
      </c>
    </row>
    <row r="30" spans="1:10" ht="24" customHeight="1" x14ac:dyDescent="0.15">
      <c r="A30" s="1153"/>
      <c r="B30" s="575" t="s">
        <v>2225</v>
      </c>
      <c r="C30" s="647" t="s">
        <v>2226</v>
      </c>
      <c r="D30" s="847">
        <v>59744743.650000006</v>
      </c>
      <c r="E30" s="584">
        <v>59744743.650000006</v>
      </c>
      <c r="F30" s="576">
        <v>0</v>
      </c>
      <c r="G30" s="576">
        <v>0</v>
      </c>
      <c r="H30" s="585">
        <v>0</v>
      </c>
      <c r="I30" s="576">
        <v>0</v>
      </c>
      <c r="J30" s="577">
        <v>0</v>
      </c>
    </row>
    <row r="31" spans="1:10" s="583" customFormat="1" ht="15.75" customHeight="1" x14ac:dyDescent="0.15">
      <c r="A31" s="648" t="s">
        <v>913</v>
      </c>
      <c r="B31" s="582"/>
      <c r="C31" s="649"/>
      <c r="D31" s="849">
        <f>SUM(D24:D30)</f>
        <v>1213393328.52</v>
      </c>
      <c r="E31" s="849">
        <f t="shared" ref="E31:J31" si="2">SUM(E24:E30)</f>
        <v>1207408813.6200001</v>
      </c>
      <c r="F31" s="849">
        <f t="shared" si="2"/>
        <v>5984514.9000000041</v>
      </c>
      <c r="G31" s="849">
        <f t="shared" si="2"/>
        <v>2310682.4800000004</v>
      </c>
      <c r="H31" s="849">
        <f t="shared" si="2"/>
        <v>3673832.42</v>
      </c>
      <c r="I31" s="849">
        <f t="shared" si="2"/>
        <v>0</v>
      </c>
      <c r="J31" s="608">
        <f t="shared" si="2"/>
        <v>3673832.42</v>
      </c>
    </row>
    <row r="32" spans="1:10" s="583" customFormat="1" ht="12.75" customHeight="1" x14ac:dyDescent="0.15">
      <c r="A32" s="1151" t="s">
        <v>883</v>
      </c>
      <c r="B32" s="578" t="s">
        <v>2227</v>
      </c>
      <c r="C32" s="594" t="s">
        <v>2228</v>
      </c>
      <c r="D32" s="595">
        <v>33686282.330000006</v>
      </c>
      <c r="E32" s="844">
        <v>30965079.200000003</v>
      </c>
      <c r="F32" s="585">
        <v>2721203.1300000008</v>
      </c>
      <c r="G32" s="585">
        <v>2721203.1300000008</v>
      </c>
      <c r="H32" s="585">
        <v>0</v>
      </c>
      <c r="I32" s="579">
        <v>0</v>
      </c>
      <c r="J32" s="580">
        <v>0</v>
      </c>
    </row>
    <row r="33" spans="1:10" s="583" customFormat="1" ht="21" x14ac:dyDescent="0.15">
      <c r="A33" s="1152"/>
      <c r="B33" s="578" t="s">
        <v>2229</v>
      </c>
      <c r="C33" s="594" t="s">
        <v>2230</v>
      </c>
      <c r="D33" s="1154">
        <v>426421243.06</v>
      </c>
      <c r="E33" s="844">
        <v>419215881</v>
      </c>
      <c r="F33" s="585">
        <v>7205362.0599999996</v>
      </c>
      <c r="G33" s="585">
        <v>7205362.0599999996</v>
      </c>
      <c r="H33" s="585">
        <v>0</v>
      </c>
      <c r="I33" s="579">
        <v>0</v>
      </c>
      <c r="J33" s="580">
        <v>0</v>
      </c>
    </row>
    <row r="34" spans="1:10" s="583" customFormat="1" ht="12.75" customHeight="1" x14ac:dyDescent="0.15">
      <c r="A34" s="1152"/>
      <c r="B34" s="578" t="s">
        <v>2231</v>
      </c>
      <c r="C34" s="596" t="s">
        <v>2232</v>
      </c>
      <c r="D34" s="1155">
        <v>7846957</v>
      </c>
      <c r="E34" s="844">
        <v>7398051.5</v>
      </c>
      <c r="F34" s="585">
        <v>448905.5</v>
      </c>
      <c r="G34" s="585">
        <v>448905.5</v>
      </c>
      <c r="H34" s="585">
        <v>0</v>
      </c>
      <c r="I34" s="579">
        <v>0</v>
      </c>
      <c r="J34" s="580">
        <v>0</v>
      </c>
    </row>
    <row r="35" spans="1:10" s="583" customFormat="1" ht="12.75" customHeight="1" x14ac:dyDescent="0.15">
      <c r="A35" s="1152"/>
      <c r="B35" s="578" t="s">
        <v>2233</v>
      </c>
      <c r="C35" s="594" t="s">
        <v>2234</v>
      </c>
      <c r="D35" s="595">
        <v>180938425.35000002</v>
      </c>
      <c r="E35" s="844">
        <v>173446121.34000003</v>
      </c>
      <c r="F35" s="585">
        <v>7492304.0099999942</v>
      </c>
      <c r="G35" s="585">
        <v>7492304.0099999942</v>
      </c>
      <c r="H35" s="585">
        <v>0</v>
      </c>
      <c r="I35" s="579">
        <v>0</v>
      </c>
      <c r="J35" s="580">
        <v>0</v>
      </c>
    </row>
    <row r="36" spans="1:10" ht="12.75" customHeight="1" x14ac:dyDescent="0.15">
      <c r="A36" s="1152"/>
      <c r="B36" s="578">
        <v>33024</v>
      </c>
      <c r="C36" s="594" t="s">
        <v>884</v>
      </c>
      <c r="D36" s="595">
        <v>315914</v>
      </c>
      <c r="E36" s="844">
        <v>305580</v>
      </c>
      <c r="F36" s="585">
        <v>10334</v>
      </c>
      <c r="G36" s="585">
        <v>10334</v>
      </c>
      <c r="H36" s="585">
        <v>0</v>
      </c>
      <c r="I36" s="579">
        <v>0</v>
      </c>
      <c r="J36" s="580">
        <v>0</v>
      </c>
    </row>
    <row r="37" spans="1:10" ht="24" customHeight="1" x14ac:dyDescent="0.15">
      <c r="A37" s="1152"/>
      <c r="B37" s="578">
        <v>33025</v>
      </c>
      <c r="C37" s="594" t="s">
        <v>885</v>
      </c>
      <c r="D37" s="595">
        <v>1025100</v>
      </c>
      <c r="E37" s="844">
        <v>1018075</v>
      </c>
      <c r="F37" s="585">
        <v>7025</v>
      </c>
      <c r="G37" s="585">
        <v>5069</v>
      </c>
      <c r="H37" s="585">
        <v>1956</v>
      </c>
      <c r="I37" s="579">
        <v>1956</v>
      </c>
      <c r="J37" s="580">
        <v>0</v>
      </c>
    </row>
    <row r="38" spans="1:10" ht="24" customHeight="1" x14ac:dyDescent="0.15">
      <c r="A38" s="1152"/>
      <c r="B38" s="578" t="s">
        <v>2235</v>
      </c>
      <c r="C38" s="594" t="s">
        <v>2236</v>
      </c>
      <c r="D38" s="1154">
        <v>510386589.97000003</v>
      </c>
      <c r="E38" s="844">
        <v>469355894.62</v>
      </c>
      <c r="F38" s="585">
        <v>41030695.350000024</v>
      </c>
      <c r="G38" s="585">
        <v>41030695.350000024</v>
      </c>
      <c r="H38" s="585">
        <v>0</v>
      </c>
      <c r="I38" s="579">
        <v>0</v>
      </c>
      <c r="J38" s="580">
        <v>0</v>
      </c>
    </row>
    <row r="39" spans="1:10" ht="24" customHeight="1" x14ac:dyDescent="0.15">
      <c r="A39" s="1152"/>
      <c r="B39" s="578" t="s">
        <v>2237</v>
      </c>
      <c r="C39" s="596" t="s">
        <v>2238</v>
      </c>
      <c r="D39" s="1155">
        <v>31056445</v>
      </c>
      <c r="E39" s="844">
        <v>28027542.239999998</v>
      </c>
      <c r="F39" s="585">
        <v>3028902.7600000016</v>
      </c>
      <c r="G39" s="585">
        <v>3028902.7600000016</v>
      </c>
      <c r="H39" s="585">
        <v>0</v>
      </c>
      <c r="I39" s="579">
        <v>0</v>
      </c>
      <c r="J39" s="580">
        <v>0</v>
      </c>
    </row>
    <row r="40" spans="1:10" ht="33" customHeight="1" x14ac:dyDescent="0.15">
      <c r="A40" s="1152"/>
      <c r="B40" s="578">
        <v>33034</v>
      </c>
      <c r="C40" s="594" t="s">
        <v>886</v>
      </c>
      <c r="D40" s="595">
        <v>1367366</v>
      </c>
      <c r="E40" s="844">
        <v>1350920.5</v>
      </c>
      <c r="F40" s="585">
        <v>16445.5</v>
      </c>
      <c r="G40" s="585">
        <v>15682</v>
      </c>
      <c r="H40" s="585">
        <v>763.5</v>
      </c>
      <c r="I40" s="579">
        <v>763.5</v>
      </c>
      <c r="J40" s="580">
        <v>0</v>
      </c>
    </row>
    <row r="41" spans="1:10" ht="12.75" customHeight="1" x14ac:dyDescent="0.15">
      <c r="A41" s="1152"/>
      <c r="B41" s="578">
        <v>33038</v>
      </c>
      <c r="C41" s="594" t="s">
        <v>887</v>
      </c>
      <c r="D41" s="595">
        <v>1625985</v>
      </c>
      <c r="E41" s="844">
        <v>1625985</v>
      </c>
      <c r="F41" s="585">
        <v>0</v>
      </c>
      <c r="G41" s="585">
        <v>0</v>
      </c>
      <c r="H41" s="585">
        <v>0</v>
      </c>
      <c r="I41" s="579">
        <v>0</v>
      </c>
      <c r="J41" s="580">
        <v>0</v>
      </c>
    </row>
    <row r="42" spans="1:10" s="597" customFormat="1" ht="12.75" customHeight="1" x14ac:dyDescent="0.15">
      <c r="A42" s="1152"/>
      <c r="B42" s="578">
        <v>33040</v>
      </c>
      <c r="C42" s="643" t="s">
        <v>888</v>
      </c>
      <c r="D42" s="595">
        <v>198000</v>
      </c>
      <c r="E42" s="844">
        <v>198000</v>
      </c>
      <c r="F42" s="585">
        <v>0</v>
      </c>
      <c r="G42" s="585">
        <v>0</v>
      </c>
      <c r="H42" s="585">
        <v>0</v>
      </c>
      <c r="I42" s="579">
        <v>0</v>
      </c>
      <c r="J42" s="580">
        <v>0</v>
      </c>
    </row>
    <row r="43" spans="1:10" s="597" customFormat="1" ht="12.75" customHeight="1" x14ac:dyDescent="0.15">
      <c r="A43" s="1152"/>
      <c r="B43" s="578">
        <v>33043</v>
      </c>
      <c r="C43" s="644" t="s">
        <v>889</v>
      </c>
      <c r="D43" s="595">
        <v>360846</v>
      </c>
      <c r="E43" s="844">
        <v>360846</v>
      </c>
      <c r="F43" s="585">
        <v>0</v>
      </c>
      <c r="G43" s="585">
        <v>0</v>
      </c>
      <c r="H43" s="585">
        <v>0</v>
      </c>
      <c r="I43" s="579">
        <v>0</v>
      </c>
      <c r="J43" s="580">
        <v>0</v>
      </c>
    </row>
    <row r="44" spans="1:10" s="597" customFormat="1" ht="24" customHeight="1" x14ac:dyDescent="0.15">
      <c r="A44" s="1152"/>
      <c r="B44" s="598">
        <v>33044</v>
      </c>
      <c r="C44" s="645" t="s">
        <v>890</v>
      </c>
      <c r="D44" s="595">
        <v>554683</v>
      </c>
      <c r="E44" s="844">
        <v>551583</v>
      </c>
      <c r="F44" s="585">
        <v>3100</v>
      </c>
      <c r="G44" s="585">
        <v>0</v>
      </c>
      <c r="H44" s="585">
        <v>3100</v>
      </c>
      <c r="I44" s="579">
        <v>3100</v>
      </c>
      <c r="J44" s="580">
        <v>0</v>
      </c>
    </row>
    <row r="45" spans="1:10" s="597" customFormat="1" ht="12.75" customHeight="1" x14ac:dyDescent="0.15">
      <c r="A45" s="1152"/>
      <c r="B45" s="578">
        <v>33049</v>
      </c>
      <c r="C45" s="643" t="s">
        <v>891</v>
      </c>
      <c r="D45" s="595">
        <v>22892674</v>
      </c>
      <c r="E45" s="844">
        <v>22892674</v>
      </c>
      <c r="F45" s="585">
        <v>0</v>
      </c>
      <c r="G45" s="585">
        <v>0</v>
      </c>
      <c r="H45" s="585">
        <v>0</v>
      </c>
      <c r="I45" s="579">
        <v>0</v>
      </c>
      <c r="J45" s="580">
        <v>0</v>
      </c>
    </row>
    <row r="46" spans="1:10" s="597" customFormat="1" ht="24" customHeight="1" x14ac:dyDescent="0.15">
      <c r="A46" s="1152"/>
      <c r="B46" s="598">
        <v>33050</v>
      </c>
      <c r="C46" s="645" t="s">
        <v>892</v>
      </c>
      <c r="D46" s="595">
        <v>10818489</v>
      </c>
      <c r="E46" s="844">
        <v>10655174.5</v>
      </c>
      <c r="F46" s="585">
        <v>163314.5</v>
      </c>
      <c r="G46" s="585">
        <v>161552.5</v>
      </c>
      <c r="H46" s="585">
        <v>1762</v>
      </c>
      <c r="I46" s="579">
        <v>1762</v>
      </c>
      <c r="J46" s="580">
        <v>0</v>
      </c>
    </row>
    <row r="47" spans="1:10" s="597" customFormat="1" ht="12.75" customHeight="1" x14ac:dyDescent="0.15">
      <c r="A47" s="1152"/>
      <c r="B47" s="599">
        <v>33052</v>
      </c>
      <c r="C47" s="646" t="s">
        <v>2239</v>
      </c>
      <c r="D47" s="595">
        <v>244228115</v>
      </c>
      <c r="E47" s="844">
        <v>244228115</v>
      </c>
      <c r="F47" s="585">
        <v>0</v>
      </c>
      <c r="G47" s="585">
        <v>0</v>
      </c>
      <c r="H47" s="585">
        <v>0</v>
      </c>
      <c r="I47" s="579">
        <v>0</v>
      </c>
      <c r="J47" s="580">
        <v>0</v>
      </c>
    </row>
    <row r="48" spans="1:10" s="597" customFormat="1" ht="12.75" customHeight="1" x14ac:dyDescent="0.15">
      <c r="A48" s="1152"/>
      <c r="B48" s="578" t="s">
        <v>2240</v>
      </c>
      <c r="C48" s="646" t="s">
        <v>2241</v>
      </c>
      <c r="D48" s="595">
        <v>57979099</v>
      </c>
      <c r="E48" s="844">
        <v>57789345</v>
      </c>
      <c r="F48" s="585">
        <v>189754</v>
      </c>
      <c r="G48" s="585">
        <v>189754</v>
      </c>
      <c r="H48" s="585">
        <v>0</v>
      </c>
      <c r="I48" s="579">
        <v>0</v>
      </c>
      <c r="J48" s="580">
        <v>0</v>
      </c>
    </row>
    <row r="49" spans="1:11" s="597" customFormat="1" ht="12.75" customHeight="1" x14ac:dyDescent="0.15">
      <c r="A49" s="1152"/>
      <c r="B49" s="592">
        <v>33064</v>
      </c>
      <c r="C49" s="645" t="s">
        <v>2242</v>
      </c>
      <c r="D49" s="595">
        <v>816900</v>
      </c>
      <c r="E49" s="844">
        <v>816900</v>
      </c>
      <c r="F49" s="585">
        <v>0</v>
      </c>
      <c r="G49" s="585">
        <v>0</v>
      </c>
      <c r="H49" s="585">
        <v>0</v>
      </c>
      <c r="I49" s="579">
        <v>0</v>
      </c>
      <c r="J49" s="580">
        <v>0</v>
      </c>
    </row>
    <row r="50" spans="1:11" s="597" customFormat="1" ht="12.75" customHeight="1" x14ac:dyDescent="0.15">
      <c r="A50" s="1152"/>
      <c r="B50" s="592">
        <v>33065</v>
      </c>
      <c r="C50" s="645" t="s">
        <v>2243</v>
      </c>
      <c r="D50" s="595">
        <v>289762</v>
      </c>
      <c r="E50" s="844">
        <v>289762</v>
      </c>
      <c r="F50" s="585">
        <v>0</v>
      </c>
      <c r="G50" s="585">
        <v>0</v>
      </c>
      <c r="H50" s="585">
        <v>0</v>
      </c>
      <c r="I50" s="579">
        <v>0</v>
      </c>
      <c r="J50" s="580">
        <v>0</v>
      </c>
    </row>
    <row r="51" spans="1:11" s="597" customFormat="1" ht="24" customHeight="1" x14ac:dyDescent="0.15">
      <c r="A51" s="1152"/>
      <c r="B51" s="592">
        <v>33069</v>
      </c>
      <c r="C51" s="645" t="s">
        <v>2244</v>
      </c>
      <c r="D51" s="595">
        <v>7305302</v>
      </c>
      <c r="E51" s="844">
        <v>3755263.43</v>
      </c>
      <c r="F51" s="585">
        <v>3550038.57</v>
      </c>
      <c r="G51" s="585">
        <v>3515733</v>
      </c>
      <c r="H51" s="585">
        <v>34305.569999999832</v>
      </c>
      <c r="I51" s="579">
        <v>34303.57</v>
      </c>
      <c r="J51" s="580">
        <v>2</v>
      </c>
    </row>
    <row r="52" spans="1:11" s="597" customFormat="1" ht="12.75" customHeight="1" x14ac:dyDescent="0.15">
      <c r="A52" s="1152"/>
      <c r="B52" s="592">
        <v>33122</v>
      </c>
      <c r="C52" s="645" t="s">
        <v>2245</v>
      </c>
      <c r="D52" s="595">
        <v>185300</v>
      </c>
      <c r="E52" s="844">
        <v>185300</v>
      </c>
      <c r="F52" s="585">
        <v>0</v>
      </c>
      <c r="G52" s="585">
        <v>0</v>
      </c>
      <c r="H52" s="585">
        <v>0</v>
      </c>
      <c r="I52" s="579">
        <v>0</v>
      </c>
      <c r="J52" s="580">
        <v>0</v>
      </c>
    </row>
    <row r="53" spans="1:11" s="597" customFormat="1" ht="12.75" customHeight="1" x14ac:dyDescent="0.15">
      <c r="A53" s="1152"/>
      <c r="B53" s="578" t="s">
        <v>2246</v>
      </c>
      <c r="C53" s="645" t="s">
        <v>2247</v>
      </c>
      <c r="D53" s="595">
        <v>310222.8</v>
      </c>
      <c r="E53" s="844">
        <v>252678.96</v>
      </c>
      <c r="F53" s="585">
        <v>57543.839999999997</v>
      </c>
      <c r="G53" s="585">
        <v>57543.839999999997</v>
      </c>
      <c r="H53" s="585">
        <v>0</v>
      </c>
      <c r="I53" s="579">
        <v>0</v>
      </c>
      <c r="J53" s="580">
        <v>0</v>
      </c>
    </row>
    <row r="54" spans="1:11" ht="12.75" customHeight="1" x14ac:dyDescent="0.15">
      <c r="A54" s="1152"/>
      <c r="B54" s="592" t="s">
        <v>2248</v>
      </c>
      <c r="C54" s="645" t="s">
        <v>2249</v>
      </c>
      <c r="D54" s="595">
        <v>613183000</v>
      </c>
      <c r="E54" s="844">
        <v>611708193</v>
      </c>
      <c r="F54" s="585">
        <v>1474807</v>
      </c>
      <c r="G54" s="585">
        <v>0</v>
      </c>
      <c r="H54" s="585">
        <v>1309762</v>
      </c>
      <c r="I54" s="579">
        <v>1309762</v>
      </c>
      <c r="J54" s="580">
        <v>0</v>
      </c>
      <c r="K54" s="600"/>
    </row>
    <row r="55" spans="1:11" s="597" customFormat="1" ht="12.75" customHeight="1" x14ac:dyDescent="0.15">
      <c r="A55" s="1152"/>
      <c r="B55" s="592">
        <v>33160</v>
      </c>
      <c r="C55" s="645" t="s">
        <v>2250</v>
      </c>
      <c r="D55" s="595">
        <v>694800</v>
      </c>
      <c r="E55" s="844">
        <v>525324</v>
      </c>
      <c r="F55" s="585">
        <v>169476</v>
      </c>
      <c r="G55" s="585">
        <v>111948</v>
      </c>
      <c r="H55" s="585">
        <v>57528</v>
      </c>
      <c r="I55" s="579">
        <v>57528</v>
      </c>
      <c r="J55" s="580">
        <v>0</v>
      </c>
    </row>
    <row r="56" spans="1:11" s="597" customFormat="1" ht="12.75" customHeight="1" x14ac:dyDescent="0.15">
      <c r="A56" s="1152"/>
      <c r="B56" s="592">
        <v>33163</v>
      </c>
      <c r="C56" s="645" t="s">
        <v>2251</v>
      </c>
      <c r="D56" s="595">
        <v>170106</v>
      </c>
      <c r="E56" s="844">
        <v>165198</v>
      </c>
      <c r="F56" s="585">
        <v>4908</v>
      </c>
      <c r="G56" s="585">
        <v>4908</v>
      </c>
      <c r="H56" s="585">
        <v>0</v>
      </c>
      <c r="I56" s="579">
        <v>0</v>
      </c>
      <c r="J56" s="580">
        <v>0</v>
      </c>
    </row>
    <row r="57" spans="1:11" s="597" customFormat="1" ht="12.75" customHeight="1" x14ac:dyDescent="0.15">
      <c r="A57" s="1152"/>
      <c r="B57" s="592">
        <v>33166</v>
      </c>
      <c r="C57" s="645" t="s">
        <v>897</v>
      </c>
      <c r="D57" s="595">
        <v>2197000</v>
      </c>
      <c r="E57" s="844">
        <v>2197000</v>
      </c>
      <c r="F57" s="585">
        <v>0</v>
      </c>
      <c r="G57" s="585">
        <v>0</v>
      </c>
      <c r="H57" s="585">
        <v>0</v>
      </c>
      <c r="I57" s="579">
        <v>0</v>
      </c>
      <c r="J57" s="580">
        <v>0</v>
      </c>
    </row>
    <row r="58" spans="1:11" s="597" customFormat="1" ht="21" x14ac:dyDescent="0.15">
      <c r="A58" s="1152"/>
      <c r="B58" s="592">
        <v>33192</v>
      </c>
      <c r="C58" s="645" t="s">
        <v>898</v>
      </c>
      <c r="D58" s="595">
        <v>161304</v>
      </c>
      <c r="E58" s="844">
        <v>140225</v>
      </c>
      <c r="F58" s="585">
        <v>21079</v>
      </c>
      <c r="G58" s="585">
        <v>21067</v>
      </c>
      <c r="H58" s="585">
        <v>12</v>
      </c>
      <c r="I58" s="579">
        <v>12</v>
      </c>
      <c r="J58" s="580">
        <v>0</v>
      </c>
    </row>
    <row r="59" spans="1:11" s="597" customFormat="1" ht="24" customHeight="1" x14ac:dyDescent="0.15">
      <c r="A59" s="1152"/>
      <c r="B59" s="592">
        <v>33215</v>
      </c>
      <c r="C59" s="645" t="s">
        <v>2252</v>
      </c>
      <c r="D59" s="595">
        <v>4634712</v>
      </c>
      <c r="E59" s="844">
        <v>4275248</v>
      </c>
      <c r="F59" s="585">
        <v>359464</v>
      </c>
      <c r="G59" s="585">
        <v>334001.75</v>
      </c>
      <c r="H59" s="585">
        <v>25462.25</v>
      </c>
      <c r="I59" s="579">
        <v>25462.25</v>
      </c>
      <c r="J59" s="580">
        <v>0</v>
      </c>
    </row>
    <row r="60" spans="1:11" s="597" customFormat="1" ht="12.75" customHeight="1" x14ac:dyDescent="0.15">
      <c r="A60" s="1152"/>
      <c r="B60" s="592">
        <v>33244</v>
      </c>
      <c r="C60" s="645" t="s">
        <v>2253</v>
      </c>
      <c r="D60" s="595">
        <v>117438</v>
      </c>
      <c r="E60" s="844">
        <v>117438</v>
      </c>
      <c r="F60" s="585">
        <v>0</v>
      </c>
      <c r="G60" s="585">
        <v>0</v>
      </c>
      <c r="H60" s="585">
        <v>0</v>
      </c>
      <c r="I60" s="579">
        <v>0</v>
      </c>
      <c r="J60" s="580">
        <v>0</v>
      </c>
    </row>
    <row r="61" spans="1:11" s="597" customFormat="1" ht="12.75" customHeight="1" x14ac:dyDescent="0.15">
      <c r="A61" s="1152"/>
      <c r="B61" s="592">
        <v>33339</v>
      </c>
      <c r="C61" s="645" t="s">
        <v>2254</v>
      </c>
      <c r="D61" s="595">
        <v>107200</v>
      </c>
      <c r="E61" s="844">
        <v>107200</v>
      </c>
      <c r="F61" s="585">
        <v>0</v>
      </c>
      <c r="G61" s="585">
        <v>0</v>
      </c>
      <c r="H61" s="585">
        <v>0</v>
      </c>
      <c r="I61" s="579">
        <v>0</v>
      </c>
      <c r="J61" s="580">
        <v>0</v>
      </c>
    </row>
    <row r="62" spans="1:11" s="597" customFormat="1" ht="12.75" customHeight="1" x14ac:dyDescent="0.15">
      <c r="A62" s="1152"/>
      <c r="B62" s="592">
        <v>33353</v>
      </c>
      <c r="C62" s="596" t="s">
        <v>900</v>
      </c>
      <c r="D62" s="595">
        <v>9672775000</v>
      </c>
      <c r="E62" s="844">
        <v>9672775000</v>
      </c>
      <c r="F62" s="585">
        <v>0</v>
      </c>
      <c r="G62" s="585">
        <v>0</v>
      </c>
      <c r="H62" s="585">
        <v>0</v>
      </c>
      <c r="I62" s="579">
        <v>0</v>
      </c>
      <c r="J62" s="580">
        <v>0</v>
      </c>
    </row>
    <row r="63" spans="1:11" s="597" customFormat="1" ht="12.75" customHeight="1" x14ac:dyDescent="0.15">
      <c r="A63" s="1152"/>
      <c r="B63" s="592">
        <v>33354</v>
      </c>
      <c r="C63" s="596" t="s">
        <v>901</v>
      </c>
      <c r="D63" s="595">
        <v>13101515</v>
      </c>
      <c r="E63" s="844">
        <v>13101515</v>
      </c>
      <c r="F63" s="585">
        <v>0</v>
      </c>
      <c r="G63" s="585">
        <v>0</v>
      </c>
      <c r="H63" s="585">
        <v>0</v>
      </c>
      <c r="I63" s="579">
        <v>0</v>
      </c>
      <c r="J63" s="580">
        <v>0</v>
      </c>
    </row>
    <row r="64" spans="1:11" s="597" customFormat="1" ht="33" customHeight="1" x14ac:dyDescent="0.15">
      <c r="A64" s="1152"/>
      <c r="B64" s="592">
        <v>33435</v>
      </c>
      <c r="C64" s="596" t="s">
        <v>2255</v>
      </c>
      <c r="D64" s="595">
        <v>152401</v>
      </c>
      <c r="E64" s="844">
        <v>152401</v>
      </c>
      <c r="F64" s="585">
        <v>0</v>
      </c>
      <c r="G64" s="585">
        <v>0</v>
      </c>
      <c r="H64" s="585">
        <v>0</v>
      </c>
      <c r="I64" s="579">
        <v>0</v>
      </c>
      <c r="J64" s="580">
        <v>0</v>
      </c>
    </row>
    <row r="65" spans="1:12" s="597" customFormat="1" ht="24" customHeight="1" x14ac:dyDescent="0.15">
      <c r="A65" s="1152"/>
      <c r="B65" s="592">
        <v>33457</v>
      </c>
      <c r="C65" s="596" t="s">
        <v>2256</v>
      </c>
      <c r="D65" s="595">
        <v>12284093</v>
      </c>
      <c r="E65" s="844">
        <v>12186787</v>
      </c>
      <c r="F65" s="585">
        <v>97306</v>
      </c>
      <c r="G65" s="585">
        <v>97306</v>
      </c>
      <c r="H65" s="585">
        <v>0</v>
      </c>
      <c r="I65" s="579">
        <v>0</v>
      </c>
      <c r="J65" s="580">
        <v>0</v>
      </c>
    </row>
    <row r="66" spans="1:12" s="597" customFormat="1" ht="12.75" customHeight="1" x14ac:dyDescent="0.15">
      <c r="A66" s="1152"/>
      <c r="B66" s="578" t="s">
        <v>2257</v>
      </c>
      <c r="C66" s="596" t="s">
        <v>2258</v>
      </c>
      <c r="D66" s="595">
        <v>43077207.520000003</v>
      </c>
      <c r="E66" s="844">
        <v>42179812.969999991</v>
      </c>
      <c r="F66" s="585">
        <v>897394.55000001192</v>
      </c>
      <c r="G66" s="585">
        <v>897394.55000001192</v>
      </c>
      <c r="H66" s="585">
        <v>0</v>
      </c>
      <c r="I66" s="579">
        <v>0</v>
      </c>
      <c r="J66" s="580">
        <v>0</v>
      </c>
    </row>
    <row r="67" spans="1:12" s="583" customFormat="1" ht="15.75" customHeight="1" x14ac:dyDescent="0.15">
      <c r="A67" s="648" t="s">
        <v>2259</v>
      </c>
      <c r="B67" s="601"/>
      <c r="C67" s="655"/>
      <c r="D67" s="851">
        <f t="shared" ref="D67:J67" si="3">SUM(D32:D66)</f>
        <v>11903265477.030001</v>
      </c>
      <c r="E67" s="851">
        <f t="shared" si="3"/>
        <v>11834316114.26</v>
      </c>
      <c r="F67" s="851">
        <f t="shared" si="3"/>
        <v>68949362.770000041</v>
      </c>
      <c r="G67" s="851">
        <f t="shared" si="3"/>
        <v>67349666.450000033</v>
      </c>
      <c r="H67" s="851">
        <f t="shared" si="3"/>
        <v>1434651.3199999998</v>
      </c>
      <c r="I67" s="851">
        <f t="shared" si="3"/>
        <v>1434649.32</v>
      </c>
      <c r="J67" s="602">
        <f t="shared" si="3"/>
        <v>2</v>
      </c>
      <c r="K67" s="603"/>
    </row>
    <row r="68" spans="1:12" ht="24" customHeight="1" x14ac:dyDescent="0.15">
      <c r="A68" s="837" t="s">
        <v>902</v>
      </c>
      <c r="B68" s="598">
        <v>29517</v>
      </c>
      <c r="C68" s="604" t="s">
        <v>903</v>
      </c>
      <c r="D68" s="847">
        <v>1532000</v>
      </c>
      <c r="E68" s="584">
        <v>1486558</v>
      </c>
      <c r="F68" s="579">
        <v>45442</v>
      </c>
      <c r="G68" s="579">
        <v>45442</v>
      </c>
      <c r="H68" s="585">
        <v>0</v>
      </c>
      <c r="I68" s="579">
        <v>0</v>
      </c>
      <c r="J68" s="580">
        <v>0</v>
      </c>
    </row>
    <row r="69" spans="1:12" s="583" customFormat="1" ht="15.75" customHeight="1" x14ac:dyDescent="0.15">
      <c r="A69" s="656" t="s">
        <v>914</v>
      </c>
      <c r="B69" s="605"/>
      <c r="C69" s="657"/>
      <c r="D69" s="852">
        <f t="shared" ref="D69:J69" si="4">SUM(D68:D68)</f>
        <v>1532000</v>
      </c>
      <c r="E69" s="852">
        <f t="shared" si="4"/>
        <v>1486558</v>
      </c>
      <c r="F69" s="852">
        <f t="shared" si="4"/>
        <v>45442</v>
      </c>
      <c r="G69" s="852">
        <f t="shared" si="4"/>
        <v>45442</v>
      </c>
      <c r="H69" s="852">
        <f t="shared" si="4"/>
        <v>0</v>
      </c>
      <c r="I69" s="852">
        <f t="shared" si="4"/>
        <v>0</v>
      </c>
      <c r="J69" s="606">
        <f t="shared" si="4"/>
        <v>0</v>
      </c>
    </row>
    <row r="70" spans="1:12" ht="12.75" customHeight="1" x14ac:dyDescent="0.15">
      <c r="A70" s="838" t="s">
        <v>904</v>
      </c>
      <c r="B70" s="578">
        <v>4001</v>
      </c>
      <c r="C70" s="604" t="s">
        <v>905</v>
      </c>
      <c r="D70" s="847">
        <v>430000</v>
      </c>
      <c r="E70" s="584">
        <v>286770.96999999997</v>
      </c>
      <c r="F70" s="579">
        <v>143229.03000000003</v>
      </c>
      <c r="G70" s="579">
        <v>0</v>
      </c>
      <c r="H70" s="581">
        <v>143229.03000000003</v>
      </c>
      <c r="I70" s="579">
        <v>0</v>
      </c>
      <c r="J70" s="580">
        <v>143229.03</v>
      </c>
    </row>
    <row r="71" spans="1:12" s="583" customFormat="1" ht="15.75" customHeight="1" x14ac:dyDescent="0.15">
      <c r="A71" s="648" t="s">
        <v>2260</v>
      </c>
      <c r="B71" s="607"/>
      <c r="C71" s="649"/>
      <c r="D71" s="849">
        <f t="shared" ref="D71:J71" si="5">SUM(D70:D70)</f>
        <v>430000</v>
      </c>
      <c r="E71" s="849">
        <f t="shared" si="5"/>
        <v>286770.96999999997</v>
      </c>
      <c r="F71" s="849">
        <f t="shared" si="5"/>
        <v>143229.03000000003</v>
      </c>
      <c r="G71" s="849">
        <f t="shared" si="5"/>
        <v>0</v>
      </c>
      <c r="H71" s="849">
        <f t="shared" si="5"/>
        <v>143229.03000000003</v>
      </c>
      <c r="I71" s="849">
        <f t="shared" si="5"/>
        <v>0</v>
      </c>
      <c r="J71" s="608">
        <f t="shared" si="5"/>
        <v>143229.03</v>
      </c>
    </row>
    <row r="72" spans="1:12" s="612" customFormat="1" ht="12.75" customHeight="1" x14ac:dyDescent="0.15">
      <c r="A72" s="837" t="s">
        <v>906</v>
      </c>
      <c r="B72" s="609">
        <v>14018</v>
      </c>
      <c r="C72" s="604" t="s">
        <v>2261</v>
      </c>
      <c r="D72" s="853">
        <v>310000</v>
      </c>
      <c r="E72" s="620">
        <v>292800</v>
      </c>
      <c r="F72" s="579">
        <v>17200</v>
      </c>
      <c r="G72" s="581">
        <v>14210</v>
      </c>
      <c r="H72" s="581">
        <v>2990</v>
      </c>
      <c r="I72" s="610">
        <v>0</v>
      </c>
      <c r="J72" s="611">
        <v>2990</v>
      </c>
    </row>
    <row r="73" spans="1:12" s="583" customFormat="1" ht="15.75" customHeight="1" x14ac:dyDescent="0.15">
      <c r="A73" s="658" t="s">
        <v>915</v>
      </c>
      <c r="B73" s="613"/>
      <c r="C73" s="659"/>
      <c r="D73" s="851">
        <f t="shared" ref="D73:J73" si="6">SUM(D72:D72)</f>
        <v>310000</v>
      </c>
      <c r="E73" s="851">
        <f t="shared" si="6"/>
        <v>292800</v>
      </c>
      <c r="F73" s="851">
        <f t="shared" si="6"/>
        <v>17200</v>
      </c>
      <c r="G73" s="851">
        <f t="shared" si="6"/>
        <v>14210</v>
      </c>
      <c r="H73" s="851">
        <f t="shared" si="6"/>
        <v>2990</v>
      </c>
      <c r="I73" s="851">
        <f t="shared" si="6"/>
        <v>0</v>
      </c>
      <c r="J73" s="602">
        <f t="shared" si="6"/>
        <v>2990</v>
      </c>
    </row>
    <row r="74" spans="1:12" s="583" customFormat="1" ht="24" customHeight="1" x14ac:dyDescent="0.15">
      <c r="A74" s="837" t="s">
        <v>2262</v>
      </c>
      <c r="B74" s="614">
        <v>22003</v>
      </c>
      <c r="C74" s="604" t="s">
        <v>2263</v>
      </c>
      <c r="D74" s="853">
        <v>185311</v>
      </c>
      <c r="E74" s="620">
        <v>185311</v>
      </c>
      <c r="F74" s="581">
        <v>0</v>
      </c>
      <c r="G74" s="581">
        <v>0</v>
      </c>
      <c r="H74" s="581">
        <v>0</v>
      </c>
      <c r="I74" s="581">
        <v>0</v>
      </c>
      <c r="J74" s="615">
        <v>0</v>
      </c>
      <c r="K74" s="616"/>
    </row>
    <row r="75" spans="1:12" s="583" customFormat="1" ht="15.75" customHeight="1" x14ac:dyDescent="0.15">
      <c r="A75" s="1141" t="s">
        <v>2264</v>
      </c>
      <c r="B75" s="1142"/>
      <c r="C75" s="1142"/>
      <c r="D75" s="854">
        <f t="shared" ref="D75:J75" si="7">SUM(D74:D74)</f>
        <v>185311</v>
      </c>
      <c r="E75" s="854">
        <f t="shared" si="7"/>
        <v>185311</v>
      </c>
      <c r="F75" s="854">
        <f t="shared" si="7"/>
        <v>0</v>
      </c>
      <c r="G75" s="854">
        <f t="shared" si="7"/>
        <v>0</v>
      </c>
      <c r="H75" s="854">
        <f t="shared" si="7"/>
        <v>0</v>
      </c>
      <c r="I75" s="854">
        <f t="shared" si="7"/>
        <v>0</v>
      </c>
      <c r="J75" s="617">
        <f t="shared" si="7"/>
        <v>0</v>
      </c>
      <c r="K75" s="618"/>
      <c r="L75" s="618"/>
    </row>
    <row r="76" spans="1:12" s="583" customFormat="1" ht="24" customHeight="1" x14ac:dyDescent="0.15">
      <c r="A76" s="837" t="s">
        <v>907</v>
      </c>
      <c r="B76" s="614">
        <v>27355</v>
      </c>
      <c r="C76" s="604" t="s">
        <v>908</v>
      </c>
      <c r="D76" s="853">
        <v>208810853</v>
      </c>
      <c r="E76" s="620">
        <v>208810853</v>
      </c>
      <c r="F76" s="581">
        <v>0</v>
      </c>
      <c r="G76" s="581">
        <v>0</v>
      </c>
      <c r="H76" s="581">
        <v>0</v>
      </c>
      <c r="I76" s="581">
        <v>0</v>
      </c>
      <c r="J76" s="615">
        <v>0</v>
      </c>
      <c r="K76" s="616"/>
    </row>
    <row r="77" spans="1:12" s="583" customFormat="1" ht="15.75" customHeight="1" x14ac:dyDescent="0.15">
      <c r="A77" s="1141" t="s">
        <v>916</v>
      </c>
      <c r="B77" s="1142"/>
      <c r="C77" s="1142"/>
      <c r="D77" s="854">
        <f t="shared" ref="D77:J77" si="8">SUM(D76:D76)</f>
        <v>208810853</v>
      </c>
      <c r="E77" s="854">
        <f t="shared" si="8"/>
        <v>208810853</v>
      </c>
      <c r="F77" s="854">
        <f t="shared" si="8"/>
        <v>0</v>
      </c>
      <c r="G77" s="854">
        <f t="shared" si="8"/>
        <v>0</v>
      </c>
      <c r="H77" s="854">
        <f t="shared" si="8"/>
        <v>0</v>
      </c>
      <c r="I77" s="854">
        <f t="shared" si="8"/>
        <v>0</v>
      </c>
      <c r="J77" s="617">
        <f t="shared" si="8"/>
        <v>0</v>
      </c>
      <c r="K77" s="618"/>
      <c r="L77" s="618"/>
    </row>
    <row r="78" spans="1:12" s="583" customFormat="1" ht="24" customHeight="1" x14ac:dyDescent="0.15">
      <c r="A78" s="1143" t="s">
        <v>2265</v>
      </c>
      <c r="B78" s="592" t="s">
        <v>2266</v>
      </c>
      <c r="C78" s="619" t="s">
        <v>2267</v>
      </c>
      <c r="D78" s="853">
        <v>22575.56</v>
      </c>
      <c r="E78" s="620">
        <v>22575.56</v>
      </c>
      <c r="F78" s="581">
        <v>0</v>
      </c>
      <c r="G78" s="581">
        <v>0</v>
      </c>
      <c r="H78" s="581">
        <v>0</v>
      </c>
      <c r="I78" s="581">
        <v>0</v>
      </c>
      <c r="J78" s="615">
        <v>0</v>
      </c>
      <c r="K78" s="618"/>
      <c r="L78" s="618"/>
    </row>
    <row r="79" spans="1:12" s="583" customFormat="1" ht="24" customHeight="1" x14ac:dyDescent="0.15">
      <c r="A79" s="1144"/>
      <c r="B79" s="592" t="s">
        <v>2268</v>
      </c>
      <c r="C79" s="594" t="s">
        <v>2269</v>
      </c>
      <c r="D79" s="855">
        <v>129169565.04999998</v>
      </c>
      <c r="E79" s="620">
        <v>129169565.04999998</v>
      </c>
      <c r="F79" s="581">
        <v>0</v>
      </c>
      <c r="G79" s="620">
        <v>0</v>
      </c>
      <c r="H79" s="581">
        <v>0</v>
      </c>
      <c r="I79" s="620">
        <v>0</v>
      </c>
      <c r="J79" s="621">
        <v>0</v>
      </c>
      <c r="K79" s="618"/>
      <c r="L79" s="618"/>
    </row>
    <row r="80" spans="1:12" s="583" customFormat="1" ht="15.75" customHeight="1" x14ac:dyDescent="0.15">
      <c r="A80" s="1141" t="s">
        <v>2270</v>
      </c>
      <c r="B80" s="1142"/>
      <c r="C80" s="1142"/>
      <c r="D80" s="854">
        <f>SUM(D78:D79)</f>
        <v>129192140.60999998</v>
      </c>
      <c r="E80" s="854">
        <f t="shared" ref="E80:J80" si="9">SUM(E78:E79)</f>
        <v>129192140.60999998</v>
      </c>
      <c r="F80" s="854">
        <f t="shared" si="9"/>
        <v>0</v>
      </c>
      <c r="G80" s="854">
        <f t="shared" si="9"/>
        <v>0</v>
      </c>
      <c r="H80" s="854">
        <f t="shared" si="9"/>
        <v>0</v>
      </c>
      <c r="I80" s="854">
        <f t="shared" si="9"/>
        <v>0</v>
      </c>
      <c r="J80" s="617">
        <f t="shared" si="9"/>
        <v>0</v>
      </c>
      <c r="K80" s="618"/>
      <c r="L80" s="618"/>
    </row>
    <row r="81" spans="1:12" s="583" customFormat="1" ht="24" customHeight="1" x14ac:dyDescent="0.15">
      <c r="A81" s="1143" t="s">
        <v>2271</v>
      </c>
      <c r="B81" s="592" t="s">
        <v>2272</v>
      </c>
      <c r="C81" s="594" t="s">
        <v>2273</v>
      </c>
      <c r="D81" s="853">
        <v>1327.96</v>
      </c>
      <c r="E81" s="620">
        <v>1327.96</v>
      </c>
      <c r="F81" s="581">
        <v>0</v>
      </c>
      <c r="G81" s="581">
        <v>0</v>
      </c>
      <c r="H81" s="581">
        <v>0</v>
      </c>
      <c r="I81" s="581">
        <v>0</v>
      </c>
      <c r="J81" s="615">
        <v>0</v>
      </c>
      <c r="K81" s="618"/>
      <c r="L81" s="618"/>
    </row>
    <row r="82" spans="1:12" s="583" customFormat="1" ht="12.75" customHeight="1" x14ac:dyDescent="0.15">
      <c r="A82" s="1145"/>
      <c r="B82" s="592">
        <v>90105</v>
      </c>
      <c r="C82" s="619" t="s">
        <v>2274</v>
      </c>
      <c r="D82" s="853">
        <v>518581</v>
      </c>
      <c r="E82" s="620">
        <v>518581</v>
      </c>
      <c r="F82" s="581">
        <v>0</v>
      </c>
      <c r="G82" s="581">
        <v>0</v>
      </c>
      <c r="H82" s="581">
        <v>0</v>
      </c>
      <c r="I82" s="581">
        <v>0</v>
      </c>
      <c r="J82" s="615">
        <v>0</v>
      </c>
      <c r="K82" s="616"/>
    </row>
    <row r="83" spans="1:12" s="583" customFormat="1" ht="12.75" customHeight="1" x14ac:dyDescent="0.15">
      <c r="A83" s="1145"/>
      <c r="B83" s="592">
        <v>90190</v>
      </c>
      <c r="C83" s="596" t="s">
        <v>2275</v>
      </c>
      <c r="D83" s="855">
        <v>57621</v>
      </c>
      <c r="E83" s="620">
        <v>57621</v>
      </c>
      <c r="F83" s="620">
        <v>0</v>
      </c>
      <c r="G83" s="620">
        <v>0</v>
      </c>
      <c r="H83" s="620">
        <v>0</v>
      </c>
      <c r="I83" s="620">
        <v>0</v>
      </c>
      <c r="J83" s="621">
        <v>0</v>
      </c>
      <c r="K83" s="616"/>
    </row>
    <row r="84" spans="1:12" s="583" customFormat="1" ht="24" customHeight="1" x14ac:dyDescent="0.15">
      <c r="A84" s="1146"/>
      <c r="B84" s="592" t="s">
        <v>2276</v>
      </c>
      <c r="C84" s="594" t="s">
        <v>2277</v>
      </c>
      <c r="D84" s="855">
        <v>7598209.0700000003</v>
      </c>
      <c r="E84" s="620">
        <v>7598209.0700000003</v>
      </c>
      <c r="F84" s="581">
        <v>0</v>
      </c>
      <c r="G84" s="620">
        <v>0</v>
      </c>
      <c r="H84" s="620">
        <v>0</v>
      </c>
      <c r="I84" s="620">
        <v>0</v>
      </c>
      <c r="J84" s="621">
        <v>0</v>
      </c>
      <c r="K84" s="616"/>
    </row>
    <row r="85" spans="1:12" s="583" customFormat="1" ht="15.75" customHeight="1" x14ac:dyDescent="0.15">
      <c r="A85" s="1141" t="s">
        <v>4376</v>
      </c>
      <c r="B85" s="1142"/>
      <c r="C85" s="1142"/>
      <c r="D85" s="854">
        <f t="shared" ref="D85:J85" si="10">SUM(D81:D84)</f>
        <v>8175739.0300000003</v>
      </c>
      <c r="E85" s="854">
        <f t="shared" si="10"/>
        <v>8175739.0300000003</v>
      </c>
      <c r="F85" s="854">
        <f t="shared" si="10"/>
        <v>0</v>
      </c>
      <c r="G85" s="854">
        <f t="shared" si="10"/>
        <v>0</v>
      </c>
      <c r="H85" s="854">
        <f t="shared" si="10"/>
        <v>0</v>
      </c>
      <c r="I85" s="854">
        <f t="shared" si="10"/>
        <v>0</v>
      </c>
      <c r="J85" s="617">
        <f t="shared" si="10"/>
        <v>0</v>
      </c>
      <c r="K85" s="618"/>
      <c r="L85" s="618"/>
    </row>
    <row r="86" spans="1:12" s="612" customFormat="1" ht="24" customHeight="1" x14ac:dyDescent="0.15">
      <c r="A86" s="1136" t="s">
        <v>909</v>
      </c>
      <c r="B86" s="622">
        <v>98074</v>
      </c>
      <c r="C86" s="596" t="s">
        <v>910</v>
      </c>
      <c r="D86" s="595">
        <v>30000</v>
      </c>
      <c r="E86" s="844">
        <v>10240.52</v>
      </c>
      <c r="F86" s="585">
        <v>19759.48</v>
      </c>
      <c r="G86" s="585">
        <v>0</v>
      </c>
      <c r="H86" s="832">
        <v>19759.48</v>
      </c>
      <c r="I86" s="623">
        <v>0</v>
      </c>
      <c r="J86" s="624">
        <v>19759.48</v>
      </c>
    </row>
    <row r="87" spans="1:12" s="612" customFormat="1" ht="24" customHeight="1" x14ac:dyDescent="0.15">
      <c r="A87" s="1136"/>
      <c r="B87" s="592">
        <v>98193</v>
      </c>
      <c r="C87" s="596" t="s">
        <v>2278</v>
      </c>
      <c r="D87" s="595">
        <v>100000</v>
      </c>
      <c r="E87" s="844">
        <v>56217.5</v>
      </c>
      <c r="F87" s="585">
        <v>43782.5</v>
      </c>
      <c r="G87" s="585">
        <v>0</v>
      </c>
      <c r="H87" s="832">
        <v>43782.5</v>
      </c>
      <c r="I87" s="623">
        <v>0</v>
      </c>
      <c r="J87" s="624">
        <v>43782.5</v>
      </c>
    </row>
    <row r="88" spans="1:12" s="612" customFormat="1" ht="24" customHeight="1" x14ac:dyDescent="0.15">
      <c r="A88" s="1137"/>
      <c r="B88" s="625">
        <v>98278</v>
      </c>
      <c r="C88" s="626" t="s">
        <v>2279</v>
      </c>
      <c r="D88" s="595">
        <v>415321</v>
      </c>
      <c r="E88" s="844">
        <v>415321</v>
      </c>
      <c r="F88" s="585">
        <v>0</v>
      </c>
      <c r="G88" s="585">
        <v>0</v>
      </c>
      <c r="H88" s="832">
        <v>0</v>
      </c>
      <c r="I88" s="623">
        <v>0</v>
      </c>
      <c r="J88" s="624">
        <v>0</v>
      </c>
    </row>
    <row r="89" spans="1:12" s="612" customFormat="1" ht="12.75" customHeight="1" x14ac:dyDescent="0.15">
      <c r="A89" s="1137"/>
      <c r="B89" s="627">
        <v>98297</v>
      </c>
      <c r="C89" s="660" t="s">
        <v>2280</v>
      </c>
      <c r="D89" s="595">
        <v>1160244.51</v>
      </c>
      <c r="E89" s="844">
        <v>1160244.51</v>
      </c>
      <c r="F89" s="585">
        <v>0</v>
      </c>
      <c r="G89" s="585">
        <v>0</v>
      </c>
      <c r="H89" s="832">
        <v>0</v>
      </c>
      <c r="I89" s="623">
        <v>0</v>
      </c>
      <c r="J89" s="624">
        <v>0</v>
      </c>
    </row>
    <row r="90" spans="1:12" s="587" customFormat="1" ht="12.75" customHeight="1" x14ac:dyDescent="0.15">
      <c r="A90" s="1137"/>
      <c r="B90" s="627">
        <v>98335</v>
      </c>
      <c r="C90" s="660" t="s">
        <v>2281</v>
      </c>
      <c r="D90" s="595">
        <v>4326294.5999999996</v>
      </c>
      <c r="E90" s="844">
        <v>4326294.5999999996</v>
      </c>
      <c r="F90" s="585">
        <v>0</v>
      </c>
      <c r="G90" s="585">
        <v>0</v>
      </c>
      <c r="H90" s="832">
        <v>0</v>
      </c>
      <c r="I90" s="588">
        <v>0</v>
      </c>
      <c r="J90" s="589">
        <v>0</v>
      </c>
    </row>
    <row r="91" spans="1:12" s="583" customFormat="1" ht="15.75" customHeight="1" thickBot="1" x14ac:dyDescent="0.2">
      <c r="A91" s="661" t="s">
        <v>2282</v>
      </c>
      <c r="B91" s="628"/>
      <c r="C91" s="662"/>
      <c r="D91" s="851">
        <f>SUM(D86:D90)</f>
        <v>6031860.1099999994</v>
      </c>
      <c r="E91" s="851">
        <f t="shared" ref="E91:J91" si="11">SUM(E86:E90)</f>
        <v>5968318.1299999999</v>
      </c>
      <c r="F91" s="851">
        <f t="shared" si="11"/>
        <v>63541.979999999996</v>
      </c>
      <c r="G91" s="851">
        <f t="shared" si="11"/>
        <v>0</v>
      </c>
      <c r="H91" s="851">
        <f t="shared" si="11"/>
        <v>63541.979999999996</v>
      </c>
      <c r="I91" s="851">
        <f t="shared" si="11"/>
        <v>0</v>
      </c>
      <c r="J91" s="602">
        <f t="shared" si="11"/>
        <v>63541.979999999996</v>
      </c>
    </row>
    <row r="92" spans="1:12" ht="18" customHeight="1" thickBot="1" x14ac:dyDescent="0.2">
      <c r="A92" s="1138" t="s">
        <v>10</v>
      </c>
      <c r="B92" s="1139"/>
      <c r="C92" s="1140"/>
      <c r="D92" s="856">
        <f>D17+D23+D31+D67+D69+D71+D73+D75+D85+D91+D80+D77</f>
        <v>13600946561.930002</v>
      </c>
      <c r="E92" s="856">
        <f t="shared" ref="E92:J92" si="12">E17+E23+E31+E67+E69+E71+E73+E75+E85+E91+E80+E77</f>
        <v>13525259432.25</v>
      </c>
      <c r="F92" s="856">
        <f t="shared" si="12"/>
        <v>75687129.680000052</v>
      </c>
      <c r="G92" s="856">
        <f t="shared" si="12"/>
        <v>69896765.930000037</v>
      </c>
      <c r="H92" s="856">
        <f t="shared" si="12"/>
        <v>5625318.7500000009</v>
      </c>
      <c r="I92" s="856">
        <f t="shared" si="12"/>
        <v>1741723.32</v>
      </c>
      <c r="J92" s="839">
        <f t="shared" si="12"/>
        <v>3883595.4299999997</v>
      </c>
    </row>
    <row r="93" spans="1:12" s="632" customFormat="1" x14ac:dyDescent="0.15">
      <c r="A93" s="629"/>
      <c r="B93" s="630"/>
      <c r="C93" s="631"/>
      <c r="H93" s="618"/>
      <c r="I93" s="633"/>
      <c r="J93" s="633"/>
    </row>
    <row r="94" spans="1:12" x14ac:dyDescent="0.15">
      <c r="A94" s="634" t="s">
        <v>2283</v>
      </c>
      <c r="E94" s="600"/>
      <c r="F94" s="600"/>
      <c r="G94" s="600"/>
      <c r="H94" s="636"/>
      <c r="I94" s="612"/>
      <c r="J94" s="612"/>
    </row>
    <row r="95" spans="1:12" x14ac:dyDescent="0.15">
      <c r="A95" s="634" t="s">
        <v>2284</v>
      </c>
      <c r="B95" s="637"/>
      <c r="I95" s="612"/>
      <c r="J95" s="612"/>
    </row>
    <row r="96" spans="1:12" x14ac:dyDescent="0.15">
      <c r="I96" s="612"/>
      <c r="J96" s="612"/>
    </row>
    <row r="97" spans="3:10" x14ac:dyDescent="0.15">
      <c r="I97" s="612"/>
      <c r="J97" s="612"/>
    </row>
    <row r="98" spans="3:10" x14ac:dyDescent="0.15">
      <c r="I98" s="612"/>
      <c r="J98" s="612"/>
    </row>
    <row r="99" spans="3:10" x14ac:dyDescent="0.15">
      <c r="I99" s="612"/>
      <c r="J99" s="612"/>
    </row>
    <row r="100" spans="3:10" x14ac:dyDescent="0.15">
      <c r="I100" s="612"/>
      <c r="J100" s="612"/>
    </row>
    <row r="101" spans="3:10" ht="11.25" x14ac:dyDescent="0.2">
      <c r="C101" s="638"/>
      <c r="I101" s="612"/>
      <c r="J101" s="612"/>
    </row>
    <row r="102" spans="3:10" x14ac:dyDescent="0.15">
      <c r="I102" s="612"/>
      <c r="J102" s="612"/>
    </row>
    <row r="103" spans="3:10" x14ac:dyDescent="0.15">
      <c r="I103" s="612"/>
      <c r="J103" s="612"/>
    </row>
    <row r="104" spans="3:10" x14ac:dyDescent="0.15">
      <c r="I104" s="612"/>
      <c r="J104" s="612"/>
    </row>
    <row r="105" spans="3:10" x14ac:dyDescent="0.15">
      <c r="I105" s="612"/>
      <c r="J105" s="612"/>
    </row>
    <row r="106" spans="3:10" x14ac:dyDescent="0.15">
      <c r="I106" s="612"/>
      <c r="J106" s="612"/>
    </row>
    <row r="107" spans="3:10" x14ac:dyDescent="0.15">
      <c r="I107" s="612"/>
      <c r="J107" s="612"/>
    </row>
    <row r="108" spans="3:10" x14ac:dyDescent="0.15">
      <c r="I108" s="612"/>
      <c r="J108" s="612"/>
    </row>
    <row r="109" spans="3:10" x14ac:dyDescent="0.15">
      <c r="I109" s="612"/>
      <c r="J109" s="612"/>
    </row>
    <row r="110" spans="3:10" x14ac:dyDescent="0.15">
      <c r="I110" s="612"/>
      <c r="J110" s="612"/>
    </row>
    <row r="111" spans="3:10" x14ac:dyDescent="0.15">
      <c r="I111" s="612"/>
      <c r="J111" s="612"/>
    </row>
    <row r="112" spans="3:10" x14ac:dyDescent="0.15">
      <c r="I112" s="612"/>
      <c r="J112" s="612"/>
    </row>
    <row r="113" spans="9:10" x14ac:dyDescent="0.15">
      <c r="I113" s="612"/>
      <c r="J113" s="612"/>
    </row>
    <row r="114" spans="9:10" x14ac:dyDescent="0.15">
      <c r="I114" s="612"/>
      <c r="J114" s="612"/>
    </row>
    <row r="115" spans="9:10" x14ac:dyDescent="0.15">
      <c r="I115" s="612"/>
      <c r="J115" s="612"/>
    </row>
    <row r="116" spans="9:10" x14ac:dyDescent="0.15">
      <c r="I116" s="612"/>
      <c r="J116" s="612"/>
    </row>
    <row r="117" spans="9:10" x14ac:dyDescent="0.15">
      <c r="I117" s="612"/>
      <c r="J117" s="612"/>
    </row>
    <row r="118" spans="9:10" x14ac:dyDescent="0.15">
      <c r="I118" s="612"/>
      <c r="J118" s="612"/>
    </row>
    <row r="119" spans="9:10" x14ac:dyDescent="0.15">
      <c r="I119" s="612"/>
      <c r="J119" s="612"/>
    </row>
    <row r="120" spans="9:10" x14ac:dyDescent="0.15">
      <c r="I120" s="612"/>
      <c r="J120" s="612"/>
    </row>
    <row r="121" spans="9:10" x14ac:dyDescent="0.15">
      <c r="I121" s="612"/>
      <c r="J121" s="612"/>
    </row>
    <row r="122" spans="9:10" x14ac:dyDescent="0.15">
      <c r="I122" s="612"/>
      <c r="J122" s="612"/>
    </row>
    <row r="123" spans="9:10" x14ac:dyDescent="0.15">
      <c r="I123" s="612"/>
      <c r="J123" s="612"/>
    </row>
    <row r="124" spans="9:10" x14ac:dyDescent="0.15">
      <c r="I124" s="612"/>
      <c r="J124" s="612"/>
    </row>
    <row r="125" spans="9:10" x14ac:dyDescent="0.15">
      <c r="I125" s="612"/>
      <c r="J125" s="612"/>
    </row>
    <row r="126" spans="9:10" x14ac:dyDescent="0.15">
      <c r="I126" s="612"/>
      <c r="J126" s="612"/>
    </row>
    <row r="127" spans="9:10" x14ac:dyDescent="0.15">
      <c r="I127" s="612"/>
      <c r="J127" s="612"/>
    </row>
    <row r="128" spans="9:10" x14ac:dyDescent="0.15">
      <c r="I128" s="612"/>
      <c r="J128" s="612"/>
    </row>
    <row r="129" spans="9:10" x14ac:dyDescent="0.15">
      <c r="I129" s="612"/>
      <c r="J129" s="612"/>
    </row>
    <row r="130" spans="9:10" x14ac:dyDescent="0.15">
      <c r="I130" s="612"/>
      <c r="J130" s="612"/>
    </row>
    <row r="131" spans="9:10" x14ac:dyDescent="0.15">
      <c r="I131" s="612"/>
      <c r="J131" s="612"/>
    </row>
    <row r="132" spans="9:10" x14ac:dyDescent="0.15">
      <c r="I132" s="612"/>
      <c r="J132" s="612"/>
    </row>
    <row r="133" spans="9:10" x14ac:dyDescent="0.15">
      <c r="I133" s="612"/>
      <c r="J133" s="612"/>
    </row>
    <row r="134" spans="9:10" x14ac:dyDescent="0.15">
      <c r="I134" s="612"/>
      <c r="J134" s="612"/>
    </row>
    <row r="135" spans="9:10" x14ac:dyDescent="0.15">
      <c r="I135" s="612"/>
      <c r="J135" s="612"/>
    </row>
    <row r="136" spans="9:10" x14ac:dyDescent="0.15">
      <c r="I136" s="612"/>
      <c r="J136" s="612"/>
    </row>
    <row r="137" spans="9:10" x14ac:dyDescent="0.15">
      <c r="I137" s="612"/>
      <c r="J137" s="612"/>
    </row>
    <row r="138" spans="9:10" x14ac:dyDescent="0.15">
      <c r="I138" s="612"/>
      <c r="J138" s="612"/>
    </row>
    <row r="139" spans="9:10" x14ac:dyDescent="0.15">
      <c r="I139" s="612"/>
      <c r="J139" s="612"/>
    </row>
    <row r="140" spans="9:10" x14ac:dyDescent="0.15">
      <c r="I140" s="612"/>
      <c r="J140" s="612"/>
    </row>
    <row r="141" spans="9:10" x14ac:dyDescent="0.15">
      <c r="I141" s="612"/>
      <c r="J141" s="612"/>
    </row>
    <row r="142" spans="9:10" x14ac:dyDescent="0.15">
      <c r="I142" s="612"/>
      <c r="J142" s="612"/>
    </row>
    <row r="143" spans="9:10" x14ac:dyDescent="0.15">
      <c r="I143" s="612"/>
      <c r="J143" s="612"/>
    </row>
    <row r="144" spans="9:10" x14ac:dyDescent="0.15">
      <c r="I144" s="612"/>
      <c r="J144" s="612"/>
    </row>
    <row r="145" spans="9:10" x14ac:dyDescent="0.15">
      <c r="I145" s="612"/>
      <c r="J145" s="612"/>
    </row>
    <row r="146" spans="9:10" x14ac:dyDescent="0.15">
      <c r="I146" s="612"/>
      <c r="J146" s="612"/>
    </row>
    <row r="147" spans="9:10" x14ac:dyDescent="0.15">
      <c r="I147" s="612"/>
      <c r="J147" s="612"/>
    </row>
    <row r="148" spans="9:10" x14ac:dyDescent="0.15">
      <c r="I148" s="612"/>
      <c r="J148" s="612"/>
    </row>
    <row r="149" spans="9:10" x14ac:dyDescent="0.15">
      <c r="I149" s="612"/>
      <c r="J149" s="612"/>
    </row>
    <row r="150" spans="9:10" x14ac:dyDescent="0.15">
      <c r="I150" s="612"/>
      <c r="J150" s="612"/>
    </row>
    <row r="151" spans="9:10" x14ac:dyDescent="0.15">
      <c r="I151" s="612"/>
      <c r="J151" s="612"/>
    </row>
    <row r="152" spans="9:10" x14ac:dyDescent="0.15">
      <c r="I152" s="612"/>
      <c r="J152" s="612"/>
    </row>
    <row r="153" spans="9:10" x14ac:dyDescent="0.15">
      <c r="I153" s="612"/>
      <c r="J153" s="612"/>
    </row>
    <row r="154" spans="9:10" x14ac:dyDescent="0.15">
      <c r="I154" s="612"/>
      <c r="J154" s="612"/>
    </row>
    <row r="155" spans="9:10" x14ac:dyDescent="0.15">
      <c r="I155" s="612"/>
      <c r="J155" s="612"/>
    </row>
    <row r="156" spans="9:10" x14ac:dyDescent="0.15">
      <c r="I156" s="612"/>
      <c r="J156" s="612"/>
    </row>
    <row r="157" spans="9:10" x14ac:dyDescent="0.15">
      <c r="I157" s="612"/>
      <c r="J157" s="612"/>
    </row>
    <row r="158" spans="9:10" x14ac:dyDescent="0.15">
      <c r="I158" s="612"/>
      <c r="J158" s="612"/>
    </row>
    <row r="159" spans="9:10" x14ac:dyDescent="0.15">
      <c r="I159" s="612"/>
      <c r="J159" s="612"/>
    </row>
    <row r="160" spans="9:10" x14ac:dyDescent="0.15">
      <c r="I160" s="612"/>
      <c r="J160" s="612"/>
    </row>
    <row r="161" spans="9:10" x14ac:dyDescent="0.15">
      <c r="I161" s="612"/>
      <c r="J161" s="612"/>
    </row>
    <row r="162" spans="9:10" x14ac:dyDescent="0.15">
      <c r="I162" s="612"/>
      <c r="J162" s="612"/>
    </row>
    <row r="163" spans="9:10" x14ac:dyDescent="0.15">
      <c r="I163" s="612"/>
      <c r="J163" s="612"/>
    </row>
    <row r="164" spans="9:10" x14ac:dyDescent="0.15">
      <c r="I164" s="612"/>
      <c r="J164" s="612"/>
    </row>
    <row r="165" spans="9:10" x14ac:dyDescent="0.15">
      <c r="I165" s="612"/>
      <c r="J165" s="612"/>
    </row>
    <row r="166" spans="9:10" x14ac:dyDescent="0.15">
      <c r="I166" s="612"/>
      <c r="J166" s="612"/>
    </row>
    <row r="167" spans="9:10" x14ac:dyDescent="0.15">
      <c r="I167" s="612"/>
      <c r="J167" s="612"/>
    </row>
    <row r="168" spans="9:10" x14ac:dyDescent="0.15">
      <c r="I168" s="612"/>
      <c r="J168" s="612"/>
    </row>
    <row r="169" spans="9:10" x14ac:dyDescent="0.15">
      <c r="I169" s="612"/>
      <c r="J169" s="612"/>
    </row>
    <row r="170" spans="9:10" x14ac:dyDescent="0.15">
      <c r="I170" s="612"/>
      <c r="J170" s="612"/>
    </row>
    <row r="171" spans="9:10" x14ac:dyDescent="0.15">
      <c r="I171" s="612"/>
      <c r="J171" s="612"/>
    </row>
    <row r="172" spans="9:10" x14ac:dyDescent="0.15">
      <c r="I172" s="612"/>
      <c r="J172" s="612"/>
    </row>
    <row r="173" spans="9:10" x14ac:dyDescent="0.15">
      <c r="I173" s="612"/>
      <c r="J173" s="612"/>
    </row>
    <row r="174" spans="9:10" x14ac:dyDescent="0.15">
      <c r="I174" s="612"/>
      <c r="J174" s="612"/>
    </row>
    <row r="175" spans="9:10" x14ac:dyDescent="0.15">
      <c r="I175" s="612"/>
      <c r="J175" s="612"/>
    </row>
    <row r="176" spans="9:10" x14ac:dyDescent="0.15">
      <c r="I176" s="612"/>
      <c r="J176" s="612"/>
    </row>
    <row r="177" spans="9:10" x14ac:dyDescent="0.15">
      <c r="I177" s="612"/>
      <c r="J177" s="612"/>
    </row>
    <row r="178" spans="9:10" x14ac:dyDescent="0.15">
      <c r="I178" s="612"/>
      <c r="J178" s="612"/>
    </row>
    <row r="179" spans="9:10" x14ac:dyDescent="0.15">
      <c r="I179" s="612"/>
      <c r="J179" s="612"/>
    </row>
    <row r="180" spans="9:10" x14ac:dyDescent="0.15">
      <c r="I180" s="612"/>
      <c r="J180" s="612"/>
    </row>
    <row r="181" spans="9:10" x14ac:dyDescent="0.15">
      <c r="I181" s="612"/>
      <c r="J181" s="612"/>
    </row>
    <row r="182" spans="9:10" x14ac:dyDescent="0.15">
      <c r="I182" s="612"/>
      <c r="J182" s="612"/>
    </row>
    <row r="183" spans="9:10" x14ac:dyDescent="0.15">
      <c r="I183" s="612"/>
      <c r="J183" s="612"/>
    </row>
    <row r="184" spans="9:10" x14ac:dyDescent="0.15">
      <c r="I184" s="612"/>
      <c r="J184" s="612"/>
    </row>
    <row r="185" spans="9:10" x14ac:dyDescent="0.15">
      <c r="I185" s="612"/>
      <c r="J185" s="612"/>
    </row>
    <row r="186" spans="9:10" x14ac:dyDescent="0.15">
      <c r="I186" s="612"/>
      <c r="J186" s="612"/>
    </row>
    <row r="187" spans="9:10" x14ac:dyDescent="0.15">
      <c r="I187" s="612"/>
      <c r="J187" s="612"/>
    </row>
    <row r="188" spans="9:10" x14ac:dyDescent="0.15">
      <c r="I188" s="612"/>
      <c r="J188" s="612"/>
    </row>
    <row r="189" spans="9:10" x14ac:dyDescent="0.15">
      <c r="I189" s="612"/>
      <c r="J189" s="612"/>
    </row>
    <row r="190" spans="9:10" x14ac:dyDescent="0.15">
      <c r="I190" s="612"/>
      <c r="J190" s="612"/>
    </row>
    <row r="191" spans="9:10" x14ac:dyDescent="0.15">
      <c r="I191" s="612"/>
      <c r="J191" s="612"/>
    </row>
    <row r="192" spans="9:10" x14ac:dyDescent="0.15">
      <c r="I192" s="612"/>
      <c r="J192" s="612"/>
    </row>
    <row r="193" spans="9:10" x14ac:dyDescent="0.15">
      <c r="I193" s="612"/>
      <c r="J193" s="612"/>
    </row>
    <row r="194" spans="9:10" x14ac:dyDescent="0.15">
      <c r="I194" s="612"/>
      <c r="J194" s="612"/>
    </row>
    <row r="195" spans="9:10" x14ac:dyDescent="0.15">
      <c r="I195" s="612"/>
      <c r="J195" s="612"/>
    </row>
    <row r="196" spans="9:10" x14ac:dyDescent="0.15">
      <c r="I196" s="612"/>
      <c r="J196" s="612"/>
    </row>
    <row r="197" spans="9:10" x14ac:dyDescent="0.15">
      <c r="I197" s="612"/>
      <c r="J197" s="612"/>
    </row>
    <row r="198" spans="9:10" x14ac:dyDescent="0.15">
      <c r="I198" s="612"/>
      <c r="J198" s="612"/>
    </row>
    <row r="199" spans="9:10" x14ac:dyDescent="0.15">
      <c r="I199" s="612"/>
      <c r="J199" s="612"/>
    </row>
    <row r="200" spans="9:10" x14ac:dyDescent="0.15">
      <c r="I200" s="612"/>
      <c r="J200" s="612"/>
    </row>
    <row r="201" spans="9:10" x14ac:dyDescent="0.15">
      <c r="I201" s="612"/>
      <c r="J201" s="612"/>
    </row>
    <row r="202" spans="9:10" x14ac:dyDescent="0.15">
      <c r="I202" s="612"/>
      <c r="J202" s="612"/>
    </row>
    <row r="203" spans="9:10" x14ac:dyDescent="0.15">
      <c r="I203" s="612"/>
      <c r="J203" s="612"/>
    </row>
    <row r="204" spans="9:10" x14ac:dyDescent="0.15">
      <c r="I204" s="612"/>
      <c r="J204" s="612"/>
    </row>
    <row r="205" spans="9:10" x14ac:dyDescent="0.15">
      <c r="I205" s="612"/>
      <c r="J205" s="612"/>
    </row>
    <row r="206" spans="9:10" x14ac:dyDescent="0.15">
      <c r="I206" s="612"/>
      <c r="J206" s="612"/>
    </row>
    <row r="207" spans="9:10" x14ac:dyDescent="0.15">
      <c r="I207" s="612"/>
      <c r="J207" s="612"/>
    </row>
    <row r="208" spans="9:10" x14ac:dyDescent="0.15">
      <c r="I208" s="612"/>
      <c r="J208" s="612"/>
    </row>
    <row r="209" spans="9:10" x14ac:dyDescent="0.15">
      <c r="I209" s="612"/>
      <c r="J209" s="612"/>
    </row>
    <row r="210" spans="9:10" x14ac:dyDescent="0.15">
      <c r="I210" s="612"/>
      <c r="J210" s="612"/>
    </row>
    <row r="211" spans="9:10" x14ac:dyDescent="0.15">
      <c r="I211" s="612"/>
      <c r="J211" s="612"/>
    </row>
    <row r="212" spans="9:10" x14ac:dyDescent="0.15">
      <c r="I212" s="612"/>
      <c r="J212" s="612"/>
    </row>
    <row r="213" spans="9:10" x14ac:dyDescent="0.15">
      <c r="I213" s="612"/>
      <c r="J213" s="612"/>
    </row>
    <row r="214" spans="9:10" x14ac:dyDescent="0.15">
      <c r="I214" s="612"/>
      <c r="J214" s="612"/>
    </row>
    <row r="215" spans="9:10" x14ac:dyDescent="0.15">
      <c r="I215" s="612"/>
      <c r="J215" s="612"/>
    </row>
    <row r="216" spans="9:10" x14ac:dyDescent="0.15">
      <c r="I216" s="612"/>
      <c r="J216" s="612"/>
    </row>
    <row r="217" spans="9:10" x14ac:dyDescent="0.15">
      <c r="I217" s="612"/>
      <c r="J217" s="612"/>
    </row>
    <row r="218" spans="9:10" x14ac:dyDescent="0.15">
      <c r="I218" s="612"/>
      <c r="J218" s="612"/>
    </row>
    <row r="219" spans="9:10" x14ac:dyDescent="0.15">
      <c r="I219" s="612"/>
      <c r="J219" s="612"/>
    </row>
    <row r="220" spans="9:10" x14ac:dyDescent="0.15">
      <c r="I220" s="612"/>
      <c r="J220" s="612"/>
    </row>
    <row r="221" spans="9:10" x14ac:dyDescent="0.15">
      <c r="I221" s="612"/>
      <c r="J221" s="612"/>
    </row>
    <row r="222" spans="9:10" x14ac:dyDescent="0.15">
      <c r="I222" s="612"/>
      <c r="J222" s="612"/>
    </row>
    <row r="223" spans="9:10" x14ac:dyDescent="0.15">
      <c r="I223" s="612"/>
      <c r="J223" s="612"/>
    </row>
    <row r="224" spans="9:10" x14ac:dyDescent="0.15">
      <c r="I224" s="612"/>
      <c r="J224" s="612"/>
    </row>
    <row r="225" spans="9:10" x14ac:dyDescent="0.15">
      <c r="I225" s="612"/>
      <c r="J225" s="612"/>
    </row>
    <row r="226" spans="9:10" x14ac:dyDescent="0.15">
      <c r="I226" s="612"/>
      <c r="J226" s="612"/>
    </row>
    <row r="227" spans="9:10" x14ac:dyDescent="0.15">
      <c r="I227" s="612"/>
      <c r="J227" s="612"/>
    </row>
    <row r="228" spans="9:10" x14ac:dyDescent="0.15">
      <c r="I228" s="612"/>
      <c r="J228" s="612"/>
    </row>
    <row r="229" spans="9:10" x14ac:dyDescent="0.15">
      <c r="I229" s="612"/>
      <c r="J229" s="612"/>
    </row>
    <row r="230" spans="9:10" x14ac:dyDescent="0.15">
      <c r="I230" s="612"/>
      <c r="J230" s="612"/>
    </row>
    <row r="231" spans="9:10" x14ac:dyDescent="0.15">
      <c r="I231" s="612"/>
      <c r="J231" s="612"/>
    </row>
    <row r="232" spans="9:10" x14ac:dyDescent="0.15">
      <c r="I232" s="612"/>
      <c r="J232" s="612"/>
    </row>
    <row r="233" spans="9:10" x14ac:dyDescent="0.15">
      <c r="I233" s="612"/>
      <c r="J233" s="612"/>
    </row>
    <row r="234" spans="9:10" x14ac:dyDescent="0.15">
      <c r="I234" s="612"/>
      <c r="J234" s="612"/>
    </row>
    <row r="235" spans="9:10" x14ac:dyDescent="0.15">
      <c r="I235" s="612"/>
      <c r="J235" s="612"/>
    </row>
    <row r="236" spans="9:10" x14ac:dyDescent="0.15">
      <c r="I236" s="612"/>
      <c r="J236" s="612"/>
    </row>
    <row r="237" spans="9:10" x14ac:dyDescent="0.15">
      <c r="I237" s="612"/>
      <c r="J237" s="612"/>
    </row>
    <row r="238" spans="9:10" x14ac:dyDescent="0.15">
      <c r="I238" s="612"/>
      <c r="J238" s="612"/>
    </row>
    <row r="239" spans="9:10" x14ac:dyDescent="0.15">
      <c r="I239" s="612"/>
      <c r="J239" s="612"/>
    </row>
    <row r="240" spans="9:10" x14ac:dyDescent="0.15">
      <c r="I240" s="612"/>
      <c r="J240" s="612"/>
    </row>
    <row r="241" spans="9:10" x14ac:dyDescent="0.15">
      <c r="I241" s="612"/>
      <c r="J241" s="612"/>
    </row>
    <row r="242" spans="9:10" x14ac:dyDescent="0.15">
      <c r="I242" s="612"/>
      <c r="J242" s="612"/>
    </row>
    <row r="243" spans="9:10" x14ac:dyDescent="0.15">
      <c r="I243" s="612"/>
      <c r="J243" s="612"/>
    </row>
    <row r="244" spans="9:10" x14ac:dyDescent="0.15">
      <c r="I244" s="612"/>
      <c r="J244" s="612"/>
    </row>
    <row r="245" spans="9:10" x14ac:dyDescent="0.15">
      <c r="I245" s="612"/>
      <c r="J245" s="612"/>
    </row>
    <row r="246" spans="9:10" x14ac:dyDescent="0.15">
      <c r="I246" s="612"/>
      <c r="J246" s="612"/>
    </row>
    <row r="247" spans="9:10" x14ac:dyDescent="0.15">
      <c r="I247" s="612"/>
      <c r="J247" s="612"/>
    </row>
    <row r="248" spans="9:10" x14ac:dyDescent="0.15">
      <c r="I248" s="612"/>
      <c r="J248" s="612"/>
    </row>
    <row r="249" spans="9:10" x14ac:dyDescent="0.15">
      <c r="I249" s="612"/>
      <c r="J249" s="612"/>
    </row>
    <row r="250" spans="9:10" x14ac:dyDescent="0.15">
      <c r="I250" s="612"/>
      <c r="J250" s="612"/>
    </row>
    <row r="251" spans="9:10" x14ac:dyDescent="0.15">
      <c r="I251" s="612"/>
      <c r="J251" s="612"/>
    </row>
    <row r="252" spans="9:10" x14ac:dyDescent="0.15">
      <c r="I252" s="612"/>
      <c r="J252" s="612"/>
    </row>
    <row r="253" spans="9:10" x14ac:dyDescent="0.15">
      <c r="I253" s="612"/>
      <c r="J253" s="612"/>
    </row>
    <row r="254" spans="9:10" x14ac:dyDescent="0.15">
      <c r="I254" s="612"/>
      <c r="J254" s="612"/>
    </row>
    <row r="255" spans="9:10" x14ac:dyDescent="0.15">
      <c r="I255" s="612"/>
      <c r="J255" s="612"/>
    </row>
    <row r="256" spans="9:10" x14ac:dyDescent="0.15">
      <c r="I256" s="612"/>
      <c r="J256" s="612"/>
    </row>
    <row r="257" spans="9:10" x14ac:dyDescent="0.15">
      <c r="I257" s="612"/>
      <c r="J257" s="612"/>
    </row>
    <row r="258" spans="9:10" x14ac:dyDescent="0.15">
      <c r="I258" s="612"/>
      <c r="J258" s="612"/>
    </row>
    <row r="259" spans="9:10" x14ac:dyDescent="0.15">
      <c r="I259" s="612"/>
      <c r="J259" s="612"/>
    </row>
    <row r="260" spans="9:10" x14ac:dyDescent="0.15">
      <c r="I260" s="612"/>
      <c r="J260" s="612"/>
    </row>
    <row r="261" spans="9:10" x14ac:dyDescent="0.15">
      <c r="I261" s="612"/>
      <c r="J261" s="612"/>
    </row>
    <row r="262" spans="9:10" x14ac:dyDescent="0.15">
      <c r="I262" s="612"/>
      <c r="J262" s="612"/>
    </row>
    <row r="263" spans="9:10" x14ac:dyDescent="0.15">
      <c r="I263" s="612"/>
      <c r="J263" s="612"/>
    </row>
    <row r="264" spans="9:10" x14ac:dyDescent="0.15">
      <c r="I264" s="612"/>
      <c r="J264" s="612"/>
    </row>
    <row r="265" spans="9:10" x14ac:dyDescent="0.15">
      <c r="I265" s="612"/>
      <c r="J265" s="612"/>
    </row>
    <row r="266" spans="9:10" x14ac:dyDescent="0.15">
      <c r="I266" s="612"/>
      <c r="J266" s="612"/>
    </row>
    <row r="267" spans="9:10" x14ac:dyDescent="0.15">
      <c r="I267" s="612"/>
      <c r="J267" s="612"/>
    </row>
    <row r="268" spans="9:10" x14ac:dyDescent="0.15">
      <c r="I268" s="612"/>
      <c r="J268" s="612"/>
    </row>
    <row r="269" spans="9:10" x14ac:dyDescent="0.15">
      <c r="I269" s="612"/>
      <c r="J269" s="612"/>
    </row>
    <row r="270" spans="9:10" x14ac:dyDescent="0.15">
      <c r="I270" s="612"/>
      <c r="J270" s="612"/>
    </row>
    <row r="271" spans="9:10" x14ac:dyDescent="0.15">
      <c r="I271" s="612"/>
      <c r="J271" s="612"/>
    </row>
    <row r="272" spans="9:10" x14ac:dyDescent="0.15">
      <c r="I272" s="612"/>
      <c r="J272" s="612"/>
    </row>
    <row r="273" spans="9:10" x14ac:dyDescent="0.15">
      <c r="I273" s="612"/>
      <c r="J273" s="612"/>
    </row>
    <row r="274" spans="9:10" x14ac:dyDescent="0.15">
      <c r="I274" s="612"/>
      <c r="J274" s="612"/>
    </row>
    <row r="275" spans="9:10" x14ac:dyDescent="0.15">
      <c r="I275" s="612"/>
      <c r="J275" s="612"/>
    </row>
    <row r="276" spans="9:10" x14ac:dyDescent="0.15">
      <c r="I276" s="612"/>
      <c r="J276" s="612"/>
    </row>
    <row r="277" spans="9:10" x14ac:dyDescent="0.15">
      <c r="I277" s="612"/>
      <c r="J277" s="612"/>
    </row>
    <row r="278" spans="9:10" x14ac:dyDescent="0.15">
      <c r="I278" s="612"/>
      <c r="J278" s="612"/>
    </row>
    <row r="279" spans="9:10" x14ac:dyDescent="0.15">
      <c r="I279" s="612"/>
      <c r="J279" s="612"/>
    </row>
    <row r="280" spans="9:10" x14ac:dyDescent="0.15">
      <c r="I280" s="612"/>
      <c r="J280" s="612"/>
    </row>
    <row r="281" spans="9:10" x14ac:dyDescent="0.15">
      <c r="I281" s="612"/>
      <c r="J281" s="612"/>
    </row>
    <row r="282" spans="9:10" x14ac:dyDescent="0.15">
      <c r="I282" s="612"/>
      <c r="J282" s="612"/>
    </row>
    <row r="283" spans="9:10" x14ac:dyDescent="0.15">
      <c r="I283" s="612"/>
      <c r="J283" s="612"/>
    </row>
    <row r="284" spans="9:10" x14ac:dyDescent="0.15">
      <c r="I284" s="612"/>
      <c r="J284" s="612"/>
    </row>
    <row r="285" spans="9:10" x14ac:dyDescent="0.15">
      <c r="I285" s="612"/>
      <c r="J285" s="612"/>
    </row>
    <row r="286" spans="9:10" x14ac:dyDescent="0.15">
      <c r="I286" s="612"/>
      <c r="J286" s="612"/>
    </row>
    <row r="287" spans="9:10" x14ac:dyDescent="0.15">
      <c r="I287" s="612"/>
      <c r="J287" s="612"/>
    </row>
    <row r="288" spans="9:10" x14ac:dyDescent="0.15">
      <c r="I288" s="612"/>
      <c r="J288" s="612"/>
    </row>
    <row r="289" spans="9:10" x14ac:dyDescent="0.15">
      <c r="I289" s="612"/>
      <c r="J289" s="612"/>
    </row>
    <row r="290" spans="9:10" x14ac:dyDescent="0.15">
      <c r="I290" s="612"/>
      <c r="J290" s="612"/>
    </row>
    <row r="291" spans="9:10" x14ac:dyDescent="0.15">
      <c r="I291" s="612"/>
      <c r="J291" s="612"/>
    </row>
    <row r="292" spans="9:10" x14ac:dyDescent="0.15">
      <c r="I292" s="612"/>
      <c r="J292" s="612"/>
    </row>
    <row r="293" spans="9:10" x14ac:dyDescent="0.15">
      <c r="I293" s="612"/>
      <c r="J293" s="612"/>
    </row>
    <row r="294" spans="9:10" x14ac:dyDescent="0.15">
      <c r="I294" s="612"/>
      <c r="J294" s="612"/>
    </row>
    <row r="295" spans="9:10" x14ac:dyDescent="0.15">
      <c r="I295" s="612"/>
      <c r="J295" s="612"/>
    </row>
    <row r="296" spans="9:10" x14ac:dyDescent="0.15">
      <c r="I296" s="612"/>
      <c r="J296" s="612"/>
    </row>
    <row r="297" spans="9:10" x14ac:dyDescent="0.15">
      <c r="I297" s="612"/>
      <c r="J297" s="612"/>
    </row>
    <row r="298" spans="9:10" x14ac:dyDescent="0.15">
      <c r="I298" s="612"/>
      <c r="J298" s="612"/>
    </row>
    <row r="299" spans="9:10" x14ac:dyDescent="0.15">
      <c r="I299" s="612"/>
      <c r="J299" s="612"/>
    </row>
    <row r="300" spans="9:10" x14ac:dyDescent="0.15">
      <c r="I300" s="612"/>
      <c r="J300" s="612"/>
    </row>
    <row r="301" spans="9:10" x14ac:dyDescent="0.15">
      <c r="I301" s="612"/>
      <c r="J301" s="612"/>
    </row>
    <row r="302" spans="9:10" x14ac:dyDescent="0.15">
      <c r="I302" s="612"/>
      <c r="J302" s="612"/>
    </row>
    <row r="303" spans="9:10" x14ac:dyDescent="0.15">
      <c r="I303" s="612"/>
      <c r="J303" s="612"/>
    </row>
    <row r="304" spans="9:10" x14ac:dyDescent="0.15">
      <c r="I304" s="612"/>
      <c r="J304" s="612"/>
    </row>
    <row r="305" spans="9:10" x14ac:dyDescent="0.15">
      <c r="I305" s="612"/>
      <c r="J305" s="612"/>
    </row>
    <row r="306" spans="9:10" x14ac:dyDescent="0.15">
      <c r="I306" s="612"/>
      <c r="J306" s="612"/>
    </row>
    <row r="307" spans="9:10" x14ac:dyDescent="0.15">
      <c r="I307" s="612"/>
      <c r="J307" s="612"/>
    </row>
    <row r="308" spans="9:10" x14ac:dyDescent="0.15">
      <c r="I308" s="612"/>
      <c r="J308" s="612"/>
    </row>
    <row r="309" spans="9:10" x14ac:dyDescent="0.15">
      <c r="I309" s="612"/>
      <c r="J309" s="612"/>
    </row>
    <row r="310" spans="9:10" x14ac:dyDescent="0.15">
      <c r="I310" s="612"/>
      <c r="J310" s="612"/>
    </row>
    <row r="311" spans="9:10" x14ac:dyDescent="0.15">
      <c r="I311" s="612"/>
      <c r="J311" s="612"/>
    </row>
    <row r="312" spans="9:10" x14ac:dyDescent="0.15">
      <c r="I312" s="612"/>
      <c r="J312" s="612"/>
    </row>
    <row r="313" spans="9:10" x14ac:dyDescent="0.15">
      <c r="I313" s="612"/>
      <c r="J313" s="612"/>
    </row>
    <row r="314" spans="9:10" x14ac:dyDescent="0.15">
      <c r="I314" s="612"/>
      <c r="J314" s="612"/>
    </row>
    <row r="315" spans="9:10" x14ac:dyDescent="0.15">
      <c r="I315" s="612"/>
      <c r="J315" s="612"/>
    </row>
    <row r="316" spans="9:10" x14ac:dyDescent="0.15">
      <c r="I316" s="612"/>
      <c r="J316" s="612"/>
    </row>
    <row r="317" spans="9:10" x14ac:dyDescent="0.15">
      <c r="I317" s="612"/>
      <c r="J317" s="612"/>
    </row>
    <row r="318" spans="9:10" x14ac:dyDescent="0.15">
      <c r="I318" s="612"/>
      <c r="J318" s="612"/>
    </row>
    <row r="319" spans="9:10" x14ac:dyDescent="0.15">
      <c r="I319" s="612"/>
      <c r="J319" s="612"/>
    </row>
    <row r="320" spans="9:10" x14ac:dyDescent="0.15">
      <c r="I320" s="612"/>
      <c r="J320" s="612"/>
    </row>
    <row r="321" spans="9:10" x14ac:dyDescent="0.15">
      <c r="I321" s="612"/>
      <c r="J321" s="612"/>
    </row>
    <row r="322" spans="9:10" x14ac:dyDescent="0.15">
      <c r="I322" s="612"/>
      <c r="J322" s="612"/>
    </row>
    <row r="323" spans="9:10" x14ac:dyDescent="0.15">
      <c r="I323" s="612"/>
      <c r="J323" s="612"/>
    </row>
    <row r="324" spans="9:10" x14ac:dyDescent="0.15">
      <c r="I324" s="612"/>
      <c r="J324" s="612"/>
    </row>
    <row r="325" spans="9:10" x14ac:dyDescent="0.15">
      <c r="I325" s="612"/>
      <c r="J325" s="612"/>
    </row>
    <row r="326" spans="9:10" x14ac:dyDescent="0.15">
      <c r="I326" s="612"/>
      <c r="J326" s="612"/>
    </row>
    <row r="327" spans="9:10" x14ac:dyDescent="0.15">
      <c r="I327" s="612"/>
      <c r="J327" s="612"/>
    </row>
    <row r="328" spans="9:10" x14ac:dyDescent="0.15">
      <c r="I328" s="612"/>
      <c r="J328" s="612"/>
    </row>
    <row r="329" spans="9:10" x14ac:dyDescent="0.15">
      <c r="I329" s="612"/>
      <c r="J329" s="612"/>
    </row>
    <row r="330" spans="9:10" x14ac:dyDescent="0.15">
      <c r="I330" s="612"/>
      <c r="J330" s="612"/>
    </row>
    <row r="331" spans="9:10" x14ac:dyDescent="0.15">
      <c r="I331" s="612"/>
      <c r="J331" s="612"/>
    </row>
    <row r="332" spans="9:10" x14ac:dyDescent="0.15">
      <c r="I332" s="612"/>
      <c r="J332" s="612"/>
    </row>
    <row r="333" spans="9:10" x14ac:dyDescent="0.15">
      <c r="I333" s="612"/>
      <c r="J333" s="612"/>
    </row>
    <row r="334" spans="9:10" x14ac:dyDescent="0.15">
      <c r="I334" s="612"/>
      <c r="J334" s="612"/>
    </row>
    <row r="335" spans="9:10" x14ac:dyDescent="0.15">
      <c r="I335" s="612"/>
      <c r="J335" s="612"/>
    </row>
    <row r="336" spans="9:10" x14ac:dyDescent="0.15">
      <c r="I336" s="612"/>
      <c r="J336" s="612"/>
    </row>
    <row r="337" spans="9:10" x14ac:dyDescent="0.15">
      <c r="I337" s="612"/>
      <c r="J337" s="612"/>
    </row>
    <row r="338" spans="9:10" x14ac:dyDescent="0.15">
      <c r="I338" s="612"/>
      <c r="J338" s="612"/>
    </row>
    <row r="339" spans="9:10" x14ac:dyDescent="0.15">
      <c r="I339" s="612"/>
      <c r="J339" s="612"/>
    </row>
    <row r="340" spans="9:10" x14ac:dyDescent="0.15">
      <c r="I340" s="612"/>
      <c r="J340" s="612"/>
    </row>
    <row r="341" spans="9:10" x14ac:dyDescent="0.15">
      <c r="I341" s="612"/>
      <c r="J341" s="612"/>
    </row>
    <row r="342" spans="9:10" x14ac:dyDescent="0.15">
      <c r="I342" s="612"/>
      <c r="J342" s="612"/>
    </row>
    <row r="343" spans="9:10" x14ac:dyDescent="0.15">
      <c r="I343" s="612"/>
      <c r="J343" s="612"/>
    </row>
    <row r="344" spans="9:10" x14ac:dyDescent="0.15">
      <c r="I344" s="612"/>
      <c r="J344" s="612"/>
    </row>
    <row r="345" spans="9:10" x14ac:dyDescent="0.15">
      <c r="I345" s="612"/>
      <c r="J345" s="612"/>
    </row>
    <row r="346" spans="9:10" x14ac:dyDescent="0.15">
      <c r="I346" s="612"/>
      <c r="J346" s="612"/>
    </row>
    <row r="347" spans="9:10" x14ac:dyDescent="0.15">
      <c r="I347" s="612"/>
      <c r="J347" s="612"/>
    </row>
    <row r="348" spans="9:10" x14ac:dyDescent="0.15">
      <c r="I348" s="612"/>
      <c r="J348" s="612"/>
    </row>
    <row r="349" spans="9:10" x14ac:dyDescent="0.15">
      <c r="I349" s="612"/>
      <c r="J349" s="612"/>
    </row>
    <row r="350" spans="9:10" x14ac:dyDescent="0.15">
      <c r="I350" s="612"/>
      <c r="J350" s="612"/>
    </row>
    <row r="351" spans="9:10" x14ac:dyDescent="0.15">
      <c r="I351" s="612"/>
      <c r="J351" s="612"/>
    </row>
    <row r="352" spans="9:10" x14ac:dyDescent="0.15">
      <c r="I352" s="612"/>
      <c r="J352" s="612"/>
    </row>
    <row r="353" spans="9:10" x14ac:dyDescent="0.15">
      <c r="I353" s="612"/>
      <c r="J353" s="612"/>
    </row>
    <row r="354" spans="9:10" x14ac:dyDescent="0.15">
      <c r="I354" s="612"/>
      <c r="J354" s="612"/>
    </row>
    <row r="355" spans="9:10" x14ac:dyDescent="0.15">
      <c r="I355" s="612"/>
      <c r="J355" s="612"/>
    </row>
    <row r="356" spans="9:10" x14ac:dyDescent="0.15">
      <c r="I356" s="612"/>
      <c r="J356" s="612"/>
    </row>
    <row r="357" spans="9:10" x14ac:dyDescent="0.15">
      <c r="I357" s="612"/>
      <c r="J357" s="612"/>
    </row>
    <row r="358" spans="9:10" x14ac:dyDescent="0.15">
      <c r="I358" s="612"/>
      <c r="J358" s="612"/>
    </row>
    <row r="359" spans="9:10" x14ac:dyDescent="0.15">
      <c r="I359" s="612"/>
      <c r="J359" s="612"/>
    </row>
    <row r="360" spans="9:10" x14ac:dyDescent="0.15">
      <c r="I360" s="612"/>
      <c r="J360" s="612"/>
    </row>
    <row r="361" spans="9:10" x14ac:dyDescent="0.15">
      <c r="I361" s="612"/>
      <c r="J361" s="612"/>
    </row>
    <row r="362" spans="9:10" x14ac:dyDescent="0.15">
      <c r="I362" s="612"/>
      <c r="J362" s="612"/>
    </row>
    <row r="363" spans="9:10" x14ac:dyDescent="0.15">
      <c r="I363" s="612"/>
      <c r="J363" s="612"/>
    </row>
    <row r="364" spans="9:10" x14ac:dyDescent="0.15">
      <c r="I364" s="612"/>
      <c r="J364" s="612"/>
    </row>
    <row r="365" spans="9:10" x14ac:dyDescent="0.15">
      <c r="I365" s="612"/>
      <c r="J365" s="612"/>
    </row>
    <row r="366" spans="9:10" x14ac:dyDescent="0.15">
      <c r="I366" s="612"/>
      <c r="J366" s="612"/>
    </row>
    <row r="367" spans="9:10" x14ac:dyDescent="0.15">
      <c r="I367" s="612"/>
      <c r="J367" s="612"/>
    </row>
    <row r="368" spans="9:10" x14ac:dyDescent="0.15">
      <c r="I368" s="612"/>
      <c r="J368" s="612"/>
    </row>
    <row r="369" spans="9:10" x14ac:dyDescent="0.15">
      <c r="I369" s="612"/>
      <c r="J369" s="612"/>
    </row>
    <row r="370" spans="9:10" x14ac:dyDescent="0.15">
      <c r="I370" s="612"/>
      <c r="J370" s="612"/>
    </row>
    <row r="371" spans="9:10" x14ac:dyDescent="0.15">
      <c r="I371" s="612"/>
      <c r="J371" s="612"/>
    </row>
    <row r="372" spans="9:10" x14ac:dyDescent="0.15">
      <c r="I372" s="612"/>
      <c r="J372" s="612"/>
    </row>
    <row r="373" spans="9:10" x14ac:dyDescent="0.15">
      <c r="I373" s="612"/>
      <c r="J373" s="612"/>
    </row>
    <row r="374" spans="9:10" x14ac:dyDescent="0.15">
      <c r="I374" s="612"/>
      <c r="J374" s="612"/>
    </row>
    <row r="375" spans="9:10" x14ac:dyDescent="0.15">
      <c r="I375" s="612"/>
      <c r="J375" s="612"/>
    </row>
    <row r="376" spans="9:10" x14ac:dyDescent="0.15">
      <c r="I376" s="612"/>
      <c r="J376" s="612"/>
    </row>
    <row r="377" spans="9:10" x14ac:dyDescent="0.15">
      <c r="I377" s="612"/>
      <c r="J377" s="612"/>
    </row>
    <row r="378" spans="9:10" x14ac:dyDescent="0.15">
      <c r="I378" s="612"/>
      <c r="J378" s="612"/>
    </row>
    <row r="379" spans="9:10" x14ac:dyDescent="0.15">
      <c r="I379" s="612"/>
      <c r="J379" s="612"/>
    </row>
    <row r="380" spans="9:10" x14ac:dyDescent="0.15">
      <c r="I380" s="612"/>
      <c r="J380" s="612"/>
    </row>
    <row r="381" spans="9:10" x14ac:dyDescent="0.15">
      <c r="I381" s="612"/>
      <c r="J381" s="612"/>
    </row>
    <row r="382" spans="9:10" x14ac:dyDescent="0.15">
      <c r="I382" s="612"/>
      <c r="J382" s="612"/>
    </row>
    <row r="383" spans="9:10" x14ac:dyDescent="0.15">
      <c r="I383" s="612"/>
      <c r="J383" s="612"/>
    </row>
    <row r="384" spans="9:10" x14ac:dyDescent="0.15">
      <c r="I384" s="612"/>
      <c r="J384" s="612"/>
    </row>
    <row r="385" spans="9:10" x14ac:dyDescent="0.15">
      <c r="I385" s="612"/>
      <c r="J385" s="612"/>
    </row>
    <row r="386" spans="9:10" x14ac:dyDescent="0.15">
      <c r="I386" s="612"/>
      <c r="J386" s="612"/>
    </row>
    <row r="387" spans="9:10" x14ac:dyDescent="0.15">
      <c r="I387" s="612"/>
      <c r="J387" s="612"/>
    </row>
    <row r="388" spans="9:10" x14ac:dyDescent="0.15">
      <c r="I388" s="612"/>
      <c r="J388" s="612"/>
    </row>
    <row r="389" spans="9:10" x14ac:dyDescent="0.15">
      <c r="I389" s="612"/>
      <c r="J389" s="612"/>
    </row>
    <row r="390" spans="9:10" x14ac:dyDescent="0.15">
      <c r="I390" s="612"/>
      <c r="J390" s="612"/>
    </row>
    <row r="391" spans="9:10" x14ac:dyDescent="0.15">
      <c r="I391" s="612"/>
      <c r="J391" s="612"/>
    </row>
    <row r="392" spans="9:10" x14ac:dyDescent="0.15">
      <c r="I392" s="612"/>
      <c r="J392" s="612"/>
    </row>
  </sheetData>
  <protectedRanges>
    <protectedRange sqref="C52:C53" name="Oblast1_1"/>
  </protectedRanges>
  <mergeCells count="15">
    <mergeCell ref="A2:J2"/>
    <mergeCell ref="A5:A16"/>
    <mergeCell ref="A18:A22"/>
    <mergeCell ref="A24:A30"/>
    <mergeCell ref="A32:A66"/>
    <mergeCell ref="D33:D34"/>
    <mergeCell ref="D38:D39"/>
    <mergeCell ref="A86:A90"/>
    <mergeCell ref="A92:C92"/>
    <mergeCell ref="A75:C75"/>
    <mergeCell ref="A77:C77"/>
    <mergeCell ref="A78:A79"/>
    <mergeCell ref="A80:C80"/>
    <mergeCell ref="A81:A84"/>
    <mergeCell ref="A85:C85"/>
  </mergeCells>
  <printOptions horizontalCentered="1"/>
  <pageMargins left="0.39370078740157483" right="0.39370078740157483" top="0.59055118110236227" bottom="0.39370078740157483" header="0.31496062992125984" footer="0.11811023622047245"/>
  <pageSetup paperSize="9" scale="77" firstPageNumber="234" fitToHeight="0" orientation="landscape" useFirstPageNumber="1" r:id="rId1"/>
  <headerFooter alignWithMargins="0">
    <oddHeader>&amp;L&amp;"Tahoma,Kurzíva"Závěrečný účet za rok 2016&amp;R&amp;"Tahoma,Kurzíva"Tabulka č. 7</oddHeader>
    <oddFooter>&amp;C&amp;"Tahoma,Obyčejné"&amp;P</oddFooter>
  </headerFooter>
  <rowBreaks count="2" manualBreakCount="2">
    <brk id="35" max="9" man="1"/>
    <brk id="71"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view="pageBreakPreview" zoomScaleNormal="100" zoomScaleSheetLayoutView="100" workbookViewId="0">
      <selection activeCell="H8" sqref="H8"/>
    </sheetView>
  </sheetViews>
  <sheetFormatPr defaultRowHeight="10.5" x14ac:dyDescent="0.2"/>
  <cols>
    <col min="1" max="1" width="6.42578125" style="859" customWidth="1"/>
    <col min="2" max="2" width="42.7109375" style="860" customWidth="1"/>
    <col min="3" max="4" width="13.140625" style="861" customWidth="1"/>
    <col min="5" max="5" width="12.140625" style="859" customWidth="1"/>
    <col min="6" max="6" width="8" style="862" customWidth="1"/>
    <col min="7" max="7" width="9.5703125" style="863" customWidth="1"/>
    <col min="8" max="8" width="42.7109375" style="864" customWidth="1"/>
    <col min="9" max="16384" width="9.140625" style="859"/>
  </cols>
  <sheetData>
    <row r="1" spans="1:8" s="858" customFormat="1" ht="18" customHeight="1" x14ac:dyDescent="0.2">
      <c r="A1" s="1053" t="s">
        <v>4377</v>
      </c>
      <c r="B1" s="1053"/>
      <c r="C1" s="1053"/>
      <c r="D1" s="1053"/>
      <c r="E1" s="1053"/>
      <c r="F1" s="1053"/>
      <c r="G1" s="1053"/>
      <c r="H1" s="1053"/>
    </row>
    <row r="2" spans="1:8" ht="12" customHeight="1" x14ac:dyDescent="0.2"/>
    <row r="3" spans="1:8" ht="12" customHeight="1" thickBot="1" x14ac:dyDescent="0.2">
      <c r="A3" s="865"/>
      <c r="F3" s="866" t="s">
        <v>4378</v>
      </c>
    </row>
    <row r="4" spans="1:8" ht="23.25" customHeight="1" x14ac:dyDescent="0.2">
      <c r="A4" s="1158"/>
      <c r="B4" s="1159"/>
      <c r="C4" s="867" t="s">
        <v>4379</v>
      </c>
      <c r="D4" s="867" t="s">
        <v>4380</v>
      </c>
      <c r="E4" s="867" t="s">
        <v>4381</v>
      </c>
      <c r="F4" s="868" t="s">
        <v>4382</v>
      </c>
      <c r="G4" s="869"/>
      <c r="H4" s="870"/>
    </row>
    <row r="5" spans="1:8" ht="12.75" customHeight="1" x14ac:dyDescent="0.2">
      <c r="A5" s="1156" t="s">
        <v>4383</v>
      </c>
      <c r="B5" s="1157"/>
      <c r="C5" s="871">
        <f>C34</f>
        <v>1580249</v>
      </c>
      <c r="D5" s="871">
        <f>D34</f>
        <v>1595950.82</v>
      </c>
      <c r="E5" s="871">
        <f>E34</f>
        <v>1573342.8125700003</v>
      </c>
      <c r="F5" s="872">
        <f t="shared" ref="F5:F9" si="0">E5/D5*100</f>
        <v>98.583414529653254</v>
      </c>
      <c r="G5" s="873"/>
      <c r="H5" s="874"/>
    </row>
    <row r="6" spans="1:8" ht="12.75" customHeight="1" x14ac:dyDescent="0.2">
      <c r="A6" s="1156" t="s">
        <v>4384</v>
      </c>
      <c r="B6" s="1157"/>
      <c r="C6" s="875">
        <f>C38</f>
        <v>563900</v>
      </c>
      <c r="D6" s="875">
        <f>D38</f>
        <v>567145</v>
      </c>
      <c r="E6" s="875">
        <f>E38</f>
        <v>567145</v>
      </c>
      <c r="F6" s="872">
        <f t="shared" si="0"/>
        <v>100</v>
      </c>
      <c r="G6" s="873"/>
      <c r="H6" s="874"/>
    </row>
    <row r="7" spans="1:8" ht="12.75" customHeight="1" x14ac:dyDescent="0.2">
      <c r="A7" s="1156" t="s">
        <v>4385</v>
      </c>
      <c r="B7" s="1157"/>
      <c r="C7" s="875">
        <f>C51</f>
        <v>81213</v>
      </c>
      <c r="D7" s="875">
        <f>D51</f>
        <v>217124.13999999998</v>
      </c>
      <c r="E7" s="875">
        <f>E51</f>
        <v>186343.35991</v>
      </c>
      <c r="F7" s="872">
        <f t="shared" si="0"/>
        <v>85.823418764030578</v>
      </c>
      <c r="G7" s="873"/>
      <c r="H7" s="874"/>
    </row>
    <row r="8" spans="1:8" ht="12.75" customHeight="1" x14ac:dyDescent="0.2">
      <c r="A8" s="1156" t="s">
        <v>4386</v>
      </c>
      <c r="B8" s="1157"/>
      <c r="C8" s="875">
        <f>C80</f>
        <v>386450</v>
      </c>
      <c r="D8" s="875">
        <f>D80</f>
        <v>164064.24</v>
      </c>
      <c r="E8" s="875">
        <f>E80</f>
        <v>38275.503270000001</v>
      </c>
      <c r="F8" s="872">
        <f t="shared" si="0"/>
        <v>23.329583137678267</v>
      </c>
      <c r="G8" s="873"/>
      <c r="H8" s="874"/>
    </row>
    <row r="9" spans="1:8" s="865" customFormat="1" ht="13.5" customHeight="1" thickBot="1" x14ac:dyDescent="0.25">
      <c r="A9" s="1160" t="s">
        <v>386</v>
      </c>
      <c r="B9" s="1161"/>
      <c r="C9" s="876">
        <f>SUM(C5:C8)</f>
        <v>2611812</v>
      </c>
      <c r="D9" s="877">
        <f>SUM(D5:D8)</f>
        <v>2544284.2000000002</v>
      </c>
      <c r="E9" s="876">
        <f>SUM(E5:E8)</f>
        <v>2365106.6757500004</v>
      </c>
      <c r="F9" s="878">
        <f t="shared" si="0"/>
        <v>92.957645051995371</v>
      </c>
      <c r="G9" s="873"/>
      <c r="H9" s="874"/>
    </row>
    <row r="10" spans="1:8" s="879" customFormat="1" ht="10.5" customHeight="1" x14ac:dyDescent="0.2">
      <c r="B10" s="880"/>
      <c r="C10" s="881"/>
      <c r="D10" s="881"/>
      <c r="E10" s="881"/>
      <c r="F10" s="882"/>
      <c r="G10" s="883"/>
      <c r="H10" s="884"/>
    </row>
    <row r="11" spans="1:8" s="879" customFormat="1" ht="10.5" customHeight="1" x14ac:dyDescent="0.2">
      <c r="B11" s="880"/>
      <c r="C11" s="881"/>
      <c r="D11" s="881"/>
      <c r="E11" s="881"/>
      <c r="F11" s="882"/>
      <c r="G11" s="883"/>
      <c r="H11" s="884"/>
    </row>
    <row r="12" spans="1:8" s="879" customFormat="1" ht="10.5" customHeight="1" thickBot="1" x14ac:dyDescent="0.2">
      <c r="B12" s="880"/>
      <c r="C12" s="881"/>
      <c r="D12" s="881"/>
      <c r="E12" s="881"/>
      <c r="F12" s="882"/>
      <c r="G12" s="883"/>
      <c r="H12" s="866" t="s">
        <v>4378</v>
      </c>
    </row>
    <row r="13" spans="1:8" ht="28.5" customHeight="1" thickBot="1" x14ac:dyDescent="0.25">
      <c r="A13" s="885" t="s">
        <v>4387</v>
      </c>
      <c r="B13" s="886" t="s">
        <v>449</v>
      </c>
      <c r="C13" s="887" t="s">
        <v>4379</v>
      </c>
      <c r="D13" s="887" t="s">
        <v>4380</v>
      </c>
      <c r="E13" s="887" t="s">
        <v>4381</v>
      </c>
      <c r="F13" s="887" t="s">
        <v>4382</v>
      </c>
      <c r="G13" s="887" t="s">
        <v>4388</v>
      </c>
      <c r="H13" s="888" t="s">
        <v>4389</v>
      </c>
    </row>
    <row r="14" spans="1:8" ht="15" customHeight="1" thickBot="1" x14ac:dyDescent="0.2">
      <c r="A14" s="889" t="s">
        <v>4390</v>
      </c>
      <c r="B14" s="890"/>
      <c r="C14" s="891"/>
      <c r="D14" s="891"/>
      <c r="E14" s="892"/>
      <c r="F14" s="893"/>
      <c r="G14" s="894"/>
      <c r="H14" s="895"/>
    </row>
    <row r="15" spans="1:8" s="902" customFormat="1" ht="14.25" customHeight="1" x14ac:dyDescent="0.2">
      <c r="A15" s="896">
        <v>1</v>
      </c>
      <c r="B15" s="897" t="s">
        <v>3583</v>
      </c>
      <c r="C15" s="898">
        <v>894234</v>
      </c>
      <c r="D15" s="898">
        <v>887663</v>
      </c>
      <c r="E15" s="898">
        <v>887363</v>
      </c>
      <c r="F15" s="899">
        <f t="shared" ref="F15:F34" si="1">E15/D15*100</f>
        <v>99.96620339025057</v>
      </c>
      <c r="G15" s="900" t="s">
        <v>4391</v>
      </c>
      <c r="H15" s="901" t="s">
        <v>392</v>
      </c>
    </row>
    <row r="16" spans="1:8" s="902" customFormat="1" ht="12.75" customHeight="1" x14ac:dyDescent="0.2">
      <c r="A16" s="896">
        <f>A15+1</f>
        <v>2</v>
      </c>
      <c r="B16" s="897" t="s">
        <v>3514</v>
      </c>
      <c r="C16" s="898">
        <v>589923</v>
      </c>
      <c r="D16" s="898">
        <v>597868.77</v>
      </c>
      <c r="E16" s="898">
        <v>597525.14300000004</v>
      </c>
      <c r="F16" s="899">
        <f t="shared" si="1"/>
        <v>99.942524678116243</v>
      </c>
      <c r="G16" s="900" t="s">
        <v>4391</v>
      </c>
      <c r="H16" s="901" t="s">
        <v>392</v>
      </c>
    </row>
    <row r="17" spans="1:9" s="902" customFormat="1" ht="12.75" customHeight="1" x14ac:dyDescent="0.2">
      <c r="A17" s="896">
        <f t="shared" ref="A17:A33" si="2">A16+1</f>
        <v>3</v>
      </c>
      <c r="B17" s="897" t="s">
        <v>374</v>
      </c>
      <c r="C17" s="898">
        <v>1000</v>
      </c>
      <c r="D17" s="898">
        <v>1000</v>
      </c>
      <c r="E17" s="898">
        <v>1000</v>
      </c>
      <c r="F17" s="899">
        <f t="shared" si="1"/>
        <v>100</v>
      </c>
      <c r="G17" s="900" t="s">
        <v>4391</v>
      </c>
      <c r="H17" s="901" t="s">
        <v>424</v>
      </c>
    </row>
    <row r="18" spans="1:9" s="902" customFormat="1" ht="12.75" customHeight="1" x14ac:dyDescent="0.2">
      <c r="A18" s="896">
        <f t="shared" si="2"/>
        <v>4</v>
      </c>
      <c r="B18" s="897" t="s">
        <v>491</v>
      </c>
      <c r="C18" s="898">
        <v>200</v>
      </c>
      <c r="D18" s="898">
        <v>177.68</v>
      </c>
      <c r="E18" s="898">
        <v>177.67773</v>
      </c>
      <c r="F18" s="899">
        <f t="shared" si="1"/>
        <v>99.998722422332278</v>
      </c>
      <c r="G18" s="900" t="s">
        <v>4392</v>
      </c>
      <c r="H18" s="901" t="s">
        <v>392</v>
      </c>
    </row>
    <row r="19" spans="1:9" s="902" customFormat="1" ht="24" customHeight="1" x14ac:dyDescent="0.2">
      <c r="A19" s="896">
        <f t="shared" si="2"/>
        <v>5</v>
      </c>
      <c r="B19" s="897" t="s">
        <v>3765</v>
      </c>
      <c r="C19" s="898">
        <v>0</v>
      </c>
      <c r="D19" s="898">
        <v>300</v>
      </c>
      <c r="E19" s="898">
        <v>298</v>
      </c>
      <c r="F19" s="899">
        <f t="shared" si="1"/>
        <v>99.333333333333329</v>
      </c>
      <c r="G19" s="900" t="s">
        <v>4393</v>
      </c>
      <c r="H19" s="901" t="s">
        <v>392</v>
      </c>
    </row>
    <row r="20" spans="1:9" s="902" customFormat="1" ht="24" customHeight="1" x14ac:dyDescent="0.2">
      <c r="A20" s="896">
        <f t="shared" si="2"/>
        <v>6</v>
      </c>
      <c r="B20" s="897" t="s">
        <v>4394</v>
      </c>
      <c r="C20" s="898">
        <v>17258</v>
      </c>
      <c r="D20" s="898">
        <v>17258</v>
      </c>
      <c r="E20" s="898">
        <v>17258</v>
      </c>
      <c r="F20" s="899">
        <f t="shared" si="1"/>
        <v>100</v>
      </c>
      <c r="G20" s="903" t="s">
        <v>4391</v>
      </c>
      <c r="H20" s="901" t="s">
        <v>392</v>
      </c>
    </row>
    <row r="21" spans="1:9" s="905" customFormat="1" ht="24" customHeight="1" x14ac:dyDescent="0.2">
      <c r="A21" s="896">
        <f t="shared" si="2"/>
        <v>7</v>
      </c>
      <c r="B21" s="897" t="s">
        <v>3784</v>
      </c>
      <c r="C21" s="898">
        <v>45000</v>
      </c>
      <c r="D21" s="898">
        <v>49300</v>
      </c>
      <c r="E21" s="898">
        <v>49300</v>
      </c>
      <c r="F21" s="899">
        <f t="shared" si="1"/>
        <v>100</v>
      </c>
      <c r="G21" s="904" t="s">
        <v>4391</v>
      </c>
      <c r="H21" s="901" t="s">
        <v>392</v>
      </c>
      <c r="I21" s="185"/>
    </row>
    <row r="22" spans="1:9" s="905" customFormat="1" ht="103.5" customHeight="1" x14ac:dyDescent="0.2">
      <c r="A22" s="896">
        <f t="shared" si="2"/>
        <v>8</v>
      </c>
      <c r="B22" s="897" t="s">
        <v>4395</v>
      </c>
      <c r="C22" s="898">
        <v>1000</v>
      </c>
      <c r="D22" s="898">
        <v>236.56</v>
      </c>
      <c r="E22" s="898">
        <v>0</v>
      </c>
      <c r="F22" s="899">
        <f t="shared" si="1"/>
        <v>0</v>
      </c>
      <c r="G22" s="904" t="s">
        <v>4396</v>
      </c>
      <c r="H22" s="901" t="s">
        <v>4397</v>
      </c>
    </row>
    <row r="23" spans="1:9" s="905" customFormat="1" ht="189" x14ac:dyDescent="0.2">
      <c r="A23" s="896">
        <f t="shared" si="2"/>
        <v>9</v>
      </c>
      <c r="B23" s="897" t="s">
        <v>493</v>
      </c>
      <c r="C23" s="898">
        <v>14500</v>
      </c>
      <c r="D23" s="898">
        <v>28982.09</v>
      </c>
      <c r="E23" s="898">
        <v>8993.9378500000003</v>
      </c>
      <c r="F23" s="899">
        <f t="shared" si="1"/>
        <v>31.032744187876034</v>
      </c>
      <c r="G23" s="904" t="s">
        <v>4396</v>
      </c>
      <c r="H23" s="901" t="s">
        <v>4398</v>
      </c>
    </row>
    <row r="24" spans="1:9" s="905" customFormat="1" ht="168" x14ac:dyDescent="0.2">
      <c r="A24" s="896">
        <f t="shared" si="2"/>
        <v>10</v>
      </c>
      <c r="B24" s="897" t="s">
        <v>4399</v>
      </c>
      <c r="C24" s="898">
        <v>1669</v>
      </c>
      <c r="D24" s="898">
        <v>1282.4000000000001</v>
      </c>
      <c r="E24" s="898">
        <v>871.20400000000006</v>
      </c>
      <c r="F24" s="899">
        <f t="shared" si="1"/>
        <v>67.935433562071111</v>
      </c>
      <c r="G24" s="904" t="s">
        <v>4396</v>
      </c>
      <c r="H24" s="901" t="s">
        <v>4400</v>
      </c>
    </row>
    <row r="25" spans="1:9" s="905" customFormat="1" ht="67.5" customHeight="1" x14ac:dyDescent="0.2">
      <c r="A25" s="896">
        <f t="shared" si="2"/>
        <v>11</v>
      </c>
      <c r="B25" s="897" t="s">
        <v>4401</v>
      </c>
      <c r="C25" s="898">
        <v>8200</v>
      </c>
      <c r="D25" s="898">
        <v>5617.01</v>
      </c>
      <c r="E25" s="898">
        <v>4490.7972</v>
      </c>
      <c r="F25" s="899">
        <f t="shared" si="1"/>
        <v>79.949959141963419</v>
      </c>
      <c r="G25" s="904" t="s">
        <v>4391</v>
      </c>
      <c r="H25" s="901" t="s">
        <v>4402</v>
      </c>
    </row>
    <row r="26" spans="1:9" s="905" customFormat="1" ht="12.75" customHeight="1" x14ac:dyDescent="0.2">
      <c r="A26" s="896">
        <f t="shared" si="2"/>
        <v>12</v>
      </c>
      <c r="B26" s="897" t="s">
        <v>4403</v>
      </c>
      <c r="C26" s="898">
        <v>1000</v>
      </c>
      <c r="D26" s="898">
        <v>225.31</v>
      </c>
      <c r="E26" s="898">
        <v>225.30199999999999</v>
      </c>
      <c r="F26" s="899">
        <f t="shared" si="1"/>
        <v>99.996449336469752</v>
      </c>
      <c r="G26" s="903" t="s">
        <v>4392</v>
      </c>
      <c r="H26" s="901" t="s">
        <v>392</v>
      </c>
    </row>
    <row r="27" spans="1:9" s="902" customFormat="1" ht="12.75" customHeight="1" x14ac:dyDescent="0.2">
      <c r="A27" s="896">
        <f t="shared" si="2"/>
        <v>13</v>
      </c>
      <c r="B27" s="897" t="s">
        <v>4404</v>
      </c>
      <c r="C27" s="898">
        <v>0</v>
      </c>
      <c r="D27" s="898">
        <v>242</v>
      </c>
      <c r="E27" s="898">
        <v>241.99879000000001</v>
      </c>
      <c r="F27" s="899">
        <f t="shared" si="1"/>
        <v>99.999500000000012</v>
      </c>
      <c r="G27" s="904" t="s">
        <v>4396</v>
      </c>
      <c r="H27" s="901" t="s">
        <v>392</v>
      </c>
    </row>
    <row r="28" spans="1:9" s="902" customFormat="1" ht="24" customHeight="1" x14ac:dyDescent="0.2">
      <c r="A28" s="896">
        <f t="shared" si="2"/>
        <v>14</v>
      </c>
      <c r="B28" s="897" t="s">
        <v>4405</v>
      </c>
      <c r="C28" s="898">
        <v>15</v>
      </c>
      <c r="D28" s="898">
        <v>32</v>
      </c>
      <c r="E28" s="898">
        <v>31.751999999999999</v>
      </c>
      <c r="F28" s="899">
        <f>E28/D28*100</f>
        <v>99.224999999999994</v>
      </c>
      <c r="G28" s="903" t="s">
        <v>4396</v>
      </c>
      <c r="H28" s="901" t="s">
        <v>392</v>
      </c>
    </row>
    <row r="29" spans="1:9" s="905" customFormat="1" ht="34.5" customHeight="1" x14ac:dyDescent="0.2">
      <c r="A29" s="896">
        <f t="shared" si="2"/>
        <v>15</v>
      </c>
      <c r="B29" s="906" t="s">
        <v>4406</v>
      </c>
      <c r="C29" s="907">
        <v>0</v>
      </c>
      <c r="D29" s="907">
        <v>50</v>
      </c>
      <c r="E29" s="907">
        <v>50</v>
      </c>
      <c r="F29" s="899">
        <f t="shared" si="1"/>
        <v>100</v>
      </c>
      <c r="G29" s="904" t="s">
        <v>4392</v>
      </c>
      <c r="H29" s="901" t="s">
        <v>392</v>
      </c>
    </row>
    <row r="30" spans="1:9" s="902" customFormat="1" ht="34.5" customHeight="1" x14ac:dyDescent="0.2">
      <c r="A30" s="896">
        <f t="shared" si="2"/>
        <v>16</v>
      </c>
      <c r="B30" s="906" t="s">
        <v>4407</v>
      </c>
      <c r="C30" s="908">
        <v>5500</v>
      </c>
      <c r="D30" s="908">
        <v>4716</v>
      </c>
      <c r="E30" s="908">
        <v>4716</v>
      </c>
      <c r="F30" s="899">
        <f t="shared" si="1"/>
        <v>100</v>
      </c>
      <c r="G30" s="904" t="s">
        <v>4392</v>
      </c>
      <c r="H30" s="901" t="s">
        <v>392</v>
      </c>
    </row>
    <row r="31" spans="1:9" s="902" customFormat="1" ht="34.5" customHeight="1" x14ac:dyDescent="0.2">
      <c r="A31" s="896">
        <f t="shared" si="2"/>
        <v>17</v>
      </c>
      <c r="B31" s="906" t="s">
        <v>4408</v>
      </c>
      <c r="C31" s="908">
        <v>750</v>
      </c>
      <c r="D31" s="908">
        <v>750</v>
      </c>
      <c r="E31" s="908">
        <v>750</v>
      </c>
      <c r="F31" s="899">
        <f t="shared" si="1"/>
        <v>100</v>
      </c>
      <c r="G31" s="904" t="s">
        <v>4392</v>
      </c>
      <c r="H31" s="901" t="s">
        <v>392</v>
      </c>
    </row>
    <row r="32" spans="1:9" s="902" customFormat="1" ht="24" customHeight="1" x14ac:dyDescent="0.2">
      <c r="A32" s="896">
        <f t="shared" si="2"/>
        <v>18</v>
      </c>
      <c r="B32" s="906" t="s">
        <v>4409</v>
      </c>
      <c r="C32" s="908">
        <v>0</v>
      </c>
      <c r="D32" s="908">
        <v>50</v>
      </c>
      <c r="E32" s="908">
        <v>50</v>
      </c>
      <c r="F32" s="899">
        <f t="shared" si="1"/>
        <v>100</v>
      </c>
      <c r="G32" s="904" t="s">
        <v>4392</v>
      </c>
      <c r="H32" s="901" t="s">
        <v>392</v>
      </c>
    </row>
    <row r="33" spans="1:9" s="902" customFormat="1" ht="105" x14ac:dyDescent="0.2">
      <c r="A33" s="896">
        <f t="shared" si="2"/>
        <v>19</v>
      </c>
      <c r="B33" s="906" t="s">
        <v>4410</v>
      </c>
      <c r="C33" s="908">
        <v>0</v>
      </c>
      <c r="D33" s="908">
        <v>200</v>
      </c>
      <c r="E33" s="908">
        <v>0</v>
      </c>
      <c r="F33" s="899">
        <f t="shared" si="1"/>
        <v>0</v>
      </c>
      <c r="G33" s="904" t="s">
        <v>4396</v>
      </c>
      <c r="H33" s="901" t="s">
        <v>4411</v>
      </c>
    </row>
    <row r="34" spans="1:9" s="913" customFormat="1" ht="13.5" customHeight="1" thickBot="1" x14ac:dyDescent="0.25">
      <c r="A34" s="1162" t="s">
        <v>386</v>
      </c>
      <c r="B34" s="1163"/>
      <c r="C34" s="909">
        <f>SUM(C15:C33)</f>
        <v>1580249</v>
      </c>
      <c r="D34" s="909">
        <f>SUM(D15:D33)</f>
        <v>1595950.82</v>
      </c>
      <c r="E34" s="909">
        <f>SUM(E15:E33)</f>
        <v>1573342.8125700003</v>
      </c>
      <c r="F34" s="910">
        <f t="shared" si="1"/>
        <v>98.583414529653254</v>
      </c>
      <c r="G34" s="911"/>
      <c r="H34" s="912"/>
    </row>
    <row r="35" spans="1:9" s="865" customFormat="1" ht="18" customHeight="1" thickBot="1" x14ac:dyDescent="0.2">
      <c r="A35" s="889" t="s">
        <v>4384</v>
      </c>
      <c r="B35" s="914"/>
      <c r="C35" s="915"/>
      <c r="D35" s="915"/>
      <c r="E35" s="916"/>
      <c r="F35" s="893"/>
      <c r="G35" s="894"/>
      <c r="H35" s="917"/>
    </row>
    <row r="36" spans="1:9" s="902" customFormat="1" ht="35.25" customHeight="1" x14ac:dyDescent="0.2">
      <c r="A36" s="918">
        <f>A33+1</f>
        <v>20</v>
      </c>
      <c r="B36" s="919" t="s">
        <v>4412</v>
      </c>
      <c r="C36" s="920">
        <v>383900</v>
      </c>
      <c r="D36" s="920">
        <v>387145</v>
      </c>
      <c r="E36" s="920">
        <v>387145</v>
      </c>
      <c r="F36" s="921">
        <f t="shared" ref="F36:F38" si="3">E36/D36*100</f>
        <v>100</v>
      </c>
      <c r="G36" s="922" t="s">
        <v>4391</v>
      </c>
      <c r="H36" s="923" t="s">
        <v>392</v>
      </c>
    </row>
    <row r="37" spans="1:9" s="902" customFormat="1" ht="42" x14ac:dyDescent="0.2">
      <c r="A37" s="896">
        <f t="shared" ref="A37" si="4">A36+1</f>
        <v>21</v>
      </c>
      <c r="B37" s="897" t="s">
        <v>4413</v>
      </c>
      <c r="C37" s="908">
        <v>180000</v>
      </c>
      <c r="D37" s="908">
        <v>180000</v>
      </c>
      <c r="E37" s="908">
        <v>180000</v>
      </c>
      <c r="F37" s="899">
        <f t="shared" si="3"/>
        <v>100</v>
      </c>
      <c r="G37" s="922" t="s">
        <v>4391</v>
      </c>
      <c r="H37" s="901" t="s">
        <v>392</v>
      </c>
    </row>
    <row r="38" spans="1:9" s="860" customFormat="1" ht="13.5" customHeight="1" thickBot="1" x14ac:dyDescent="0.25">
      <c r="A38" s="1162" t="s">
        <v>386</v>
      </c>
      <c r="B38" s="1163"/>
      <c r="C38" s="909">
        <f>SUM(C36:C37)</f>
        <v>563900</v>
      </c>
      <c r="D38" s="909">
        <f>SUM(D36:D37)</f>
        <v>567145</v>
      </c>
      <c r="E38" s="909">
        <f>SUM(E36:E37)</f>
        <v>567145</v>
      </c>
      <c r="F38" s="910">
        <f t="shared" si="3"/>
        <v>100</v>
      </c>
      <c r="G38" s="924"/>
      <c r="H38" s="912"/>
    </row>
    <row r="39" spans="1:9" ht="18" customHeight="1" thickBot="1" x14ac:dyDescent="0.2">
      <c r="A39" s="889" t="s">
        <v>4414</v>
      </c>
      <c r="B39" s="925"/>
      <c r="C39" s="915"/>
      <c r="D39" s="915"/>
      <c r="E39" s="916"/>
      <c r="F39" s="893"/>
      <c r="G39" s="926"/>
      <c r="H39" s="927"/>
    </row>
    <row r="40" spans="1:9" s="860" customFormat="1" ht="31.5" x14ac:dyDescent="0.2">
      <c r="A40" s="918">
        <f>A37+1</f>
        <v>22</v>
      </c>
      <c r="B40" s="897" t="s">
        <v>442</v>
      </c>
      <c r="C40" s="898">
        <v>50000</v>
      </c>
      <c r="D40" s="898">
        <v>120100</v>
      </c>
      <c r="E40" s="898">
        <v>120100</v>
      </c>
      <c r="F40" s="899">
        <f t="shared" ref="F40:F51" si="5">E40/D40*100</f>
        <v>100</v>
      </c>
      <c r="G40" s="922" t="s">
        <v>4391</v>
      </c>
      <c r="H40" s="928" t="s">
        <v>392</v>
      </c>
    </row>
    <row r="41" spans="1:9" s="860" customFormat="1" ht="45" customHeight="1" x14ac:dyDescent="0.2">
      <c r="A41" s="896">
        <f t="shared" ref="A41:A50" si="6">A40+1</f>
        <v>23</v>
      </c>
      <c r="B41" s="897" t="s">
        <v>4415</v>
      </c>
      <c r="C41" s="898">
        <v>30</v>
      </c>
      <c r="D41" s="898">
        <v>0</v>
      </c>
      <c r="E41" s="898">
        <v>0</v>
      </c>
      <c r="F41" s="899" t="s">
        <v>205</v>
      </c>
      <c r="G41" s="929" t="s">
        <v>4416</v>
      </c>
      <c r="H41" s="901" t="s">
        <v>4417</v>
      </c>
    </row>
    <row r="42" spans="1:9" s="860" customFormat="1" ht="45" customHeight="1" x14ac:dyDescent="0.2">
      <c r="A42" s="896">
        <f t="shared" si="6"/>
        <v>24</v>
      </c>
      <c r="B42" s="897" t="s">
        <v>4356</v>
      </c>
      <c r="C42" s="898">
        <v>10000</v>
      </c>
      <c r="D42" s="898">
        <v>12435.3</v>
      </c>
      <c r="E42" s="898">
        <v>7800.0950000000003</v>
      </c>
      <c r="F42" s="899">
        <f t="shared" si="5"/>
        <v>62.72542680916424</v>
      </c>
      <c r="G42" s="930" t="s">
        <v>4391</v>
      </c>
      <c r="H42" s="901" t="s">
        <v>4418</v>
      </c>
    </row>
    <row r="43" spans="1:9" s="860" customFormat="1" ht="24" customHeight="1" x14ac:dyDescent="0.2">
      <c r="A43" s="896">
        <f t="shared" si="6"/>
        <v>25</v>
      </c>
      <c r="B43" s="897" t="s">
        <v>4355</v>
      </c>
      <c r="C43" s="898">
        <v>0</v>
      </c>
      <c r="D43" s="898">
        <v>19604.349999999999</v>
      </c>
      <c r="E43" s="898">
        <v>19604.344000000001</v>
      </c>
      <c r="F43" s="899">
        <f t="shared" si="5"/>
        <v>99.999969394547648</v>
      </c>
      <c r="G43" s="930" t="s">
        <v>4392</v>
      </c>
      <c r="H43" s="931" t="s">
        <v>392</v>
      </c>
    </row>
    <row r="44" spans="1:9" s="860" customFormat="1" ht="24" customHeight="1" x14ac:dyDescent="0.2">
      <c r="A44" s="896">
        <f t="shared" si="6"/>
        <v>26</v>
      </c>
      <c r="B44" s="897" t="s">
        <v>441</v>
      </c>
      <c r="C44" s="898">
        <v>0</v>
      </c>
      <c r="D44" s="898">
        <v>161.19</v>
      </c>
      <c r="E44" s="898">
        <v>161.18619000000001</v>
      </c>
      <c r="F44" s="899">
        <f t="shared" si="5"/>
        <v>99.997636329797146</v>
      </c>
      <c r="G44" s="930" t="s">
        <v>4392</v>
      </c>
      <c r="H44" s="931" t="s">
        <v>392</v>
      </c>
    </row>
    <row r="45" spans="1:9" s="860" customFormat="1" ht="31.5" x14ac:dyDescent="0.2">
      <c r="A45" s="896">
        <f t="shared" si="6"/>
        <v>27</v>
      </c>
      <c r="B45" s="897" t="s">
        <v>4354</v>
      </c>
      <c r="C45" s="898">
        <v>11083</v>
      </c>
      <c r="D45" s="898">
        <v>6783</v>
      </c>
      <c r="E45" s="898">
        <v>6783</v>
      </c>
      <c r="F45" s="899">
        <f t="shared" si="5"/>
        <v>100</v>
      </c>
      <c r="G45" s="930" t="s">
        <v>4392</v>
      </c>
      <c r="H45" s="901" t="s">
        <v>392</v>
      </c>
    </row>
    <row r="46" spans="1:9" s="860" customFormat="1" ht="177" customHeight="1" x14ac:dyDescent="0.2">
      <c r="A46" s="896">
        <f t="shared" si="6"/>
        <v>28</v>
      </c>
      <c r="B46" s="897" t="s">
        <v>4353</v>
      </c>
      <c r="C46" s="898">
        <v>5500</v>
      </c>
      <c r="D46" s="898">
        <v>14407.3</v>
      </c>
      <c r="E46" s="898">
        <v>66.55</v>
      </c>
      <c r="F46" s="899">
        <f t="shared" si="5"/>
        <v>0.4619186107042958</v>
      </c>
      <c r="G46" s="932" t="s">
        <v>4396</v>
      </c>
      <c r="H46" s="901" t="s">
        <v>4419</v>
      </c>
      <c r="I46" s="933"/>
    </row>
    <row r="47" spans="1:9" s="860" customFormat="1" ht="241.5" x14ac:dyDescent="0.2">
      <c r="A47" s="896">
        <f t="shared" si="6"/>
        <v>29</v>
      </c>
      <c r="B47" s="897" t="s">
        <v>4420</v>
      </c>
      <c r="C47" s="898">
        <v>4600</v>
      </c>
      <c r="D47" s="898">
        <v>10600</v>
      </c>
      <c r="E47" s="898">
        <v>400.61759999999998</v>
      </c>
      <c r="F47" s="899">
        <f t="shared" si="5"/>
        <v>3.7794113207547171</v>
      </c>
      <c r="G47" s="932" t="s">
        <v>4396</v>
      </c>
      <c r="H47" s="931" t="s">
        <v>4421</v>
      </c>
    </row>
    <row r="48" spans="1:9" s="860" customFormat="1" ht="12.75" customHeight="1" x14ac:dyDescent="0.2">
      <c r="A48" s="896">
        <f t="shared" si="6"/>
        <v>30</v>
      </c>
      <c r="B48" s="897" t="s">
        <v>2363</v>
      </c>
      <c r="C48" s="898">
        <v>0</v>
      </c>
      <c r="D48" s="898">
        <v>31200</v>
      </c>
      <c r="E48" s="898">
        <v>31200</v>
      </c>
      <c r="F48" s="899">
        <f t="shared" si="5"/>
        <v>100</v>
      </c>
      <c r="G48" s="932" t="s">
        <v>4392</v>
      </c>
      <c r="H48" s="934" t="s">
        <v>100</v>
      </c>
    </row>
    <row r="49" spans="1:8" s="860" customFormat="1" ht="24" customHeight="1" x14ac:dyDescent="0.2">
      <c r="A49" s="896">
        <f t="shared" si="6"/>
        <v>31</v>
      </c>
      <c r="B49" s="897" t="s">
        <v>4422</v>
      </c>
      <c r="C49" s="898">
        <v>0</v>
      </c>
      <c r="D49" s="898">
        <v>228</v>
      </c>
      <c r="E49" s="898">
        <v>227.56711999999999</v>
      </c>
      <c r="F49" s="899">
        <f t="shared" si="5"/>
        <v>99.810140350877191</v>
      </c>
      <c r="G49" s="932" t="s">
        <v>4392</v>
      </c>
      <c r="H49" s="934" t="s">
        <v>100</v>
      </c>
    </row>
    <row r="50" spans="1:8" s="860" customFormat="1" ht="67.5" customHeight="1" x14ac:dyDescent="0.2">
      <c r="A50" s="896">
        <f t="shared" si="6"/>
        <v>32</v>
      </c>
      <c r="B50" s="897" t="s">
        <v>4423</v>
      </c>
      <c r="C50" s="898">
        <v>0</v>
      </c>
      <c r="D50" s="898">
        <v>1605</v>
      </c>
      <c r="E50" s="898">
        <v>0</v>
      </c>
      <c r="F50" s="899">
        <f t="shared" si="5"/>
        <v>0</v>
      </c>
      <c r="G50" s="932" t="s">
        <v>4396</v>
      </c>
      <c r="H50" s="901" t="s">
        <v>4424</v>
      </c>
    </row>
    <row r="51" spans="1:8" s="860" customFormat="1" ht="13.5" customHeight="1" thickBot="1" x14ac:dyDescent="0.25">
      <c r="A51" s="1162" t="s">
        <v>386</v>
      </c>
      <c r="B51" s="1163"/>
      <c r="C51" s="909">
        <f>SUM(C40:C50)</f>
        <v>81213</v>
      </c>
      <c r="D51" s="935">
        <f>SUM(D40:D50)</f>
        <v>217124.13999999998</v>
      </c>
      <c r="E51" s="935">
        <f>SUM(E40:E50)</f>
        <v>186343.35991</v>
      </c>
      <c r="F51" s="936">
        <f t="shared" si="5"/>
        <v>85.823418764030578</v>
      </c>
      <c r="G51" s="911"/>
      <c r="H51" s="937"/>
    </row>
    <row r="52" spans="1:8" ht="18" customHeight="1" thickBot="1" x14ac:dyDescent="0.2">
      <c r="A52" s="889" t="s">
        <v>4386</v>
      </c>
      <c r="B52" s="890"/>
      <c r="C52" s="891"/>
      <c r="D52" s="891"/>
      <c r="E52" s="892"/>
      <c r="F52" s="893"/>
      <c r="G52" s="894"/>
      <c r="H52" s="927"/>
    </row>
    <row r="53" spans="1:8" s="860" customFormat="1" ht="125.25" customHeight="1" x14ac:dyDescent="0.2">
      <c r="A53" s="938">
        <f>A50+1</f>
        <v>33</v>
      </c>
      <c r="B53" s="897" t="s">
        <v>804</v>
      </c>
      <c r="C53" s="898">
        <v>0</v>
      </c>
      <c r="D53" s="898">
        <v>26.9</v>
      </c>
      <c r="E53" s="898">
        <v>0.15972</v>
      </c>
      <c r="F53" s="899">
        <f t="shared" ref="F53:F80" si="7">E53/D53*100</f>
        <v>0.59375464684014867</v>
      </c>
      <c r="G53" s="939" t="s">
        <v>4396</v>
      </c>
      <c r="H53" s="923" t="s">
        <v>4425</v>
      </c>
    </row>
    <row r="54" spans="1:8" s="860" customFormat="1" ht="23.25" customHeight="1" x14ac:dyDescent="0.2">
      <c r="A54" s="896">
        <f>A53+1</f>
        <v>34</v>
      </c>
      <c r="B54" s="897" t="s">
        <v>805</v>
      </c>
      <c r="C54" s="898">
        <v>0</v>
      </c>
      <c r="D54" s="898">
        <v>8641</v>
      </c>
      <c r="E54" s="898">
        <v>8609.2250000000004</v>
      </c>
      <c r="F54" s="899">
        <f t="shared" si="7"/>
        <v>99.632276356903134</v>
      </c>
      <c r="G54" s="930" t="s">
        <v>4392</v>
      </c>
      <c r="H54" s="923" t="s">
        <v>100</v>
      </c>
    </row>
    <row r="55" spans="1:8" s="860" customFormat="1" ht="12.75" customHeight="1" x14ac:dyDescent="0.2">
      <c r="A55" s="896">
        <f t="shared" ref="A55:A79" si="8">A54+1</f>
        <v>35</v>
      </c>
      <c r="B55" s="897" t="s">
        <v>806</v>
      </c>
      <c r="C55" s="898">
        <v>0</v>
      </c>
      <c r="D55" s="898">
        <v>2.0099999999999998</v>
      </c>
      <c r="E55" s="898">
        <v>2.00861</v>
      </c>
      <c r="F55" s="899">
        <f t="shared" si="7"/>
        <v>99.930845771144291</v>
      </c>
      <c r="G55" s="930" t="s">
        <v>4392</v>
      </c>
      <c r="H55" s="931" t="s">
        <v>100</v>
      </c>
    </row>
    <row r="56" spans="1:8" s="860" customFormat="1" ht="12.75" customHeight="1" x14ac:dyDescent="0.2">
      <c r="A56" s="896">
        <f t="shared" si="8"/>
        <v>36</v>
      </c>
      <c r="B56" s="897" t="s">
        <v>4426</v>
      </c>
      <c r="C56" s="898">
        <v>0</v>
      </c>
      <c r="D56" s="898">
        <v>1714.02</v>
      </c>
      <c r="E56" s="898">
        <v>1714.0123100000001</v>
      </c>
      <c r="F56" s="899">
        <f t="shared" si="7"/>
        <v>99.999551347125475</v>
      </c>
      <c r="G56" s="930" t="s">
        <v>4392</v>
      </c>
      <c r="H56" s="931" t="s">
        <v>100</v>
      </c>
    </row>
    <row r="57" spans="1:8" s="860" customFormat="1" ht="12.75" customHeight="1" x14ac:dyDescent="0.2">
      <c r="A57" s="896">
        <f t="shared" si="8"/>
        <v>37</v>
      </c>
      <c r="B57" s="897" t="s">
        <v>807</v>
      </c>
      <c r="C57" s="898">
        <v>0</v>
      </c>
      <c r="D57" s="898">
        <v>43.32</v>
      </c>
      <c r="E57" s="898">
        <v>43.317</v>
      </c>
      <c r="F57" s="899">
        <f t="shared" si="7"/>
        <v>99.99307479224376</v>
      </c>
      <c r="G57" s="930" t="s">
        <v>4392</v>
      </c>
      <c r="H57" s="931" t="s">
        <v>100</v>
      </c>
    </row>
    <row r="58" spans="1:8" s="860" customFormat="1" ht="12.75" customHeight="1" x14ac:dyDescent="0.2">
      <c r="A58" s="896">
        <f t="shared" si="8"/>
        <v>38</v>
      </c>
      <c r="B58" s="897" t="s">
        <v>808</v>
      </c>
      <c r="C58" s="898">
        <v>0</v>
      </c>
      <c r="D58" s="898">
        <v>530.73</v>
      </c>
      <c r="E58" s="898">
        <v>512.04259999999999</v>
      </c>
      <c r="F58" s="899">
        <f t="shared" si="7"/>
        <v>96.478925253895582</v>
      </c>
      <c r="G58" s="930" t="s">
        <v>4392</v>
      </c>
      <c r="H58" s="931" t="s">
        <v>100</v>
      </c>
    </row>
    <row r="59" spans="1:8" s="860" customFormat="1" ht="12.75" customHeight="1" x14ac:dyDescent="0.2">
      <c r="A59" s="896">
        <f t="shared" si="8"/>
        <v>39</v>
      </c>
      <c r="B59" s="897" t="s">
        <v>809</v>
      </c>
      <c r="C59" s="898">
        <v>0</v>
      </c>
      <c r="D59" s="898">
        <v>7.98</v>
      </c>
      <c r="E59" s="898">
        <v>7.9791699999999999</v>
      </c>
      <c r="F59" s="899">
        <f t="shared" si="7"/>
        <v>99.989598997493729</v>
      </c>
      <c r="G59" s="930" t="s">
        <v>4392</v>
      </c>
      <c r="H59" s="931" t="s">
        <v>100</v>
      </c>
    </row>
    <row r="60" spans="1:8" s="860" customFormat="1" ht="12.75" customHeight="1" x14ac:dyDescent="0.2">
      <c r="A60" s="896">
        <f t="shared" si="8"/>
        <v>40</v>
      </c>
      <c r="B60" s="897" t="s">
        <v>810</v>
      </c>
      <c r="C60" s="898">
        <v>0</v>
      </c>
      <c r="D60" s="898">
        <v>12.1</v>
      </c>
      <c r="E60" s="898">
        <v>12.1</v>
      </c>
      <c r="F60" s="899">
        <f t="shared" si="7"/>
        <v>100</v>
      </c>
      <c r="G60" s="930" t="s">
        <v>4392</v>
      </c>
      <c r="H60" s="931" t="s">
        <v>100</v>
      </c>
    </row>
    <row r="61" spans="1:8" s="860" customFormat="1" ht="99.75" customHeight="1" x14ac:dyDescent="0.2">
      <c r="A61" s="896">
        <f t="shared" si="8"/>
        <v>41</v>
      </c>
      <c r="B61" s="897" t="s">
        <v>4427</v>
      </c>
      <c r="C61" s="898">
        <v>0</v>
      </c>
      <c r="D61" s="898">
        <v>48111.040000000001</v>
      </c>
      <c r="E61" s="898">
        <v>0</v>
      </c>
      <c r="F61" s="899">
        <f t="shared" si="7"/>
        <v>0</v>
      </c>
      <c r="G61" s="930" t="s">
        <v>4396</v>
      </c>
      <c r="H61" s="923" t="s">
        <v>4428</v>
      </c>
    </row>
    <row r="62" spans="1:8" s="860" customFormat="1" ht="90.75" customHeight="1" x14ac:dyDescent="0.2">
      <c r="A62" s="896">
        <f t="shared" si="8"/>
        <v>42</v>
      </c>
      <c r="B62" s="897" t="s">
        <v>2288</v>
      </c>
      <c r="C62" s="898">
        <v>106650</v>
      </c>
      <c r="D62" s="898">
        <v>2000</v>
      </c>
      <c r="E62" s="898">
        <v>314.60000000000002</v>
      </c>
      <c r="F62" s="899">
        <f t="shared" si="7"/>
        <v>15.730000000000002</v>
      </c>
      <c r="G62" s="930" t="s">
        <v>4396</v>
      </c>
      <c r="H62" s="901" t="s">
        <v>4429</v>
      </c>
    </row>
    <row r="63" spans="1:8" s="860" customFormat="1" ht="109.5" customHeight="1" x14ac:dyDescent="0.2">
      <c r="A63" s="896">
        <f t="shared" si="8"/>
        <v>43</v>
      </c>
      <c r="B63" s="897" t="s">
        <v>2289</v>
      </c>
      <c r="C63" s="898">
        <v>77650</v>
      </c>
      <c r="D63" s="898">
        <v>40000</v>
      </c>
      <c r="E63" s="898">
        <v>289.19</v>
      </c>
      <c r="F63" s="899">
        <f t="shared" si="7"/>
        <v>0.72297500000000003</v>
      </c>
      <c r="G63" s="930" t="s">
        <v>4396</v>
      </c>
      <c r="H63" s="901" t="s">
        <v>4430</v>
      </c>
    </row>
    <row r="64" spans="1:8" s="860" customFormat="1" ht="57" customHeight="1" x14ac:dyDescent="0.2">
      <c r="A64" s="896">
        <f t="shared" si="8"/>
        <v>44</v>
      </c>
      <c r="B64" s="897" t="s">
        <v>2290</v>
      </c>
      <c r="C64" s="898">
        <v>32650</v>
      </c>
      <c r="D64" s="898">
        <v>107.7</v>
      </c>
      <c r="E64" s="898">
        <v>107.69</v>
      </c>
      <c r="F64" s="899">
        <f t="shared" si="7"/>
        <v>99.990714948932208</v>
      </c>
      <c r="G64" s="930" t="s">
        <v>4396</v>
      </c>
      <c r="H64" s="901" t="s">
        <v>4431</v>
      </c>
    </row>
    <row r="65" spans="1:8" s="860" customFormat="1" ht="24" customHeight="1" x14ac:dyDescent="0.2">
      <c r="A65" s="896">
        <f t="shared" si="8"/>
        <v>45</v>
      </c>
      <c r="B65" s="897" t="s">
        <v>4432</v>
      </c>
      <c r="C65" s="898">
        <v>138500</v>
      </c>
      <c r="D65" s="898">
        <v>0</v>
      </c>
      <c r="E65" s="898">
        <v>0</v>
      </c>
      <c r="F65" s="899">
        <v>0</v>
      </c>
      <c r="G65" s="930" t="s">
        <v>4392</v>
      </c>
      <c r="H65" s="901" t="s">
        <v>4433</v>
      </c>
    </row>
    <row r="66" spans="1:8" s="860" customFormat="1" ht="67.5" customHeight="1" x14ac:dyDescent="0.2">
      <c r="A66" s="896">
        <f t="shared" si="8"/>
        <v>46</v>
      </c>
      <c r="B66" s="897" t="s">
        <v>2291</v>
      </c>
      <c r="C66" s="898">
        <v>1000</v>
      </c>
      <c r="D66" s="898">
        <v>554</v>
      </c>
      <c r="E66" s="898">
        <v>183.17274</v>
      </c>
      <c r="F66" s="899">
        <f t="shared" si="7"/>
        <v>33.063671480144407</v>
      </c>
      <c r="G66" s="930" t="s">
        <v>4396</v>
      </c>
      <c r="H66" s="901" t="s">
        <v>4434</v>
      </c>
    </row>
    <row r="67" spans="1:8" s="860" customFormat="1" ht="90" customHeight="1" x14ac:dyDescent="0.2">
      <c r="A67" s="896">
        <f t="shared" si="8"/>
        <v>47</v>
      </c>
      <c r="B67" s="897" t="s">
        <v>2292</v>
      </c>
      <c r="C67" s="898">
        <v>0</v>
      </c>
      <c r="D67" s="898">
        <v>30000</v>
      </c>
      <c r="E67" s="898">
        <v>3240.3661200000001</v>
      </c>
      <c r="F67" s="899">
        <f t="shared" si="7"/>
        <v>10.8012204</v>
      </c>
      <c r="G67" s="930" t="s">
        <v>4396</v>
      </c>
      <c r="H67" s="901" t="s">
        <v>4435</v>
      </c>
    </row>
    <row r="68" spans="1:8" s="860" customFormat="1" ht="94.5" x14ac:dyDescent="0.2">
      <c r="A68" s="896">
        <f t="shared" si="8"/>
        <v>48</v>
      </c>
      <c r="B68" s="897" t="s">
        <v>4436</v>
      </c>
      <c r="C68" s="898">
        <v>0</v>
      </c>
      <c r="D68" s="898">
        <v>500</v>
      </c>
      <c r="E68" s="898">
        <v>0</v>
      </c>
      <c r="F68" s="899">
        <f t="shared" si="7"/>
        <v>0</v>
      </c>
      <c r="G68" s="930" t="s">
        <v>4396</v>
      </c>
      <c r="H68" s="901" t="s">
        <v>4437</v>
      </c>
    </row>
    <row r="69" spans="1:8" s="860" customFormat="1" ht="94.5" x14ac:dyDescent="0.2">
      <c r="A69" s="896">
        <f t="shared" si="8"/>
        <v>49</v>
      </c>
      <c r="B69" s="897" t="s">
        <v>4438</v>
      </c>
      <c r="C69" s="898">
        <v>0</v>
      </c>
      <c r="D69" s="898">
        <v>500</v>
      </c>
      <c r="E69" s="898">
        <v>0</v>
      </c>
      <c r="F69" s="899">
        <f t="shared" si="7"/>
        <v>0</v>
      </c>
      <c r="G69" s="930" t="s">
        <v>4396</v>
      </c>
      <c r="H69" s="901" t="s">
        <v>4439</v>
      </c>
    </row>
    <row r="70" spans="1:8" s="860" customFormat="1" ht="94.5" x14ac:dyDescent="0.2">
      <c r="A70" s="896">
        <f t="shared" si="8"/>
        <v>50</v>
      </c>
      <c r="B70" s="897" t="s">
        <v>4440</v>
      </c>
      <c r="C70" s="898">
        <v>0</v>
      </c>
      <c r="D70" s="898">
        <v>539.64</v>
      </c>
      <c r="E70" s="898">
        <v>39.64</v>
      </c>
      <c r="F70" s="899">
        <f t="shared" si="7"/>
        <v>7.3456378326291611</v>
      </c>
      <c r="G70" s="930" t="s">
        <v>4396</v>
      </c>
      <c r="H70" s="901" t="s">
        <v>4441</v>
      </c>
    </row>
    <row r="71" spans="1:8" s="860" customFormat="1" ht="94.5" x14ac:dyDescent="0.2">
      <c r="A71" s="896">
        <f t="shared" si="8"/>
        <v>51</v>
      </c>
      <c r="B71" s="897" t="s">
        <v>4442</v>
      </c>
      <c r="C71" s="898">
        <v>0</v>
      </c>
      <c r="D71" s="898">
        <v>500</v>
      </c>
      <c r="E71" s="898">
        <v>0</v>
      </c>
      <c r="F71" s="899">
        <f t="shared" si="7"/>
        <v>0</v>
      </c>
      <c r="G71" s="930" t="s">
        <v>4396</v>
      </c>
      <c r="H71" s="901" t="s">
        <v>4439</v>
      </c>
    </row>
    <row r="72" spans="1:8" s="860" customFormat="1" ht="94.5" x14ac:dyDescent="0.2">
      <c r="A72" s="896">
        <f t="shared" si="8"/>
        <v>52</v>
      </c>
      <c r="B72" s="897" t="s">
        <v>4443</v>
      </c>
      <c r="C72" s="898">
        <v>0</v>
      </c>
      <c r="D72" s="898">
        <v>500</v>
      </c>
      <c r="E72" s="898">
        <v>0</v>
      </c>
      <c r="F72" s="899">
        <f t="shared" si="7"/>
        <v>0</v>
      </c>
      <c r="G72" s="930" t="s">
        <v>4396</v>
      </c>
      <c r="H72" s="901" t="s">
        <v>4444</v>
      </c>
    </row>
    <row r="73" spans="1:8" s="860" customFormat="1" ht="94.5" x14ac:dyDescent="0.2">
      <c r="A73" s="896">
        <f t="shared" si="8"/>
        <v>53</v>
      </c>
      <c r="B73" s="897" t="s">
        <v>4445</v>
      </c>
      <c r="C73" s="898">
        <v>0</v>
      </c>
      <c r="D73" s="898">
        <v>500</v>
      </c>
      <c r="E73" s="898">
        <v>0</v>
      </c>
      <c r="F73" s="899">
        <f t="shared" si="7"/>
        <v>0</v>
      </c>
      <c r="G73" s="930" t="s">
        <v>4396</v>
      </c>
      <c r="H73" s="901" t="s">
        <v>4446</v>
      </c>
    </row>
    <row r="74" spans="1:8" s="860" customFormat="1" ht="94.5" x14ac:dyDescent="0.2">
      <c r="A74" s="896">
        <f t="shared" si="8"/>
        <v>54</v>
      </c>
      <c r="B74" s="897" t="s">
        <v>4447</v>
      </c>
      <c r="C74" s="898">
        <v>0</v>
      </c>
      <c r="D74" s="898">
        <v>500</v>
      </c>
      <c r="E74" s="898">
        <v>0</v>
      </c>
      <c r="F74" s="899">
        <f t="shared" si="7"/>
        <v>0</v>
      </c>
      <c r="G74" s="930" t="s">
        <v>4396</v>
      </c>
      <c r="H74" s="901" t="s">
        <v>4448</v>
      </c>
    </row>
    <row r="75" spans="1:8" s="860" customFormat="1" ht="94.5" x14ac:dyDescent="0.2">
      <c r="A75" s="896">
        <f t="shared" si="8"/>
        <v>55</v>
      </c>
      <c r="B75" s="897" t="s">
        <v>4449</v>
      </c>
      <c r="C75" s="898">
        <v>0</v>
      </c>
      <c r="D75" s="898">
        <v>500</v>
      </c>
      <c r="E75" s="898">
        <v>0</v>
      </c>
      <c r="F75" s="899">
        <f t="shared" si="7"/>
        <v>0</v>
      </c>
      <c r="G75" s="930" t="s">
        <v>4396</v>
      </c>
      <c r="H75" s="901" t="s">
        <v>4450</v>
      </c>
    </row>
    <row r="76" spans="1:8" s="860" customFormat="1" ht="94.5" x14ac:dyDescent="0.2">
      <c r="A76" s="896">
        <f t="shared" si="8"/>
        <v>56</v>
      </c>
      <c r="B76" s="897" t="s">
        <v>4451</v>
      </c>
      <c r="C76" s="897">
        <v>0</v>
      </c>
      <c r="D76" s="898">
        <v>500</v>
      </c>
      <c r="E76" s="898">
        <v>0</v>
      </c>
      <c r="F76" s="898">
        <f t="shared" si="7"/>
        <v>0</v>
      </c>
      <c r="G76" s="930" t="s">
        <v>4396</v>
      </c>
      <c r="H76" s="901" t="s">
        <v>4439</v>
      </c>
    </row>
    <row r="77" spans="1:8" s="860" customFormat="1" ht="94.5" x14ac:dyDescent="0.2">
      <c r="A77" s="896">
        <f t="shared" si="8"/>
        <v>57</v>
      </c>
      <c r="B77" s="897" t="s">
        <v>4452</v>
      </c>
      <c r="C77" s="898">
        <v>0</v>
      </c>
      <c r="D77" s="898">
        <v>500</v>
      </c>
      <c r="E77" s="898">
        <v>0</v>
      </c>
      <c r="F77" s="899">
        <f t="shared" si="7"/>
        <v>0</v>
      </c>
      <c r="G77" s="930" t="s">
        <v>4396</v>
      </c>
      <c r="H77" s="901" t="s">
        <v>4439</v>
      </c>
    </row>
    <row r="78" spans="1:8" s="860" customFormat="1" ht="120.75" customHeight="1" x14ac:dyDescent="0.2">
      <c r="A78" s="896">
        <f t="shared" si="8"/>
        <v>58</v>
      </c>
      <c r="B78" s="897" t="s">
        <v>4453</v>
      </c>
      <c r="C78" s="898">
        <v>0</v>
      </c>
      <c r="D78" s="898">
        <v>500</v>
      </c>
      <c r="E78" s="898">
        <v>0</v>
      </c>
      <c r="F78" s="899">
        <f t="shared" si="7"/>
        <v>0</v>
      </c>
      <c r="G78" s="930" t="s">
        <v>4396</v>
      </c>
      <c r="H78" s="901" t="s">
        <v>4454</v>
      </c>
    </row>
    <row r="79" spans="1:8" s="860" customFormat="1" ht="136.5" x14ac:dyDescent="0.2">
      <c r="A79" s="896">
        <f t="shared" si="8"/>
        <v>59</v>
      </c>
      <c r="B79" s="897" t="s">
        <v>4455</v>
      </c>
      <c r="C79" s="898">
        <v>30000</v>
      </c>
      <c r="D79" s="898">
        <v>26773.8</v>
      </c>
      <c r="E79" s="898">
        <v>23200</v>
      </c>
      <c r="F79" s="899">
        <f t="shared" si="7"/>
        <v>86.651876087817186</v>
      </c>
      <c r="G79" s="930" t="s">
        <v>4396</v>
      </c>
      <c r="H79" s="931" t="s">
        <v>4456</v>
      </c>
    </row>
    <row r="80" spans="1:8" s="860" customFormat="1" ht="13.5" customHeight="1" thickBot="1" x14ac:dyDescent="0.25">
      <c r="A80" s="1162" t="s">
        <v>386</v>
      </c>
      <c r="B80" s="1163"/>
      <c r="C80" s="909">
        <f>SUM(C53:C79)</f>
        <v>386450</v>
      </c>
      <c r="D80" s="909">
        <f>SUM(D53:D79)</f>
        <v>164064.24</v>
      </c>
      <c r="E80" s="909">
        <f>SUM(E53:E79)</f>
        <v>38275.503270000001</v>
      </c>
      <c r="F80" s="936">
        <f t="shared" si="7"/>
        <v>23.329583137678267</v>
      </c>
      <c r="G80" s="911"/>
      <c r="H80" s="940"/>
    </row>
    <row r="81" spans="1:8" s="881" customFormat="1" x14ac:dyDescent="0.2">
      <c r="A81" s="941"/>
      <c r="B81" s="942"/>
      <c r="C81" s="941"/>
      <c r="D81" s="941"/>
      <c r="E81" s="941"/>
      <c r="F81" s="943"/>
      <c r="G81" s="944"/>
      <c r="H81" s="945"/>
    </row>
  </sheetData>
  <mergeCells count="11">
    <mergeCell ref="A9:B9"/>
    <mergeCell ref="A34:B34"/>
    <mergeCell ref="A38:B38"/>
    <mergeCell ref="A51:B51"/>
    <mergeCell ref="A80:B80"/>
    <mergeCell ref="A8:B8"/>
    <mergeCell ref="A1:H1"/>
    <mergeCell ref="A4:B4"/>
    <mergeCell ref="A5:B5"/>
    <mergeCell ref="A6:B6"/>
    <mergeCell ref="A7:B7"/>
  </mergeCells>
  <printOptions horizontalCentered="1"/>
  <pageMargins left="0.31496062992125984" right="0.31496062992125984" top="0.51181102362204722" bottom="0.43307086614173229" header="0.31496062992125984" footer="0.23622047244094491"/>
  <pageSetup paperSize="9" scale="97" firstPageNumber="237" fitToHeight="0" orientation="landscape" useFirstPageNumber="1" r:id="rId1"/>
  <headerFooter alignWithMargins="0">
    <oddHeader>&amp;L&amp;"Tahoma,Kurzíva"&amp;9Závěrečný účet za rok 2016&amp;R&amp;"Tahoma,Kurzíva"&amp;9Tabulka č. 8</oddHeader>
    <oddFooter>&amp;C&amp;"Tahoma,Obyčejné"&amp;10&amp;P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5"/>
  <sheetViews>
    <sheetView view="pageBreakPreview" zoomScaleNormal="100" zoomScaleSheetLayoutView="100" workbookViewId="0">
      <selection activeCell="H32" sqref="H32"/>
    </sheetView>
  </sheetViews>
  <sheetFormatPr defaultRowHeight="10.5" x14ac:dyDescent="0.2"/>
  <cols>
    <col min="1" max="1" width="6.42578125" style="859" customWidth="1"/>
    <col min="2" max="2" width="42.7109375" style="860" customWidth="1"/>
    <col min="3" max="4" width="13.140625" style="861" customWidth="1"/>
    <col min="5" max="5" width="12.140625" style="859" customWidth="1"/>
    <col min="6" max="6" width="8" style="862" customWidth="1"/>
    <col min="7" max="7" width="8.7109375" style="863" customWidth="1"/>
    <col min="8" max="8" width="42.7109375" style="864" customWidth="1"/>
    <col min="9" max="9" width="56.7109375" style="859" customWidth="1"/>
    <col min="10" max="16384" width="9.140625" style="859"/>
  </cols>
  <sheetData>
    <row r="1" spans="1:9" s="858" customFormat="1" ht="18" customHeight="1" x14ac:dyDescent="0.2">
      <c r="A1" s="1053" t="s">
        <v>4457</v>
      </c>
      <c r="B1" s="1053"/>
      <c r="C1" s="1053"/>
      <c r="D1" s="1053"/>
      <c r="E1" s="1053"/>
      <c r="F1" s="1053"/>
      <c r="G1" s="1053"/>
      <c r="H1" s="1053"/>
    </row>
    <row r="2" spans="1:9" ht="12" customHeight="1" x14ac:dyDescent="0.2"/>
    <row r="3" spans="1:9" ht="12" customHeight="1" thickBot="1" x14ac:dyDescent="0.2">
      <c r="A3" s="865"/>
      <c r="F3" s="866" t="s">
        <v>4378</v>
      </c>
    </row>
    <row r="4" spans="1:9" ht="23.25" customHeight="1" x14ac:dyDescent="0.2">
      <c r="A4" s="1158"/>
      <c r="B4" s="1159"/>
      <c r="C4" s="867" t="s">
        <v>4379</v>
      </c>
      <c r="D4" s="867" t="s">
        <v>4380</v>
      </c>
      <c r="E4" s="867" t="s">
        <v>4381</v>
      </c>
      <c r="F4" s="868" t="s">
        <v>4382</v>
      </c>
      <c r="G4" s="869"/>
      <c r="H4" s="870"/>
    </row>
    <row r="5" spans="1:9" ht="12.75" customHeight="1" x14ac:dyDescent="0.2">
      <c r="A5" s="1156" t="s">
        <v>4383</v>
      </c>
      <c r="B5" s="1157"/>
      <c r="C5" s="871">
        <f>C45</f>
        <v>110788</v>
      </c>
      <c r="D5" s="871">
        <f>D45</f>
        <v>195259.38999999998</v>
      </c>
      <c r="E5" s="871">
        <f>E45</f>
        <v>96957.785529999994</v>
      </c>
      <c r="F5" s="872">
        <f t="shared" ref="F5:F8" si="0">E5/D5*100</f>
        <v>49.655888779535779</v>
      </c>
      <c r="G5" s="873"/>
      <c r="H5" s="874"/>
    </row>
    <row r="6" spans="1:9" ht="12.75" customHeight="1" x14ac:dyDescent="0.2">
      <c r="A6" s="1156" t="s">
        <v>4385</v>
      </c>
      <c r="B6" s="1157"/>
      <c r="C6" s="875">
        <f>C53</f>
        <v>42706</v>
      </c>
      <c r="D6" s="875">
        <f>D53</f>
        <v>48162.25</v>
      </c>
      <c r="E6" s="875">
        <f>E53</f>
        <v>4644.0195700000004</v>
      </c>
      <c r="F6" s="872">
        <f t="shared" si="0"/>
        <v>9.6424472901494429</v>
      </c>
      <c r="G6" s="873"/>
      <c r="H6" s="874"/>
    </row>
    <row r="7" spans="1:9" ht="12.75" customHeight="1" x14ac:dyDescent="0.2">
      <c r="A7" s="1156" t="s">
        <v>4386</v>
      </c>
      <c r="B7" s="1157"/>
      <c r="C7" s="875">
        <f>C64</f>
        <v>7000</v>
      </c>
      <c r="D7" s="875">
        <f>D64</f>
        <v>30624.35</v>
      </c>
      <c r="E7" s="875">
        <f>E64</f>
        <v>28359.665679999998</v>
      </c>
      <c r="F7" s="872">
        <f t="shared" si="0"/>
        <v>92.604955468442597</v>
      </c>
      <c r="G7" s="873"/>
      <c r="H7" s="874"/>
    </row>
    <row r="8" spans="1:9" s="865" customFormat="1" ht="13.5" customHeight="1" thickBot="1" x14ac:dyDescent="0.25">
      <c r="A8" s="1160" t="s">
        <v>386</v>
      </c>
      <c r="B8" s="1161"/>
      <c r="C8" s="876">
        <f>SUM(C5:C7)</f>
        <v>160494</v>
      </c>
      <c r="D8" s="877">
        <f>SUM(D5:D7)</f>
        <v>274045.99</v>
      </c>
      <c r="E8" s="876">
        <f>SUM(E5:E7)</f>
        <v>129961.47078</v>
      </c>
      <c r="F8" s="878">
        <f t="shared" si="0"/>
        <v>47.423233881291246</v>
      </c>
      <c r="G8" s="873"/>
      <c r="H8" s="874"/>
    </row>
    <row r="9" spans="1:9" s="879" customFormat="1" ht="10.5" customHeight="1" x14ac:dyDescent="0.2">
      <c r="B9" s="880"/>
      <c r="C9" s="881"/>
      <c r="D9" s="881"/>
      <c r="E9" s="881"/>
      <c r="F9" s="882"/>
      <c r="G9" s="883"/>
      <c r="H9" s="884"/>
    </row>
    <row r="10" spans="1:9" s="879" customFormat="1" ht="10.5" customHeight="1" x14ac:dyDescent="0.2">
      <c r="B10" s="880"/>
      <c r="C10" s="881"/>
      <c r="D10" s="881"/>
      <c r="E10" s="881"/>
      <c r="F10" s="882"/>
      <c r="G10" s="883"/>
      <c r="H10" s="884"/>
    </row>
    <row r="11" spans="1:9" s="879" customFormat="1" ht="10.5" customHeight="1" thickBot="1" x14ac:dyDescent="0.2">
      <c r="B11" s="880"/>
      <c r="C11" s="881"/>
      <c r="D11" s="881"/>
      <c r="E11" s="881"/>
      <c r="F11" s="882"/>
      <c r="G11" s="883"/>
      <c r="H11" s="866" t="s">
        <v>4378</v>
      </c>
    </row>
    <row r="12" spans="1:9" ht="28.5" customHeight="1" thickBot="1" x14ac:dyDescent="0.25">
      <c r="A12" s="885" t="s">
        <v>4387</v>
      </c>
      <c r="B12" s="886" t="s">
        <v>449</v>
      </c>
      <c r="C12" s="887" t="s">
        <v>4379</v>
      </c>
      <c r="D12" s="887" t="s">
        <v>4380</v>
      </c>
      <c r="E12" s="887" t="s">
        <v>4381</v>
      </c>
      <c r="F12" s="887" t="s">
        <v>4382</v>
      </c>
      <c r="G12" s="887" t="s">
        <v>4388</v>
      </c>
      <c r="H12" s="888" t="s">
        <v>4389</v>
      </c>
    </row>
    <row r="13" spans="1:9" ht="15" customHeight="1" thickBot="1" x14ac:dyDescent="0.2">
      <c r="A13" s="889" t="s">
        <v>4390</v>
      </c>
      <c r="B13" s="890"/>
      <c r="C13" s="891"/>
      <c r="D13" s="891"/>
      <c r="E13" s="892"/>
      <c r="F13" s="893"/>
      <c r="G13" s="894"/>
      <c r="H13" s="895"/>
    </row>
    <row r="14" spans="1:9" s="902" customFormat="1" ht="126" x14ac:dyDescent="0.2">
      <c r="A14" s="938">
        <v>1</v>
      </c>
      <c r="B14" s="897" t="s">
        <v>510</v>
      </c>
      <c r="C14" s="898">
        <v>15000</v>
      </c>
      <c r="D14" s="898">
        <v>36387.440000000002</v>
      </c>
      <c r="E14" s="898">
        <v>968</v>
      </c>
      <c r="F14" s="946">
        <f t="shared" ref="F14:F45" si="1">E14/D14*100</f>
        <v>2.6602585947238935</v>
      </c>
      <c r="G14" s="947" t="s">
        <v>4391</v>
      </c>
      <c r="H14" s="948" t="s">
        <v>5149</v>
      </c>
      <c r="I14" s="859"/>
    </row>
    <row r="15" spans="1:9" s="902" customFormat="1" ht="24" customHeight="1" x14ac:dyDescent="0.2">
      <c r="A15" s="896">
        <f>A14+1</f>
        <v>2</v>
      </c>
      <c r="B15" s="897" t="s">
        <v>4458</v>
      </c>
      <c r="C15" s="898">
        <v>11800</v>
      </c>
      <c r="D15" s="898">
        <v>11800</v>
      </c>
      <c r="E15" s="898">
        <v>11778.14</v>
      </c>
      <c r="F15" s="899">
        <f t="shared" si="1"/>
        <v>99.814745762711851</v>
      </c>
      <c r="G15" s="900" t="s">
        <v>4391</v>
      </c>
      <c r="H15" s="901" t="s">
        <v>100</v>
      </c>
    </row>
    <row r="16" spans="1:9" s="902" customFormat="1" ht="34.5" customHeight="1" x14ac:dyDescent="0.2">
      <c r="A16" s="896">
        <f t="shared" ref="A16:A44" si="2">A15+1</f>
        <v>3</v>
      </c>
      <c r="B16" s="897" t="s">
        <v>4459</v>
      </c>
      <c r="C16" s="898">
        <v>160</v>
      </c>
      <c r="D16" s="898">
        <v>182.5</v>
      </c>
      <c r="E16" s="898">
        <v>156.76253</v>
      </c>
      <c r="F16" s="899">
        <f t="shared" si="1"/>
        <v>85.897276712328761</v>
      </c>
      <c r="G16" s="900" t="s">
        <v>4391</v>
      </c>
      <c r="H16" s="901" t="s">
        <v>4460</v>
      </c>
    </row>
    <row r="17" spans="1:9" s="902" customFormat="1" ht="52.5" x14ac:dyDescent="0.2">
      <c r="A17" s="896">
        <f t="shared" si="2"/>
        <v>4</v>
      </c>
      <c r="B17" s="897" t="s">
        <v>4461</v>
      </c>
      <c r="C17" s="898">
        <v>120</v>
      </c>
      <c r="D17" s="898">
        <v>131.5</v>
      </c>
      <c r="E17" s="898">
        <v>94.025000000000006</v>
      </c>
      <c r="F17" s="899">
        <f t="shared" si="1"/>
        <v>71.50190114068441</v>
      </c>
      <c r="G17" s="900" t="s">
        <v>4391</v>
      </c>
      <c r="H17" s="901" t="s">
        <v>4462</v>
      </c>
    </row>
    <row r="18" spans="1:9" s="902" customFormat="1" ht="94.5" x14ac:dyDescent="0.2">
      <c r="A18" s="896">
        <f t="shared" si="2"/>
        <v>5</v>
      </c>
      <c r="B18" s="897" t="s">
        <v>501</v>
      </c>
      <c r="C18" s="898">
        <v>7380</v>
      </c>
      <c r="D18" s="898">
        <v>11506.58</v>
      </c>
      <c r="E18" s="898">
        <v>5783.6990000000005</v>
      </c>
      <c r="F18" s="899">
        <f t="shared" si="1"/>
        <v>50.264274875766738</v>
      </c>
      <c r="G18" s="900" t="s">
        <v>4391</v>
      </c>
      <c r="H18" s="901" t="s">
        <v>4463</v>
      </c>
    </row>
    <row r="19" spans="1:9" s="902" customFormat="1" ht="24" customHeight="1" x14ac:dyDescent="0.2">
      <c r="A19" s="896">
        <f t="shared" si="2"/>
        <v>6</v>
      </c>
      <c r="B19" s="897" t="s">
        <v>2853</v>
      </c>
      <c r="C19" s="898">
        <v>8360</v>
      </c>
      <c r="D19" s="898">
        <v>12183.5</v>
      </c>
      <c r="E19" s="898">
        <v>12168.865</v>
      </c>
      <c r="F19" s="899">
        <f t="shared" si="1"/>
        <v>99.87987852423359</v>
      </c>
      <c r="G19" s="900" t="s">
        <v>4391</v>
      </c>
      <c r="H19" s="901" t="s">
        <v>100</v>
      </c>
    </row>
    <row r="20" spans="1:9" s="902" customFormat="1" ht="115.5" x14ac:dyDescent="0.2">
      <c r="A20" s="896">
        <f t="shared" si="2"/>
        <v>7</v>
      </c>
      <c r="B20" s="897" t="s">
        <v>4464</v>
      </c>
      <c r="C20" s="898">
        <v>15000</v>
      </c>
      <c r="D20" s="898">
        <v>31232.73</v>
      </c>
      <c r="E20" s="898">
        <v>16261.390050000002</v>
      </c>
      <c r="F20" s="899">
        <f t="shared" si="1"/>
        <v>52.065221484000922</v>
      </c>
      <c r="G20" s="903" t="s">
        <v>4391</v>
      </c>
      <c r="H20" s="949" t="s">
        <v>4465</v>
      </c>
    </row>
    <row r="21" spans="1:9" s="905" customFormat="1" ht="94.5" x14ac:dyDescent="0.2">
      <c r="A21" s="896">
        <f t="shared" si="2"/>
        <v>8</v>
      </c>
      <c r="B21" s="897" t="s">
        <v>2850</v>
      </c>
      <c r="C21" s="898">
        <v>19080</v>
      </c>
      <c r="D21" s="898">
        <v>34575.599999999999</v>
      </c>
      <c r="E21" s="898">
        <v>25927.0939</v>
      </c>
      <c r="F21" s="899">
        <f t="shared" si="1"/>
        <v>74.986678177674435</v>
      </c>
      <c r="G21" s="904" t="s">
        <v>4391</v>
      </c>
      <c r="H21" s="949" t="s">
        <v>4466</v>
      </c>
      <c r="I21" s="902"/>
    </row>
    <row r="22" spans="1:9" s="905" customFormat="1" ht="189" x14ac:dyDescent="0.2">
      <c r="A22" s="896">
        <f t="shared" si="2"/>
        <v>9</v>
      </c>
      <c r="B22" s="897" t="s">
        <v>512</v>
      </c>
      <c r="C22" s="898">
        <v>20200</v>
      </c>
      <c r="D22" s="898">
        <v>28859.120000000003</v>
      </c>
      <c r="E22" s="898">
        <v>15410.361050000001</v>
      </c>
      <c r="F22" s="899">
        <f t="shared" si="1"/>
        <v>53.398582666415329</v>
      </c>
      <c r="G22" s="904" t="s">
        <v>4391</v>
      </c>
      <c r="H22" s="949" t="s">
        <v>4467</v>
      </c>
      <c r="I22" s="902"/>
    </row>
    <row r="23" spans="1:9" s="905" customFormat="1" ht="12.75" customHeight="1" x14ac:dyDescent="0.2">
      <c r="A23" s="896">
        <f t="shared" si="2"/>
        <v>10</v>
      </c>
      <c r="B23" s="897" t="s">
        <v>499</v>
      </c>
      <c r="C23" s="898">
        <v>1500</v>
      </c>
      <c r="D23" s="898">
        <v>1500</v>
      </c>
      <c r="E23" s="898">
        <v>1500</v>
      </c>
      <c r="F23" s="899">
        <f t="shared" si="1"/>
        <v>100</v>
      </c>
      <c r="G23" s="904" t="s">
        <v>4391</v>
      </c>
      <c r="H23" s="949" t="s">
        <v>100</v>
      </c>
      <c r="I23" s="902"/>
    </row>
    <row r="24" spans="1:9" s="905" customFormat="1" ht="73.5" x14ac:dyDescent="0.2">
      <c r="A24" s="896">
        <f t="shared" si="2"/>
        <v>11</v>
      </c>
      <c r="B24" s="897" t="s">
        <v>4468</v>
      </c>
      <c r="C24" s="898">
        <v>100</v>
      </c>
      <c r="D24" s="898">
        <v>66</v>
      </c>
      <c r="E24" s="898">
        <v>0</v>
      </c>
      <c r="F24" s="899">
        <f t="shared" si="1"/>
        <v>0</v>
      </c>
      <c r="G24" s="904" t="s">
        <v>4391</v>
      </c>
      <c r="H24" s="901" t="s">
        <v>4469</v>
      </c>
      <c r="I24" s="902"/>
    </row>
    <row r="25" spans="1:9" s="905" customFormat="1" ht="67.5" customHeight="1" x14ac:dyDescent="0.2">
      <c r="A25" s="896">
        <f t="shared" si="2"/>
        <v>12</v>
      </c>
      <c r="B25" s="897" t="s">
        <v>4470</v>
      </c>
      <c r="C25" s="898">
        <v>450</v>
      </c>
      <c r="D25" s="898">
        <v>450</v>
      </c>
      <c r="E25" s="898">
        <v>158.51519999999999</v>
      </c>
      <c r="F25" s="899">
        <f t="shared" si="1"/>
        <v>35.225599999999993</v>
      </c>
      <c r="G25" s="904" t="s">
        <v>4391</v>
      </c>
      <c r="H25" s="950" t="s">
        <v>4471</v>
      </c>
      <c r="I25" s="902"/>
    </row>
    <row r="26" spans="1:9" s="905" customFormat="1" ht="12.75" customHeight="1" x14ac:dyDescent="0.2">
      <c r="A26" s="896">
        <f t="shared" si="2"/>
        <v>13</v>
      </c>
      <c r="B26" s="897" t="s">
        <v>4472</v>
      </c>
      <c r="C26" s="898">
        <v>0</v>
      </c>
      <c r="D26" s="898">
        <v>70.680000000000007</v>
      </c>
      <c r="E26" s="898">
        <v>70.676860000000005</v>
      </c>
      <c r="F26" s="899">
        <f t="shared" si="1"/>
        <v>99.995557441992077</v>
      </c>
      <c r="G26" s="903" t="s">
        <v>4392</v>
      </c>
      <c r="H26" s="949" t="s">
        <v>100</v>
      </c>
      <c r="I26" s="902"/>
    </row>
    <row r="27" spans="1:9" s="902" customFormat="1" ht="24" customHeight="1" x14ac:dyDescent="0.2">
      <c r="A27" s="896">
        <f t="shared" si="2"/>
        <v>14</v>
      </c>
      <c r="B27" s="897" t="s">
        <v>2824</v>
      </c>
      <c r="C27" s="898">
        <v>2573</v>
      </c>
      <c r="D27" s="898">
        <v>2573</v>
      </c>
      <c r="E27" s="898">
        <v>2573</v>
      </c>
      <c r="F27" s="899">
        <f t="shared" si="1"/>
        <v>100</v>
      </c>
      <c r="G27" s="904" t="s">
        <v>4391</v>
      </c>
      <c r="H27" s="901" t="s">
        <v>100</v>
      </c>
    </row>
    <row r="28" spans="1:9" s="902" customFormat="1" ht="12.75" customHeight="1" x14ac:dyDescent="0.2">
      <c r="A28" s="896">
        <f t="shared" si="2"/>
        <v>15</v>
      </c>
      <c r="B28" s="897" t="s">
        <v>4473</v>
      </c>
      <c r="C28" s="898">
        <v>0</v>
      </c>
      <c r="D28" s="898">
        <v>805.72</v>
      </c>
      <c r="E28" s="898">
        <v>805.69353999999976</v>
      </c>
      <c r="F28" s="899">
        <f t="shared" si="1"/>
        <v>99.99671598073769</v>
      </c>
      <c r="G28" s="904" t="s">
        <v>4392</v>
      </c>
      <c r="H28" s="901" t="s">
        <v>100</v>
      </c>
    </row>
    <row r="29" spans="1:9" s="905" customFormat="1" ht="34.5" customHeight="1" x14ac:dyDescent="0.2">
      <c r="A29" s="896">
        <f t="shared" si="2"/>
        <v>16</v>
      </c>
      <c r="B29" s="897" t="s">
        <v>4474</v>
      </c>
      <c r="C29" s="898">
        <v>80</v>
      </c>
      <c r="D29" s="898">
        <v>408.52</v>
      </c>
      <c r="E29" s="898">
        <v>336.71960000000001</v>
      </c>
      <c r="F29" s="899">
        <f t="shared" si="1"/>
        <v>82.424263193968486</v>
      </c>
      <c r="G29" s="904" t="s">
        <v>4391</v>
      </c>
      <c r="H29" s="949" t="s">
        <v>4475</v>
      </c>
      <c r="I29" s="902"/>
    </row>
    <row r="30" spans="1:9" s="902" customFormat="1" ht="12.75" customHeight="1" x14ac:dyDescent="0.2">
      <c r="A30" s="896">
        <f t="shared" si="2"/>
        <v>17</v>
      </c>
      <c r="B30" s="897" t="s">
        <v>610</v>
      </c>
      <c r="C30" s="898">
        <v>800</v>
      </c>
      <c r="D30" s="898">
        <v>800</v>
      </c>
      <c r="E30" s="898">
        <v>784.94399999999996</v>
      </c>
      <c r="F30" s="899">
        <f t="shared" si="1"/>
        <v>98.117999999999995</v>
      </c>
      <c r="G30" s="904" t="s">
        <v>4391</v>
      </c>
      <c r="H30" s="901" t="s">
        <v>100</v>
      </c>
    </row>
    <row r="31" spans="1:9" s="902" customFormat="1" ht="94.5" x14ac:dyDescent="0.2">
      <c r="A31" s="896">
        <f t="shared" si="2"/>
        <v>18</v>
      </c>
      <c r="B31" s="897" t="s">
        <v>950</v>
      </c>
      <c r="C31" s="898">
        <v>7225</v>
      </c>
      <c r="D31" s="898">
        <v>8692.5</v>
      </c>
      <c r="E31" s="898">
        <v>0</v>
      </c>
      <c r="F31" s="899">
        <f t="shared" si="1"/>
        <v>0</v>
      </c>
      <c r="G31" s="904" t="s">
        <v>4396</v>
      </c>
      <c r="H31" s="949" t="s">
        <v>5150</v>
      </c>
    </row>
    <row r="32" spans="1:9" s="902" customFormat="1" ht="147" x14ac:dyDescent="0.2">
      <c r="A32" s="896">
        <f t="shared" si="2"/>
        <v>19</v>
      </c>
      <c r="B32" s="897" t="s">
        <v>934</v>
      </c>
      <c r="C32" s="898">
        <v>0</v>
      </c>
      <c r="D32" s="898">
        <v>10500</v>
      </c>
      <c r="E32" s="898">
        <v>0</v>
      </c>
      <c r="F32" s="899">
        <f t="shared" si="1"/>
        <v>0</v>
      </c>
      <c r="G32" s="904" t="s">
        <v>4396</v>
      </c>
      <c r="H32" s="949" t="s">
        <v>4476</v>
      </c>
    </row>
    <row r="33" spans="1:9" s="902" customFormat="1" ht="24" customHeight="1" x14ac:dyDescent="0.2">
      <c r="A33" s="896">
        <f t="shared" si="2"/>
        <v>20</v>
      </c>
      <c r="B33" s="897" t="s">
        <v>4477</v>
      </c>
      <c r="C33" s="898">
        <v>750</v>
      </c>
      <c r="D33" s="898">
        <v>1116</v>
      </c>
      <c r="E33" s="898">
        <v>783.37380000000007</v>
      </c>
      <c r="F33" s="899">
        <f t="shared" si="1"/>
        <v>70.194784946236567</v>
      </c>
      <c r="G33" s="904" t="s">
        <v>4391</v>
      </c>
      <c r="H33" s="901" t="s">
        <v>4478</v>
      </c>
    </row>
    <row r="34" spans="1:9" s="902" customFormat="1" ht="34.5" customHeight="1" x14ac:dyDescent="0.2">
      <c r="A34" s="896">
        <f t="shared" si="2"/>
        <v>21</v>
      </c>
      <c r="B34" s="897" t="s">
        <v>1186</v>
      </c>
      <c r="C34" s="898">
        <v>10</v>
      </c>
      <c r="D34" s="898">
        <v>10</v>
      </c>
      <c r="E34" s="898">
        <v>0</v>
      </c>
      <c r="F34" s="899">
        <f t="shared" si="1"/>
        <v>0</v>
      </c>
      <c r="G34" s="904" t="s">
        <v>4391</v>
      </c>
      <c r="H34" s="901" t="s">
        <v>4479</v>
      </c>
    </row>
    <row r="35" spans="1:9" s="902" customFormat="1" ht="12.75" customHeight="1" x14ac:dyDescent="0.2">
      <c r="A35" s="896">
        <f t="shared" si="2"/>
        <v>22</v>
      </c>
      <c r="B35" s="897" t="s">
        <v>4480</v>
      </c>
      <c r="C35" s="898">
        <v>0</v>
      </c>
      <c r="D35" s="898">
        <v>80</v>
      </c>
      <c r="E35" s="898">
        <v>80</v>
      </c>
      <c r="F35" s="899">
        <f t="shared" si="1"/>
        <v>100</v>
      </c>
      <c r="G35" s="904" t="s">
        <v>4392</v>
      </c>
      <c r="H35" s="901" t="s">
        <v>100</v>
      </c>
    </row>
    <row r="36" spans="1:9" s="902" customFormat="1" ht="52.5" x14ac:dyDescent="0.2">
      <c r="A36" s="896">
        <f t="shared" si="2"/>
        <v>23</v>
      </c>
      <c r="B36" s="951" t="s">
        <v>4481</v>
      </c>
      <c r="C36" s="952">
        <v>200</v>
      </c>
      <c r="D36" s="952">
        <v>200</v>
      </c>
      <c r="E36" s="952">
        <v>200</v>
      </c>
      <c r="F36" s="899">
        <f t="shared" si="1"/>
        <v>100</v>
      </c>
      <c r="G36" s="904" t="s">
        <v>4392</v>
      </c>
      <c r="H36" s="901" t="s">
        <v>100</v>
      </c>
    </row>
    <row r="37" spans="1:9" s="902" customFormat="1" ht="42" x14ac:dyDescent="0.2">
      <c r="A37" s="896">
        <f t="shared" si="2"/>
        <v>24</v>
      </c>
      <c r="B37" s="953" t="s">
        <v>4482</v>
      </c>
      <c r="C37" s="954">
        <v>0</v>
      </c>
      <c r="D37" s="954">
        <v>80</v>
      </c>
      <c r="E37" s="954">
        <v>80</v>
      </c>
      <c r="F37" s="899">
        <f t="shared" si="1"/>
        <v>100</v>
      </c>
      <c r="G37" s="955" t="s">
        <v>4392</v>
      </c>
      <c r="H37" s="956" t="s">
        <v>100</v>
      </c>
    </row>
    <row r="38" spans="1:9" s="902" customFormat="1" ht="45" customHeight="1" x14ac:dyDescent="0.2">
      <c r="A38" s="896">
        <f t="shared" si="2"/>
        <v>25</v>
      </c>
      <c r="B38" s="953" t="s">
        <v>4483</v>
      </c>
      <c r="C38" s="954">
        <v>0</v>
      </c>
      <c r="D38" s="954">
        <v>50</v>
      </c>
      <c r="E38" s="954">
        <v>50</v>
      </c>
      <c r="F38" s="899">
        <f t="shared" si="1"/>
        <v>100</v>
      </c>
      <c r="G38" s="955" t="s">
        <v>4392</v>
      </c>
      <c r="H38" s="956" t="s">
        <v>100</v>
      </c>
    </row>
    <row r="39" spans="1:9" s="902" customFormat="1" ht="24" customHeight="1" x14ac:dyDescent="0.2">
      <c r="A39" s="896">
        <f t="shared" si="2"/>
        <v>26</v>
      </c>
      <c r="B39" s="953" t="s">
        <v>4484</v>
      </c>
      <c r="C39" s="954">
        <v>0</v>
      </c>
      <c r="D39" s="954">
        <v>350</v>
      </c>
      <c r="E39" s="954">
        <v>350</v>
      </c>
      <c r="F39" s="899">
        <f t="shared" si="1"/>
        <v>100</v>
      </c>
      <c r="G39" s="955" t="s">
        <v>4392</v>
      </c>
      <c r="H39" s="956" t="s">
        <v>100</v>
      </c>
    </row>
    <row r="40" spans="1:9" s="902" customFormat="1" ht="34.5" customHeight="1" x14ac:dyDescent="0.2">
      <c r="A40" s="896">
        <f t="shared" si="2"/>
        <v>27</v>
      </c>
      <c r="B40" s="953" t="s">
        <v>4485</v>
      </c>
      <c r="C40" s="954">
        <v>0</v>
      </c>
      <c r="D40" s="954">
        <v>150</v>
      </c>
      <c r="E40" s="954">
        <v>138.71299999999999</v>
      </c>
      <c r="F40" s="899">
        <f t="shared" si="1"/>
        <v>92.475333333333339</v>
      </c>
      <c r="G40" s="955" t="s">
        <v>4392</v>
      </c>
      <c r="H40" s="956" t="s">
        <v>100</v>
      </c>
    </row>
    <row r="41" spans="1:9" s="902" customFormat="1" ht="34.5" customHeight="1" x14ac:dyDescent="0.2">
      <c r="A41" s="896">
        <f t="shared" si="2"/>
        <v>28</v>
      </c>
      <c r="B41" s="957" t="s">
        <v>4486</v>
      </c>
      <c r="C41" s="907">
        <v>0</v>
      </c>
      <c r="D41" s="907">
        <v>150</v>
      </c>
      <c r="E41" s="907">
        <v>150</v>
      </c>
      <c r="F41" s="899">
        <f t="shared" si="1"/>
        <v>100</v>
      </c>
      <c r="G41" s="955" t="s">
        <v>4392</v>
      </c>
      <c r="H41" s="956" t="s">
        <v>100</v>
      </c>
    </row>
    <row r="42" spans="1:9" s="902" customFormat="1" ht="34.5" customHeight="1" x14ac:dyDescent="0.2">
      <c r="A42" s="896">
        <f t="shared" si="2"/>
        <v>29</v>
      </c>
      <c r="B42" s="953" t="s">
        <v>4487</v>
      </c>
      <c r="C42" s="954">
        <v>0</v>
      </c>
      <c r="D42" s="954">
        <v>148</v>
      </c>
      <c r="E42" s="954">
        <v>147.81299999999999</v>
      </c>
      <c r="F42" s="899">
        <f t="shared" si="1"/>
        <v>99.87364864864864</v>
      </c>
      <c r="G42" s="955" t="s">
        <v>4392</v>
      </c>
      <c r="H42" s="956" t="s">
        <v>100</v>
      </c>
    </row>
    <row r="43" spans="1:9" s="902" customFormat="1" ht="34.5" customHeight="1" x14ac:dyDescent="0.2">
      <c r="A43" s="896">
        <f t="shared" si="2"/>
        <v>30</v>
      </c>
      <c r="B43" s="953" t="s">
        <v>4488</v>
      </c>
      <c r="C43" s="954">
        <v>0</v>
      </c>
      <c r="D43" s="954">
        <v>150</v>
      </c>
      <c r="E43" s="954">
        <v>150</v>
      </c>
      <c r="F43" s="899">
        <f t="shared" si="1"/>
        <v>100</v>
      </c>
      <c r="G43" s="955" t="s">
        <v>4392</v>
      </c>
      <c r="H43" s="956" t="s">
        <v>100</v>
      </c>
    </row>
    <row r="44" spans="1:9" s="902" customFormat="1" ht="34.5" customHeight="1" x14ac:dyDescent="0.2">
      <c r="A44" s="896">
        <f t="shared" si="2"/>
        <v>31</v>
      </c>
      <c r="B44" s="953" t="s">
        <v>4489</v>
      </c>
      <c r="C44" s="954"/>
      <c r="D44" s="954">
        <v>50</v>
      </c>
      <c r="E44" s="954">
        <v>50</v>
      </c>
      <c r="F44" s="899">
        <f t="shared" si="1"/>
        <v>100</v>
      </c>
      <c r="G44" s="955" t="s">
        <v>4392</v>
      </c>
      <c r="H44" s="956" t="s">
        <v>100</v>
      </c>
    </row>
    <row r="45" spans="1:9" s="913" customFormat="1" ht="13.5" customHeight="1" thickBot="1" x14ac:dyDescent="0.25">
      <c r="A45" s="1162" t="s">
        <v>386</v>
      </c>
      <c r="B45" s="1163"/>
      <c r="C45" s="909">
        <f>SUM(C14:C44)</f>
        <v>110788</v>
      </c>
      <c r="D45" s="909">
        <f>SUM(D14:D44)</f>
        <v>195259.38999999998</v>
      </c>
      <c r="E45" s="909">
        <f>SUM(E14:E44)</f>
        <v>96957.785529999994</v>
      </c>
      <c r="F45" s="910">
        <f t="shared" si="1"/>
        <v>49.655888779535779</v>
      </c>
      <c r="G45" s="911"/>
      <c r="H45" s="912"/>
    </row>
    <row r="46" spans="1:9" ht="18" customHeight="1" thickBot="1" x14ac:dyDescent="0.2">
      <c r="A46" s="889" t="s">
        <v>4414</v>
      </c>
      <c r="B46" s="925"/>
      <c r="C46" s="915"/>
      <c r="D46" s="915"/>
      <c r="E46" s="916"/>
      <c r="F46" s="893"/>
      <c r="G46" s="926"/>
      <c r="H46" s="927"/>
      <c r="I46" s="913"/>
    </row>
    <row r="47" spans="1:9" s="860" customFormat="1" ht="147" x14ac:dyDescent="0.2">
      <c r="A47" s="938">
        <f>A44+1</f>
        <v>32</v>
      </c>
      <c r="B47" s="897" t="s">
        <v>437</v>
      </c>
      <c r="C47" s="898">
        <v>41006</v>
      </c>
      <c r="D47" s="898">
        <v>41006</v>
      </c>
      <c r="E47" s="898">
        <v>1865.789</v>
      </c>
      <c r="F47" s="899">
        <f t="shared" ref="F47:F53" si="3">E47/D47*100</f>
        <v>4.5500390186801933</v>
      </c>
      <c r="G47" s="922" t="s">
        <v>4396</v>
      </c>
      <c r="H47" s="928" t="s">
        <v>4490</v>
      </c>
      <c r="I47" s="913"/>
    </row>
    <row r="48" spans="1:9" s="860" customFormat="1" ht="12.75" customHeight="1" x14ac:dyDescent="0.2">
      <c r="A48" s="896">
        <f t="shared" ref="A48:A52" si="4">A47+1</f>
        <v>33</v>
      </c>
      <c r="B48" s="897" t="s">
        <v>4341</v>
      </c>
      <c r="C48" s="898">
        <v>1700</v>
      </c>
      <c r="D48" s="898">
        <v>1700</v>
      </c>
      <c r="E48" s="898">
        <v>1691.2170000000001</v>
      </c>
      <c r="F48" s="899">
        <f t="shared" si="3"/>
        <v>99.483352941176477</v>
      </c>
      <c r="G48" s="929" t="s">
        <v>4392</v>
      </c>
      <c r="H48" s="901" t="s">
        <v>100</v>
      </c>
    </row>
    <row r="49" spans="1:8" s="860" customFormat="1" ht="409.5" x14ac:dyDescent="0.2">
      <c r="A49" s="896">
        <f t="shared" si="4"/>
        <v>34</v>
      </c>
      <c r="B49" s="897" t="s">
        <v>4491</v>
      </c>
      <c r="C49" s="898">
        <v>0</v>
      </c>
      <c r="D49" s="898">
        <v>4727.25</v>
      </c>
      <c r="E49" s="898">
        <v>798.495</v>
      </c>
      <c r="F49" s="899">
        <f t="shared" si="3"/>
        <v>16.891321592892275</v>
      </c>
      <c r="G49" s="930" t="s">
        <v>4396</v>
      </c>
      <c r="H49" s="923" t="s">
        <v>4492</v>
      </c>
    </row>
    <row r="50" spans="1:8" s="860" customFormat="1" ht="67.5" customHeight="1" x14ac:dyDescent="0.2">
      <c r="A50" s="896">
        <f t="shared" si="4"/>
        <v>35</v>
      </c>
      <c r="B50" s="897" t="s">
        <v>4493</v>
      </c>
      <c r="C50" s="898">
        <v>0</v>
      </c>
      <c r="D50" s="898">
        <v>500</v>
      </c>
      <c r="E50" s="898">
        <v>278.51857000000001</v>
      </c>
      <c r="F50" s="899">
        <f t="shared" si="3"/>
        <v>55.703714000000005</v>
      </c>
      <c r="G50" s="930" t="s">
        <v>4396</v>
      </c>
      <c r="H50" s="923" t="s">
        <v>4494</v>
      </c>
    </row>
    <row r="51" spans="1:8" s="860" customFormat="1" ht="63" x14ac:dyDescent="0.2">
      <c r="A51" s="896">
        <f t="shared" si="4"/>
        <v>36</v>
      </c>
      <c r="B51" s="897" t="s">
        <v>4495</v>
      </c>
      <c r="C51" s="898">
        <v>0</v>
      </c>
      <c r="D51" s="898">
        <v>22</v>
      </c>
      <c r="E51" s="898">
        <v>0</v>
      </c>
      <c r="F51" s="899">
        <f t="shared" si="3"/>
        <v>0</v>
      </c>
      <c r="G51" s="930" t="s">
        <v>4396</v>
      </c>
      <c r="H51" s="958" t="s">
        <v>4496</v>
      </c>
    </row>
    <row r="52" spans="1:8" s="860" customFormat="1" ht="220.5" x14ac:dyDescent="0.2">
      <c r="A52" s="896">
        <f t="shared" si="4"/>
        <v>37</v>
      </c>
      <c r="B52" s="897" t="s">
        <v>4338</v>
      </c>
      <c r="C52" s="898">
        <v>0</v>
      </c>
      <c r="D52" s="898">
        <v>207</v>
      </c>
      <c r="E52" s="898">
        <v>10</v>
      </c>
      <c r="F52" s="899">
        <f t="shared" si="3"/>
        <v>4.8309178743961354</v>
      </c>
      <c r="G52" s="930" t="s">
        <v>4396</v>
      </c>
      <c r="H52" s="923" t="s">
        <v>4497</v>
      </c>
    </row>
    <row r="53" spans="1:8" s="860" customFormat="1" ht="13.5" customHeight="1" thickBot="1" x14ac:dyDescent="0.25">
      <c r="A53" s="1162" t="s">
        <v>386</v>
      </c>
      <c r="B53" s="1163"/>
      <c r="C53" s="909">
        <f>SUM(C47:C52)</f>
        <v>42706</v>
      </c>
      <c r="D53" s="935">
        <f>SUM(D47:D52)</f>
        <v>48162.25</v>
      </c>
      <c r="E53" s="935">
        <f>SUM(E47:E52)</f>
        <v>4644.0195700000004</v>
      </c>
      <c r="F53" s="936">
        <f t="shared" si="3"/>
        <v>9.6424472901494429</v>
      </c>
      <c r="G53" s="911"/>
      <c r="H53" s="937"/>
    </row>
    <row r="54" spans="1:8" ht="18" customHeight="1" thickBot="1" x14ac:dyDescent="0.2">
      <c r="A54" s="889" t="s">
        <v>4386</v>
      </c>
      <c r="B54" s="890"/>
      <c r="C54" s="891"/>
      <c r="D54" s="891"/>
      <c r="E54" s="892"/>
      <c r="F54" s="893"/>
      <c r="G54" s="894"/>
      <c r="H54" s="927"/>
    </row>
    <row r="55" spans="1:8" s="860" customFormat="1" ht="13.5" customHeight="1" x14ac:dyDescent="0.2">
      <c r="A55" s="938">
        <f>A52+1</f>
        <v>38</v>
      </c>
      <c r="B55" s="897" t="s">
        <v>813</v>
      </c>
      <c r="C55" s="898">
        <v>0</v>
      </c>
      <c r="D55" s="898">
        <v>20</v>
      </c>
      <c r="E55" s="898">
        <v>19.965</v>
      </c>
      <c r="F55" s="899">
        <f t="shared" ref="F55:F64" si="5">E55/D55*100</f>
        <v>99.825000000000003</v>
      </c>
      <c r="G55" s="939" t="s">
        <v>4392</v>
      </c>
      <c r="H55" s="923" t="s">
        <v>100</v>
      </c>
    </row>
    <row r="56" spans="1:8" s="860" customFormat="1" ht="12.75" customHeight="1" x14ac:dyDescent="0.2">
      <c r="A56" s="896">
        <f t="shared" ref="A56:A63" si="6">A55+1</f>
        <v>39</v>
      </c>
      <c r="B56" s="897" t="s">
        <v>812</v>
      </c>
      <c r="C56" s="898">
        <v>0</v>
      </c>
      <c r="D56" s="898">
        <v>2925.52</v>
      </c>
      <c r="E56" s="898">
        <v>2884.15337</v>
      </c>
      <c r="F56" s="899">
        <f t="shared" si="5"/>
        <v>98.586007615740115</v>
      </c>
      <c r="G56" s="939" t="s">
        <v>4392</v>
      </c>
      <c r="H56" s="931" t="s">
        <v>100</v>
      </c>
    </row>
    <row r="57" spans="1:8" s="860" customFormat="1" ht="24" customHeight="1" x14ac:dyDescent="0.2">
      <c r="A57" s="896">
        <f t="shared" si="6"/>
        <v>40</v>
      </c>
      <c r="B57" s="897" t="s">
        <v>815</v>
      </c>
      <c r="C57" s="898">
        <v>0</v>
      </c>
      <c r="D57" s="898">
        <v>4.67</v>
      </c>
      <c r="E57" s="898">
        <v>4.6668000000000003</v>
      </c>
      <c r="F57" s="899">
        <f t="shared" si="5"/>
        <v>99.931477516059957</v>
      </c>
      <c r="G57" s="939" t="s">
        <v>4392</v>
      </c>
      <c r="H57" s="931" t="s">
        <v>100</v>
      </c>
    </row>
    <row r="58" spans="1:8" s="860" customFormat="1" ht="63" x14ac:dyDescent="0.2">
      <c r="A58" s="896">
        <f t="shared" si="6"/>
        <v>41</v>
      </c>
      <c r="B58" s="897" t="s">
        <v>816</v>
      </c>
      <c r="C58" s="898">
        <v>0</v>
      </c>
      <c r="D58" s="898">
        <v>25456.629999999997</v>
      </c>
      <c r="E58" s="898">
        <v>25320.324909999999</v>
      </c>
      <c r="F58" s="899">
        <f t="shared" si="5"/>
        <v>99.464559566604066</v>
      </c>
      <c r="G58" s="939" t="s">
        <v>4392</v>
      </c>
      <c r="H58" s="923" t="s">
        <v>4498</v>
      </c>
    </row>
    <row r="59" spans="1:8" s="860" customFormat="1" ht="12.75" customHeight="1" x14ac:dyDescent="0.2">
      <c r="A59" s="896">
        <f t="shared" si="6"/>
        <v>42</v>
      </c>
      <c r="B59" s="897" t="s">
        <v>814</v>
      </c>
      <c r="C59" s="898">
        <v>0</v>
      </c>
      <c r="D59" s="898">
        <v>130.56</v>
      </c>
      <c r="E59" s="898">
        <v>130.5556</v>
      </c>
      <c r="F59" s="899">
        <f t="shared" si="5"/>
        <v>99.996629901960773</v>
      </c>
      <c r="G59" s="939" t="s">
        <v>4392</v>
      </c>
      <c r="H59" s="901" t="s">
        <v>100</v>
      </c>
    </row>
    <row r="60" spans="1:8" s="860" customFormat="1" ht="84" x14ac:dyDescent="0.2">
      <c r="A60" s="896">
        <f t="shared" si="6"/>
        <v>43</v>
      </c>
      <c r="B60" s="897" t="s">
        <v>4499</v>
      </c>
      <c r="C60" s="898">
        <v>5000</v>
      </c>
      <c r="D60" s="898">
        <v>0</v>
      </c>
      <c r="E60" s="898">
        <v>0</v>
      </c>
      <c r="F60" s="899" t="s">
        <v>205</v>
      </c>
      <c r="G60" s="929" t="s">
        <v>4396</v>
      </c>
      <c r="H60" s="901" t="s">
        <v>4500</v>
      </c>
    </row>
    <row r="61" spans="1:8" s="860" customFormat="1" ht="84" x14ac:dyDescent="0.2">
      <c r="A61" s="896">
        <f t="shared" si="6"/>
        <v>44</v>
      </c>
      <c r="B61" s="897" t="s">
        <v>4501</v>
      </c>
      <c r="C61" s="898">
        <v>2000</v>
      </c>
      <c r="D61" s="898">
        <v>0</v>
      </c>
      <c r="E61" s="898">
        <v>0</v>
      </c>
      <c r="F61" s="899" t="s">
        <v>205</v>
      </c>
      <c r="G61" s="929" t="s">
        <v>4396</v>
      </c>
      <c r="H61" s="901" t="s">
        <v>4500</v>
      </c>
    </row>
    <row r="62" spans="1:8" s="860" customFormat="1" ht="73.5" x14ac:dyDescent="0.2">
      <c r="A62" s="896">
        <f t="shared" si="6"/>
        <v>45</v>
      </c>
      <c r="B62" s="897" t="s">
        <v>4502</v>
      </c>
      <c r="C62" s="898">
        <v>0</v>
      </c>
      <c r="D62" s="898">
        <v>2084.4699999999998</v>
      </c>
      <c r="E62" s="898">
        <v>0</v>
      </c>
      <c r="F62" s="899">
        <f t="shared" si="5"/>
        <v>0</v>
      </c>
      <c r="G62" s="930" t="s">
        <v>4396</v>
      </c>
      <c r="H62" s="923" t="s">
        <v>4503</v>
      </c>
    </row>
    <row r="63" spans="1:8" s="860" customFormat="1" ht="73.5" x14ac:dyDescent="0.2">
      <c r="A63" s="896">
        <f t="shared" si="6"/>
        <v>46</v>
      </c>
      <c r="B63" s="897" t="s">
        <v>4504</v>
      </c>
      <c r="C63" s="898">
        <v>0</v>
      </c>
      <c r="D63" s="898">
        <v>2.5</v>
      </c>
      <c r="E63" s="898">
        <v>0</v>
      </c>
      <c r="F63" s="899">
        <f t="shared" si="5"/>
        <v>0</v>
      </c>
      <c r="G63" s="930" t="s">
        <v>4396</v>
      </c>
      <c r="H63" s="923" t="s">
        <v>4505</v>
      </c>
    </row>
    <row r="64" spans="1:8" s="860" customFormat="1" ht="13.5" customHeight="1" thickBot="1" x14ac:dyDescent="0.25">
      <c r="A64" s="1162" t="s">
        <v>386</v>
      </c>
      <c r="B64" s="1163"/>
      <c r="C64" s="909">
        <f>SUM(C55:C63)</f>
        <v>7000</v>
      </c>
      <c r="D64" s="909">
        <f>SUM(D55:D63)</f>
        <v>30624.35</v>
      </c>
      <c r="E64" s="909">
        <f>SUM(E55:E63)</f>
        <v>28359.665679999998</v>
      </c>
      <c r="F64" s="936">
        <f t="shared" si="5"/>
        <v>92.604955468442597</v>
      </c>
      <c r="G64" s="911"/>
      <c r="H64" s="937"/>
    </row>
    <row r="65" spans="1:8" s="881" customFormat="1" x14ac:dyDescent="0.2">
      <c r="A65" s="941"/>
      <c r="B65" s="942"/>
      <c r="C65" s="941"/>
      <c r="D65" s="941"/>
      <c r="E65" s="941"/>
      <c r="F65" s="943"/>
      <c r="G65" s="944"/>
      <c r="H65" s="945"/>
    </row>
  </sheetData>
  <mergeCells count="9">
    <mergeCell ref="A45:B45"/>
    <mergeCell ref="A53:B53"/>
    <mergeCell ref="A64:B64"/>
    <mergeCell ref="A1:H1"/>
    <mergeCell ref="A4:B4"/>
    <mergeCell ref="A5:B5"/>
    <mergeCell ref="A6:B6"/>
    <mergeCell ref="A7:B7"/>
    <mergeCell ref="A8:B8"/>
  </mergeCells>
  <printOptions horizontalCentered="1"/>
  <pageMargins left="0.31496062992125984" right="0.31496062992125984" top="0.51181102362204722" bottom="0.43307086614173229" header="0.31496062992125984" footer="0.23622047244094491"/>
  <pageSetup paperSize="9" scale="97" firstPageNumber="246" fitToHeight="0" orientation="landscape" useFirstPageNumber="1" r:id="rId1"/>
  <headerFooter alignWithMargins="0">
    <oddHeader>&amp;L&amp;"Tahoma,Kurzíva"&amp;9Závěrečný účet za rok 2016&amp;R&amp;"Tahoma,Kurzíva"&amp;9Tabulka č. 9</oddHeader>
    <oddFooter>&amp;C&amp;"Tahoma,Obyčejné"&amp;10&amp;P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1"/>
  <sheetViews>
    <sheetView view="pageBreakPreview" zoomScaleNormal="100" zoomScaleSheetLayoutView="100" workbookViewId="0">
      <selection activeCell="H24" sqref="H24"/>
    </sheetView>
  </sheetViews>
  <sheetFormatPr defaultRowHeight="10.5" x14ac:dyDescent="0.2"/>
  <cols>
    <col min="1" max="1" width="6.42578125" style="859" customWidth="1"/>
    <col min="2" max="2" width="42.7109375" style="860" customWidth="1"/>
    <col min="3" max="4" width="13.140625" style="861" customWidth="1"/>
    <col min="5" max="5" width="12.140625" style="859" customWidth="1"/>
    <col min="6" max="6" width="8" style="862" customWidth="1"/>
    <col min="7" max="7" width="8.7109375" style="863" customWidth="1"/>
    <col min="8" max="8" width="42.7109375" style="864" customWidth="1"/>
    <col min="9" max="16384" width="9.140625" style="859"/>
  </cols>
  <sheetData>
    <row r="1" spans="1:8" s="858" customFormat="1" ht="18" customHeight="1" x14ac:dyDescent="0.2">
      <c r="A1" s="1053" t="s">
        <v>4506</v>
      </c>
      <c r="B1" s="1053"/>
      <c r="C1" s="1053"/>
      <c r="D1" s="1053"/>
      <c r="E1" s="1053"/>
      <c r="F1" s="1053"/>
      <c r="G1" s="1053"/>
      <c r="H1" s="1053"/>
    </row>
    <row r="2" spans="1:8" ht="12" customHeight="1" x14ac:dyDescent="0.2"/>
    <row r="3" spans="1:8" ht="12" customHeight="1" thickBot="1" x14ac:dyDescent="0.2">
      <c r="A3" s="865"/>
      <c r="F3" s="866" t="s">
        <v>4378</v>
      </c>
    </row>
    <row r="4" spans="1:8" ht="23.25" customHeight="1" x14ac:dyDescent="0.2">
      <c r="A4" s="1158"/>
      <c r="B4" s="1159"/>
      <c r="C4" s="867" t="s">
        <v>4379</v>
      </c>
      <c r="D4" s="867" t="s">
        <v>4380</v>
      </c>
      <c r="E4" s="867" t="s">
        <v>4381</v>
      </c>
      <c r="F4" s="868" t="s">
        <v>4382</v>
      </c>
      <c r="G4" s="869"/>
      <c r="H4" s="870"/>
    </row>
    <row r="5" spans="1:8" ht="12.75" customHeight="1" x14ac:dyDescent="0.2">
      <c r="A5" s="1156" t="s">
        <v>4383</v>
      </c>
      <c r="B5" s="1157"/>
      <c r="C5" s="871">
        <f>C38</f>
        <v>48014</v>
      </c>
      <c r="D5" s="871">
        <f>D38</f>
        <v>58327.11</v>
      </c>
      <c r="E5" s="871">
        <f>E38</f>
        <v>49826.763500000008</v>
      </c>
      <c r="F5" s="872">
        <f t="shared" ref="F5:F9" si="0">E5/D5*100</f>
        <v>85.426422636060678</v>
      </c>
      <c r="G5" s="873"/>
      <c r="H5" s="874"/>
    </row>
    <row r="6" spans="1:8" ht="12.75" customHeight="1" x14ac:dyDescent="0.2">
      <c r="A6" s="1156" t="s">
        <v>4384</v>
      </c>
      <c r="B6" s="1157"/>
      <c r="C6" s="875">
        <f>C53</f>
        <v>201382</v>
      </c>
      <c r="D6" s="875">
        <f>D53</f>
        <v>206503.67</v>
      </c>
      <c r="E6" s="875">
        <f>E53</f>
        <v>206403.66300000003</v>
      </c>
      <c r="F6" s="872">
        <f t="shared" si="0"/>
        <v>99.951571320742147</v>
      </c>
      <c r="G6" s="873"/>
      <c r="H6" s="874"/>
    </row>
    <row r="7" spans="1:8" ht="12.75" customHeight="1" x14ac:dyDescent="0.2">
      <c r="A7" s="1156" t="s">
        <v>4385</v>
      </c>
      <c r="B7" s="1157"/>
      <c r="C7" s="875">
        <f>C78</f>
        <v>19570</v>
      </c>
      <c r="D7" s="875">
        <f>D78</f>
        <v>61185.39</v>
      </c>
      <c r="E7" s="875">
        <f>E78</f>
        <v>22648.642820000001</v>
      </c>
      <c r="F7" s="872">
        <f t="shared" si="0"/>
        <v>37.016423070932461</v>
      </c>
      <c r="G7" s="873"/>
      <c r="H7" s="874"/>
    </row>
    <row r="8" spans="1:8" ht="12.75" customHeight="1" x14ac:dyDescent="0.2">
      <c r="A8" s="1156" t="s">
        <v>4386</v>
      </c>
      <c r="B8" s="1157"/>
      <c r="C8" s="875">
        <f>C90</f>
        <v>60000</v>
      </c>
      <c r="D8" s="875">
        <f>D90</f>
        <v>18640.73</v>
      </c>
      <c r="E8" s="875">
        <f>E90</f>
        <v>5210.2330000000002</v>
      </c>
      <c r="F8" s="872">
        <f t="shared" si="0"/>
        <v>27.950799137158256</v>
      </c>
      <c r="G8" s="873"/>
      <c r="H8" s="874"/>
    </row>
    <row r="9" spans="1:8" s="865" customFormat="1" ht="13.5" customHeight="1" thickBot="1" x14ac:dyDescent="0.25">
      <c r="A9" s="1160" t="s">
        <v>386</v>
      </c>
      <c r="B9" s="1161"/>
      <c r="C9" s="876">
        <f>SUM(C5:C8)</f>
        <v>328966</v>
      </c>
      <c r="D9" s="877">
        <f>SUM(D5:D8)</f>
        <v>344656.9</v>
      </c>
      <c r="E9" s="876">
        <f>SUM(E5:E8)</f>
        <v>284089.30232000002</v>
      </c>
      <c r="F9" s="878">
        <f t="shared" si="0"/>
        <v>82.426698064074728</v>
      </c>
      <c r="G9" s="873"/>
      <c r="H9" s="874"/>
    </row>
    <row r="10" spans="1:8" s="879" customFormat="1" ht="10.5" customHeight="1" x14ac:dyDescent="0.2">
      <c r="B10" s="880"/>
      <c r="C10" s="881"/>
      <c r="D10" s="881"/>
      <c r="E10" s="881"/>
      <c r="F10" s="882"/>
      <c r="G10" s="883"/>
      <c r="H10" s="884"/>
    </row>
    <row r="11" spans="1:8" s="879" customFormat="1" ht="10.5" customHeight="1" x14ac:dyDescent="0.2">
      <c r="B11" s="880"/>
      <c r="C11" s="881"/>
      <c r="D11" s="881"/>
      <c r="E11" s="881"/>
      <c r="F11" s="882"/>
      <c r="G11" s="883"/>
      <c r="H11" s="884"/>
    </row>
    <row r="12" spans="1:8" s="879" customFormat="1" ht="10.5" customHeight="1" thickBot="1" x14ac:dyDescent="0.2">
      <c r="B12" s="880"/>
      <c r="C12" s="881"/>
      <c r="D12" s="881"/>
      <c r="E12" s="881"/>
      <c r="F12" s="882"/>
      <c r="G12" s="883"/>
      <c r="H12" s="866" t="s">
        <v>4378</v>
      </c>
    </row>
    <row r="13" spans="1:8" ht="28.5" customHeight="1" thickBot="1" x14ac:dyDescent="0.25">
      <c r="A13" s="885" t="s">
        <v>4387</v>
      </c>
      <c r="B13" s="886" t="s">
        <v>449</v>
      </c>
      <c r="C13" s="887" t="s">
        <v>4379</v>
      </c>
      <c r="D13" s="887" t="s">
        <v>4380</v>
      </c>
      <c r="E13" s="887" t="s">
        <v>4381</v>
      </c>
      <c r="F13" s="887" t="s">
        <v>4382</v>
      </c>
      <c r="G13" s="887" t="s">
        <v>4388</v>
      </c>
      <c r="H13" s="888" t="s">
        <v>4389</v>
      </c>
    </row>
    <row r="14" spans="1:8" ht="15" customHeight="1" thickBot="1" x14ac:dyDescent="0.2">
      <c r="A14" s="889" t="s">
        <v>4390</v>
      </c>
      <c r="B14" s="890"/>
      <c r="C14" s="891"/>
      <c r="D14" s="891"/>
      <c r="E14" s="892"/>
      <c r="F14" s="893"/>
      <c r="G14" s="894"/>
      <c r="H14" s="895"/>
    </row>
    <row r="15" spans="1:8" s="902" customFormat="1" ht="35.25" customHeight="1" x14ac:dyDescent="0.2">
      <c r="A15" s="918">
        <v>1</v>
      </c>
      <c r="B15" s="919" t="s">
        <v>2693</v>
      </c>
      <c r="C15" s="920">
        <v>1500</v>
      </c>
      <c r="D15" s="920">
        <v>1425</v>
      </c>
      <c r="E15" s="920">
        <v>1417.8</v>
      </c>
      <c r="F15" s="921">
        <f t="shared" ref="F15:F38" si="1">E15/D15*100</f>
        <v>99.494736842105254</v>
      </c>
      <c r="G15" s="939" t="s">
        <v>4391</v>
      </c>
      <c r="H15" s="923" t="s">
        <v>100</v>
      </c>
    </row>
    <row r="16" spans="1:8" s="902" customFormat="1" ht="34.5" customHeight="1" x14ac:dyDescent="0.2">
      <c r="A16" s="896">
        <f>A15+1</f>
        <v>2</v>
      </c>
      <c r="B16" s="897" t="s">
        <v>2678</v>
      </c>
      <c r="C16" s="898">
        <v>6000</v>
      </c>
      <c r="D16" s="898">
        <v>6000</v>
      </c>
      <c r="E16" s="898">
        <v>5234.402</v>
      </c>
      <c r="F16" s="899">
        <f t="shared" si="1"/>
        <v>87.240033333333329</v>
      </c>
      <c r="G16" s="930" t="s">
        <v>4391</v>
      </c>
      <c r="H16" s="901" t="s">
        <v>4507</v>
      </c>
    </row>
    <row r="17" spans="1:9" s="902" customFormat="1" ht="12.75" customHeight="1" x14ac:dyDescent="0.2">
      <c r="A17" s="896">
        <f t="shared" ref="A17:A37" si="2">A16+1</f>
        <v>3</v>
      </c>
      <c r="B17" s="897" t="s">
        <v>2685</v>
      </c>
      <c r="C17" s="898">
        <v>6000</v>
      </c>
      <c r="D17" s="898">
        <v>6000.0000000000009</v>
      </c>
      <c r="E17" s="898">
        <v>5920.1855000000005</v>
      </c>
      <c r="F17" s="899">
        <f t="shared" si="1"/>
        <v>98.66975833333332</v>
      </c>
      <c r="G17" s="930" t="s">
        <v>4391</v>
      </c>
      <c r="H17" s="901" t="s">
        <v>100</v>
      </c>
    </row>
    <row r="18" spans="1:9" s="902" customFormat="1" ht="12.75" customHeight="1" x14ac:dyDescent="0.2">
      <c r="A18" s="896">
        <f t="shared" si="2"/>
        <v>4</v>
      </c>
      <c r="B18" s="897" t="s">
        <v>618</v>
      </c>
      <c r="C18" s="898">
        <v>10000</v>
      </c>
      <c r="D18" s="898">
        <v>8395</v>
      </c>
      <c r="E18" s="898">
        <v>8344</v>
      </c>
      <c r="F18" s="899">
        <f t="shared" si="1"/>
        <v>99.392495533055396</v>
      </c>
      <c r="G18" s="930" t="s">
        <v>4391</v>
      </c>
      <c r="H18" s="901" t="s">
        <v>100</v>
      </c>
    </row>
    <row r="19" spans="1:9" s="902" customFormat="1" ht="12.75" customHeight="1" x14ac:dyDescent="0.2">
      <c r="A19" s="896">
        <f t="shared" si="2"/>
        <v>5</v>
      </c>
      <c r="B19" s="897" t="s">
        <v>638</v>
      </c>
      <c r="C19" s="898">
        <v>2000</v>
      </c>
      <c r="D19" s="898">
        <v>3735</v>
      </c>
      <c r="E19" s="898">
        <v>3635</v>
      </c>
      <c r="F19" s="899">
        <f t="shared" si="1"/>
        <v>97.32262382864792</v>
      </c>
      <c r="G19" s="930" t="s">
        <v>4391</v>
      </c>
      <c r="H19" s="901" t="s">
        <v>100</v>
      </c>
    </row>
    <row r="20" spans="1:9" s="902" customFormat="1" ht="12.75" customHeight="1" x14ac:dyDescent="0.2">
      <c r="A20" s="896">
        <f t="shared" si="2"/>
        <v>6</v>
      </c>
      <c r="B20" s="897" t="s">
        <v>4508</v>
      </c>
      <c r="C20" s="898">
        <v>100</v>
      </c>
      <c r="D20" s="898">
        <v>52</v>
      </c>
      <c r="E20" s="898">
        <v>48.63300000000001</v>
      </c>
      <c r="F20" s="899">
        <f t="shared" si="1"/>
        <v>93.52500000000002</v>
      </c>
      <c r="G20" s="930" t="s">
        <v>4391</v>
      </c>
      <c r="H20" s="901" t="s">
        <v>4509</v>
      </c>
    </row>
    <row r="21" spans="1:9" s="905" customFormat="1" ht="12.75" customHeight="1" x14ac:dyDescent="0.2">
      <c r="A21" s="896">
        <f t="shared" si="2"/>
        <v>7</v>
      </c>
      <c r="B21" s="897" t="s">
        <v>2682</v>
      </c>
      <c r="C21" s="898">
        <v>14500</v>
      </c>
      <c r="D21" s="898">
        <v>14526.11</v>
      </c>
      <c r="E21" s="898">
        <v>14500</v>
      </c>
      <c r="F21" s="899">
        <f t="shared" si="1"/>
        <v>99.820254699985057</v>
      </c>
      <c r="G21" s="930" t="s">
        <v>4391</v>
      </c>
      <c r="H21" s="901" t="s">
        <v>100</v>
      </c>
      <c r="I21" s="185"/>
    </row>
    <row r="22" spans="1:9" s="905" customFormat="1" ht="24" customHeight="1" x14ac:dyDescent="0.2">
      <c r="A22" s="896">
        <f t="shared" si="2"/>
        <v>8</v>
      </c>
      <c r="B22" s="897" t="s">
        <v>636</v>
      </c>
      <c r="C22" s="898">
        <v>5200</v>
      </c>
      <c r="D22" s="898">
        <v>5200</v>
      </c>
      <c r="E22" s="898">
        <v>5200</v>
      </c>
      <c r="F22" s="899">
        <f t="shared" si="1"/>
        <v>100</v>
      </c>
      <c r="G22" s="930" t="s">
        <v>4391</v>
      </c>
      <c r="H22" s="901" t="s">
        <v>100</v>
      </c>
    </row>
    <row r="23" spans="1:9" s="905" customFormat="1" ht="34.5" customHeight="1" x14ac:dyDescent="0.2">
      <c r="A23" s="896">
        <f t="shared" si="2"/>
        <v>9</v>
      </c>
      <c r="B23" s="897" t="s">
        <v>4510</v>
      </c>
      <c r="C23" s="898">
        <v>150</v>
      </c>
      <c r="D23" s="898">
        <v>200</v>
      </c>
      <c r="E23" s="898">
        <v>137.56</v>
      </c>
      <c r="F23" s="899">
        <f t="shared" si="1"/>
        <v>68.78</v>
      </c>
      <c r="G23" s="930" t="s">
        <v>4391</v>
      </c>
      <c r="H23" s="901" t="s">
        <v>4511</v>
      </c>
    </row>
    <row r="24" spans="1:9" s="905" customFormat="1" ht="57" customHeight="1" x14ac:dyDescent="0.2">
      <c r="A24" s="896">
        <f t="shared" si="2"/>
        <v>10</v>
      </c>
      <c r="B24" s="897" t="s">
        <v>4512</v>
      </c>
      <c r="C24" s="898">
        <v>20</v>
      </c>
      <c r="D24" s="898">
        <v>323</v>
      </c>
      <c r="E24" s="898">
        <v>50.51</v>
      </c>
      <c r="F24" s="899">
        <f t="shared" si="1"/>
        <v>15.637770897832818</v>
      </c>
      <c r="G24" s="930" t="s">
        <v>4391</v>
      </c>
      <c r="H24" s="901" t="s">
        <v>4513</v>
      </c>
    </row>
    <row r="25" spans="1:9" s="905" customFormat="1" ht="12.75" customHeight="1" x14ac:dyDescent="0.2">
      <c r="A25" s="896">
        <f t="shared" si="2"/>
        <v>11</v>
      </c>
      <c r="B25" s="897" t="s">
        <v>4514</v>
      </c>
      <c r="C25" s="898">
        <v>10</v>
      </c>
      <c r="D25" s="898">
        <v>8</v>
      </c>
      <c r="E25" s="898">
        <v>7.26</v>
      </c>
      <c r="F25" s="899">
        <f t="shared" si="1"/>
        <v>90.75</v>
      </c>
      <c r="G25" s="930" t="s">
        <v>4391</v>
      </c>
      <c r="H25" s="901" t="s">
        <v>100</v>
      </c>
    </row>
    <row r="26" spans="1:9" s="905" customFormat="1" ht="45" customHeight="1" x14ac:dyDescent="0.2">
      <c r="A26" s="896">
        <f t="shared" si="2"/>
        <v>12</v>
      </c>
      <c r="B26" s="897" t="s">
        <v>633</v>
      </c>
      <c r="C26" s="898">
        <v>2000</v>
      </c>
      <c r="D26" s="898">
        <v>8087</v>
      </c>
      <c r="E26" s="898">
        <v>966.58799999999997</v>
      </c>
      <c r="F26" s="899">
        <f t="shared" si="1"/>
        <v>11.952367998021515</v>
      </c>
      <c r="G26" s="930" t="s">
        <v>4391</v>
      </c>
      <c r="H26" s="901" t="s">
        <v>4515</v>
      </c>
    </row>
    <row r="27" spans="1:9" s="902" customFormat="1" ht="12.75" customHeight="1" x14ac:dyDescent="0.2">
      <c r="A27" s="896">
        <f t="shared" si="2"/>
        <v>13</v>
      </c>
      <c r="B27" s="897" t="s">
        <v>634</v>
      </c>
      <c r="C27" s="898">
        <v>500</v>
      </c>
      <c r="D27" s="898">
        <v>641</v>
      </c>
      <c r="E27" s="898">
        <v>640.16700000000003</v>
      </c>
      <c r="F27" s="899">
        <f t="shared" si="1"/>
        <v>99.870046801872078</v>
      </c>
      <c r="G27" s="900" t="s">
        <v>4391</v>
      </c>
      <c r="H27" s="901" t="s">
        <v>100</v>
      </c>
    </row>
    <row r="28" spans="1:9" s="902" customFormat="1" ht="45" customHeight="1" x14ac:dyDescent="0.2">
      <c r="A28" s="896">
        <f t="shared" si="2"/>
        <v>14</v>
      </c>
      <c r="B28" s="897" t="s">
        <v>4516</v>
      </c>
      <c r="C28" s="898">
        <v>34</v>
      </c>
      <c r="D28" s="898">
        <v>45</v>
      </c>
      <c r="E28" s="898">
        <v>34.658000000000001</v>
      </c>
      <c r="F28" s="899">
        <f>E28/D28*100</f>
        <v>77.017777777777781</v>
      </c>
      <c r="G28" s="900" t="s">
        <v>4396</v>
      </c>
      <c r="H28" s="901" t="s">
        <v>4517</v>
      </c>
    </row>
    <row r="29" spans="1:9" s="905" customFormat="1" ht="45" customHeight="1" x14ac:dyDescent="0.2">
      <c r="A29" s="896">
        <f t="shared" si="2"/>
        <v>15</v>
      </c>
      <c r="B29" s="959" t="s">
        <v>4518</v>
      </c>
      <c r="C29" s="907">
        <v>0</v>
      </c>
      <c r="D29" s="907">
        <v>180</v>
      </c>
      <c r="E29" s="907">
        <v>180</v>
      </c>
      <c r="F29" s="899">
        <f t="shared" si="1"/>
        <v>100</v>
      </c>
      <c r="G29" s="904" t="s">
        <v>4392</v>
      </c>
      <c r="H29" s="901" t="s">
        <v>100</v>
      </c>
    </row>
    <row r="30" spans="1:9" s="902" customFormat="1" ht="45" customHeight="1" x14ac:dyDescent="0.2">
      <c r="A30" s="896">
        <f t="shared" si="2"/>
        <v>16</v>
      </c>
      <c r="B30" s="959" t="s">
        <v>4519</v>
      </c>
      <c r="C30" s="908">
        <v>0</v>
      </c>
      <c r="D30" s="908">
        <v>55</v>
      </c>
      <c r="E30" s="908">
        <v>55</v>
      </c>
      <c r="F30" s="899">
        <f t="shared" si="1"/>
        <v>100</v>
      </c>
      <c r="G30" s="904" t="s">
        <v>4392</v>
      </c>
      <c r="H30" s="901" t="s">
        <v>100</v>
      </c>
    </row>
    <row r="31" spans="1:9" s="902" customFormat="1" ht="24" customHeight="1" x14ac:dyDescent="0.2">
      <c r="A31" s="896">
        <f t="shared" si="2"/>
        <v>17</v>
      </c>
      <c r="B31" s="959" t="s">
        <v>4520</v>
      </c>
      <c r="C31" s="908">
        <v>0</v>
      </c>
      <c r="D31" s="908">
        <v>200</v>
      </c>
      <c r="E31" s="908">
        <v>200</v>
      </c>
      <c r="F31" s="899">
        <f t="shared" si="1"/>
        <v>100</v>
      </c>
      <c r="G31" s="904" t="s">
        <v>4392</v>
      </c>
      <c r="H31" s="901" t="s">
        <v>100</v>
      </c>
    </row>
    <row r="32" spans="1:9" s="902" customFormat="1" ht="34.5" customHeight="1" x14ac:dyDescent="0.2">
      <c r="A32" s="896">
        <f t="shared" si="2"/>
        <v>18</v>
      </c>
      <c r="B32" s="906" t="s">
        <v>4521</v>
      </c>
      <c r="C32" s="908">
        <v>0</v>
      </c>
      <c r="D32" s="908">
        <v>2900</v>
      </c>
      <c r="E32" s="907">
        <v>2900</v>
      </c>
      <c r="F32" s="960">
        <f t="shared" si="1"/>
        <v>100</v>
      </c>
      <c r="G32" s="904" t="s">
        <v>4392</v>
      </c>
      <c r="H32" s="901" t="s">
        <v>100</v>
      </c>
    </row>
    <row r="33" spans="1:10" s="902" customFormat="1" ht="24" customHeight="1" x14ac:dyDescent="0.2">
      <c r="A33" s="896">
        <f t="shared" si="2"/>
        <v>19</v>
      </c>
      <c r="B33" s="906" t="s">
        <v>4522</v>
      </c>
      <c r="C33" s="908">
        <v>0</v>
      </c>
      <c r="D33" s="908">
        <v>200</v>
      </c>
      <c r="E33" s="907">
        <v>200</v>
      </c>
      <c r="F33" s="960">
        <f t="shared" si="1"/>
        <v>100</v>
      </c>
      <c r="G33" s="904" t="s">
        <v>4392</v>
      </c>
      <c r="H33" s="901" t="s">
        <v>100</v>
      </c>
    </row>
    <row r="34" spans="1:10" s="902" customFormat="1" ht="24" customHeight="1" x14ac:dyDescent="0.2">
      <c r="A34" s="896">
        <f t="shared" si="2"/>
        <v>20</v>
      </c>
      <c r="B34" s="906" t="s">
        <v>4523</v>
      </c>
      <c r="C34" s="907">
        <v>0</v>
      </c>
      <c r="D34" s="907">
        <v>50</v>
      </c>
      <c r="E34" s="907">
        <v>50</v>
      </c>
      <c r="F34" s="960">
        <f t="shared" si="1"/>
        <v>100</v>
      </c>
      <c r="G34" s="904" t="s">
        <v>4392</v>
      </c>
      <c r="H34" s="901" t="s">
        <v>100</v>
      </c>
      <c r="J34" s="961"/>
    </row>
    <row r="35" spans="1:10" s="902" customFormat="1" ht="34.5" customHeight="1" x14ac:dyDescent="0.2">
      <c r="A35" s="896">
        <f t="shared" si="2"/>
        <v>21</v>
      </c>
      <c r="B35" s="906" t="s">
        <v>4524</v>
      </c>
      <c r="C35" s="907">
        <v>0</v>
      </c>
      <c r="D35" s="907">
        <v>50</v>
      </c>
      <c r="E35" s="907">
        <v>50</v>
      </c>
      <c r="F35" s="960">
        <f t="shared" si="1"/>
        <v>100</v>
      </c>
      <c r="G35" s="904" t="s">
        <v>4392</v>
      </c>
      <c r="H35" s="901" t="s">
        <v>100</v>
      </c>
    </row>
    <row r="36" spans="1:10" s="902" customFormat="1" ht="24" customHeight="1" x14ac:dyDescent="0.2">
      <c r="A36" s="896">
        <f t="shared" si="2"/>
        <v>22</v>
      </c>
      <c r="B36" s="906" t="s">
        <v>4525</v>
      </c>
      <c r="C36" s="907">
        <v>0</v>
      </c>
      <c r="D36" s="907">
        <v>25</v>
      </c>
      <c r="E36" s="907">
        <v>25</v>
      </c>
      <c r="F36" s="960">
        <f t="shared" si="1"/>
        <v>100</v>
      </c>
      <c r="G36" s="904" t="s">
        <v>4392</v>
      </c>
      <c r="H36" s="901" t="s">
        <v>100</v>
      </c>
    </row>
    <row r="37" spans="1:10" s="902" customFormat="1" ht="24" customHeight="1" x14ac:dyDescent="0.2">
      <c r="A37" s="896">
        <f t="shared" si="2"/>
        <v>23</v>
      </c>
      <c r="B37" s="906" t="s">
        <v>4526</v>
      </c>
      <c r="C37" s="908">
        <v>0</v>
      </c>
      <c r="D37" s="908">
        <v>30</v>
      </c>
      <c r="E37" s="907">
        <v>30</v>
      </c>
      <c r="F37" s="960">
        <f t="shared" si="1"/>
        <v>100</v>
      </c>
      <c r="G37" s="904" t="s">
        <v>4392</v>
      </c>
      <c r="H37" s="901" t="s">
        <v>100</v>
      </c>
    </row>
    <row r="38" spans="1:10" s="913" customFormat="1" ht="13.5" customHeight="1" thickBot="1" x14ac:dyDescent="0.25">
      <c r="A38" s="1162" t="s">
        <v>386</v>
      </c>
      <c r="B38" s="1163"/>
      <c r="C38" s="909">
        <f>SUM(C15:C37)</f>
        <v>48014</v>
      </c>
      <c r="D38" s="909">
        <f>SUM(D15:D37)</f>
        <v>58327.11</v>
      </c>
      <c r="E38" s="909">
        <f>SUM(E15:E37)</f>
        <v>49826.763500000008</v>
      </c>
      <c r="F38" s="910">
        <f t="shared" si="1"/>
        <v>85.426422636060678</v>
      </c>
      <c r="G38" s="911"/>
      <c r="H38" s="912"/>
    </row>
    <row r="39" spans="1:10" s="865" customFormat="1" ht="18" customHeight="1" thickBot="1" x14ac:dyDescent="0.2">
      <c r="A39" s="889" t="s">
        <v>4384</v>
      </c>
      <c r="B39" s="914"/>
      <c r="C39" s="915"/>
      <c r="D39" s="915"/>
      <c r="E39" s="916"/>
      <c r="F39" s="893"/>
      <c r="G39" s="894"/>
      <c r="H39" s="917"/>
    </row>
    <row r="40" spans="1:10" s="902" customFormat="1" ht="24.75" customHeight="1" x14ac:dyDescent="0.2">
      <c r="A40" s="918">
        <f>A37+1</f>
        <v>24</v>
      </c>
      <c r="B40" s="919" t="s">
        <v>2369</v>
      </c>
      <c r="C40" s="920">
        <v>192072</v>
      </c>
      <c r="D40" s="920">
        <v>182425.39</v>
      </c>
      <c r="E40" s="920">
        <v>182425.39</v>
      </c>
      <c r="F40" s="921">
        <f t="shared" ref="F40:F53" si="3">E40/D40*100</f>
        <v>100</v>
      </c>
      <c r="G40" s="922" t="s">
        <v>4391</v>
      </c>
      <c r="H40" s="923" t="s">
        <v>100</v>
      </c>
    </row>
    <row r="41" spans="1:10" s="902" customFormat="1" ht="24" customHeight="1" x14ac:dyDescent="0.2">
      <c r="A41" s="896">
        <f t="shared" ref="A41:A52" si="4">A40+1</f>
        <v>25</v>
      </c>
      <c r="B41" s="897" t="s">
        <v>2370</v>
      </c>
      <c r="C41" s="898">
        <v>0</v>
      </c>
      <c r="D41" s="898">
        <v>9687.11</v>
      </c>
      <c r="E41" s="898">
        <v>9687.1110000000008</v>
      </c>
      <c r="F41" s="899">
        <f t="shared" si="3"/>
        <v>100.00001032299623</v>
      </c>
      <c r="G41" s="922" t="s">
        <v>4391</v>
      </c>
      <c r="H41" s="901" t="s">
        <v>100</v>
      </c>
    </row>
    <row r="42" spans="1:10" s="902" customFormat="1" ht="24" customHeight="1" x14ac:dyDescent="0.2">
      <c r="A42" s="896">
        <f t="shared" si="4"/>
        <v>26</v>
      </c>
      <c r="B42" s="951" t="s">
        <v>2383</v>
      </c>
      <c r="C42" s="898">
        <v>0</v>
      </c>
      <c r="D42" s="898">
        <v>1004.17</v>
      </c>
      <c r="E42" s="898">
        <v>1004.162</v>
      </c>
      <c r="F42" s="899">
        <f t="shared" si="3"/>
        <v>99.999203322146656</v>
      </c>
      <c r="G42" s="922" t="s">
        <v>4392</v>
      </c>
      <c r="H42" s="901" t="s">
        <v>100</v>
      </c>
    </row>
    <row r="43" spans="1:10" s="902" customFormat="1" ht="24" customHeight="1" x14ac:dyDescent="0.2">
      <c r="A43" s="896">
        <f t="shared" si="4"/>
        <v>27</v>
      </c>
      <c r="B43" s="897" t="s">
        <v>2367</v>
      </c>
      <c r="C43" s="898">
        <v>410</v>
      </c>
      <c r="D43" s="898">
        <v>410</v>
      </c>
      <c r="E43" s="898">
        <v>410</v>
      </c>
      <c r="F43" s="899">
        <f t="shared" si="3"/>
        <v>100</v>
      </c>
      <c r="G43" s="922" t="s">
        <v>4391</v>
      </c>
      <c r="H43" s="901" t="s">
        <v>100</v>
      </c>
      <c r="I43" s="933"/>
    </row>
    <row r="44" spans="1:10" s="902" customFormat="1" ht="42" x14ac:dyDescent="0.2">
      <c r="A44" s="896">
        <f t="shared" si="4"/>
        <v>28</v>
      </c>
      <c r="B44" s="897" t="s">
        <v>4527</v>
      </c>
      <c r="C44" s="898">
        <v>6000</v>
      </c>
      <c r="D44" s="898">
        <v>6000</v>
      </c>
      <c r="E44" s="898">
        <v>6000</v>
      </c>
      <c r="F44" s="899">
        <f t="shared" si="3"/>
        <v>100</v>
      </c>
      <c r="G44" s="922" t="s">
        <v>4391</v>
      </c>
      <c r="H44" s="901" t="s">
        <v>100</v>
      </c>
    </row>
    <row r="45" spans="1:10" s="902" customFormat="1" ht="24" customHeight="1" x14ac:dyDescent="0.2">
      <c r="A45" s="896">
        <f t="shared" si="4"/>
        <v>29</v>
      </c>
      <c r="B45" s="897" t="s">
        <v>2392</v>
      </c>
      <c r="C45" s="898">
        <v>400</v>
      </c>
      <c r="D45" s="898">
        <v>450</v>
      </c>
      <c r="E45" s="898">
        <v>450</v>
      </c>
      <c r="F45" s="899">
        <f t="shared" si="3"/>
        <v>100</v>
      </c>
      <c r="G45" s="922" t="s">
        <v>4391</v>
      </c>
      <c r="H45" s="901" t="s">
        <v>100</v>
      </c>
    </row>
    <row r="46" spans="1:10" s="902" customFormat="1" ht="45" customHeight="1" x14ac:dyDescent="0.2">
      <c r="A46" s="896">
        <f t="shared" si="4"/>
        <v>30</v>
      </c>
      <c r="B46" s="897" t="s">
        <v>2368</v>
      </c>
      <c r="C46" s="898">
        <v>1500</v>
      </c>
      <c r="D46" s="898">
        <v>1650</v>
      </c>
      <c r="E46" s="898">
        <v>1550</v>
      </c>
      <c r="F46" s="899">
        <f t="shared" si="3"/>
        <v>93.939393939393938</v>
      </c>
      <c r="G46" s="922" t="s">
        <v>4391</v>
      </c>
      <c r="H46" s="901" t="s">
        <v>4528</v>
      </c>
    </row>
    <row r="47" spans="1:10" s="902" customFormat="1" ht="12.75" customHeight="1" x14ac:dyDescent="0.2">
      <c r="A47" s="896">
        <f t="shared" si="4"/>
        <v>31</v>
      </c>
      <c r="B47" s="897" t="s">
        <v>2372</v>
      </c>
      <c r="C47" s="898">
        <v>1000</v>
      </c>
      <c r="D47" s="898">
        <v>1000</v>
      </c>
      <c r="E47" s="898">
        <v>1000</v>
      </c>
      <c r="F47" s="899">
        <f t="shared" si="3"/>
        <v>100</v>
      </c>
      <c r="G47" s="922" t="s">
        <v>4391</v>
      </c>
      <c r="H47" s="901" t="s">
        <v>100</v>
      </c>
    </row>
    <row r="48" spans="1:10" s="902" customFormat="1" ht="34.5" customHeight="1" x14ac:dyDescent="0.2">
      <c r="A48" s="896">
        <f t="shared" si="4"/>
        <v>32</v>
      </c>
      <c r="B48" s="951" t="s">
        <v>4529</v>
      </c>
      <c r="C48" s="898">
        <v>0</v>
      </c>
      <c r="D48" s="898">
        <v>130</v>
      </c>
      <c r="E48" s="898">
        <v>130</v>
      </c>
      <c r="F48" s="899">
        <f t="shared" si="3"/>
        <v>100</v>
      </c>
      <c r="G48" s="922" t="s">
        <v>4391</v>
      </c>
      <c r="H48" s="901" t="s">
        <v>100</v>
      </c>
    </row>
    <row r="49" spans="1:8" s="902" customFormat="1" ht="12.75" customHeight="1" x14ac:dyDescent="0.2">
      <c r="A49" s="896">
        <f t="shared" si="4"/>
        <v>33</v>
      </c>
      <c r="B49" s="951" t="s">
        <v>4530</v>
      </c>
      <c r="C49" s="898">
        <v>0</v>
      </c>
      <c r="D49" s="898">
        <v>211</v>
      </c>
      <c r="E49" s="898">
        <v>211</v>
      </c>
      <c r="F49" s="899">
        <f t="shared" si="3"/>
        <v>100</v>
      </c>
      <c r="G49" s="922" t="s">
        <v>4391</v>
      </c>
      <c r="H49" s="901" t="s">
        <v>100</v>
      </c>
    </row>
    <row r="50" spans="1:8" s="902" customFormat="1" ht="12.75" customHeight="1" x14ac:dyDescent="0.2">
      <c r="A50" s="896">
        <f t="shared" si="4"/>
        <v>34</v>
      </c>
      <c r="B50" s="951" t="s">
        <v>4531</v>
      </c>
      <c r="C50" s="898">
        <v>0</v>
      </c>
      <c r="D50" s="898">
        <v>167</v>
      </c>
      <c r="E50" s="898">
        <v>167</v>
      </c>
      <c r="F50" s="899">
        <f t="shared" si="3"/>
        <v>100</v>
      </c>
      <c r="G50" s="922" t="s">
        <v>4391</v>
      </c>
      <c r="H50" s="901" t="s">
        <v>100</v>
      </c>
    </row>
    <row r="51" spans="1:8" s="902" customFormat="1" ht="24" customHeight="1" x14ac:dyDescent="0.2">
      <c r="A51" s="896">
        <f t="shared" si="4"/>
        <v>35</v>
      </c>
      <c r="B51" s="951" t="s">
        <v>4532</v>
      </c>
      <c r="C51" s="898">
        <v>0</v>
      </c>
      <c r="D51" s="898">
        <v>1069</v>
      </c>
      <c r="E51" s="898">
        <v>1069</v>
      </c>
      <c r="F51" s="899">
        <f t="shared" si="3"/>
        <v>100</v>
      </c>
      <c r="G51" s="922" t="s">
        <v>4391</v>
      </c>
      <c r="H51" s="901" t="s">
        <v>100</v>
      </c>
    </row>
    <row r="52" spans="1:8" s="902" customFormat="1" ht="31.5" x14ac:dyDescent="0.2">
      <c r="A52" s="896">
        <f t="shared" si="4"/>
        <v>36</v>
      </c>
      <c r="B52" s="951" t="s">
        <v>4533</v>
      </c>
      <c r="C52" s="898">
        <v>0</v>
      </c>
      <c r="D52" s="898">
        <v>2300</v>
      </c>
      <c r="E52" s="898">
        <v>2300</v>
      </c>
      <c r="F52" s="899">
        <f t="shared" si="3"/>
        <v>100</v>
      </c>
      <c r="G52" s="922" t="s">
        <v>4391</v>
      </c>
      <c r="H52" s="901" t="s">
        <v>100</v>
      </c>
    </row>
    <row r="53" spans="1:8" s="860" customFormat="1" ht="13.5" customHeight="1" thickBot="1" x14ac:dyDescent="0.25">
      <c r="A53" s="1162" t="s">
        <v>386</v>
      </c>
      <c r="B53" s="1163"/>
      <c r="C53" s="909">
        <f>SUM(C40:C52)</f>
        <v>201382</v>
      </c>
      <c r="D53" s="909">
        <f>SUM(D40:D52)</f>
        <v>206503.67</v>
      </c>
      <c r="E53" s="909">
        <f>SUM(E40:E52)</f>
        <v>206403.66300000003</v>
      </c>
      <c r="F53" s="910">
        <f t="shared" si="3"/>
        <v>99.951571320742147</v>
      </c>
      <c r="G53" s="924"/>
      <c r="H53" s="912"/>
    </row>
    <row r="54" spans="1:8" ht="18" customHeight="1" thickBot="1" x14ac:dyDescent="0.2">
      <c r="A54" s="889" t="s">
        <v>4414</v>
      </c>
      <c r="B54" s="925"/>
      <c r="C54" s="915"/>
      <c r="D54" s="915"/>
      <c r="E54" s="916"/>
      <c r="F54" s="893"/>
      <c r="G54" s="926"/>
      <c r="H54" s="927"/>
    </row>
    <row r="55" spans="1:8" s="860" customFormat="1" ht="136.5" x14ac:dyDescent="0.2">
      <c r="A55" s="918">
        <f>A52+1</f>
        <v>37</v>
      </c>
      <c r="B55" s="897" t="s">
        <v>434</v>
      </c>
      <c r="C55" s="898">
        <v>0</v>
      </c>
      <c r="D55" s="898">
        <v>22886.09</v>
      </c>
      <c r="E55" s="898">
        <v>587.85</v>
      </c>
      <c r="F55" s="899">
        <f t="shared" ref="F55:F78" si="5">E55/D55*100</f>
        <v>2.5685907903010081</v>
      </c>
      <c r="G55" s="922" t="s">
        <v>4396</v>
      </c>
      <c r="H55" s="928" t="s">
        <v>4534</v>
      </c>
    </row>
    <row r="56" spans="1:8" s="860" customFormat="1" ht="24" customHeight="1" x14ac:dyDescent="0.2">
      <c r="A56" s="896">
        <f t="shared" ref="A56:A77" si="6">A55+1</f>
        <v>38</v>
      </c>
      <c r="B56" s="897" t="s">
        <v>2368</v>
      </c>
      <c r="C56" s="898">
        <v>0</v>
      </c>
      <c r="D56" s="898">
        <v>1050</v>
      </c>
      <c r="E56" s="898">
        <v>1050</v>
      </c>
      <c r="F56" s="899">
        <f t="shared" si="5"/>
        <v>100</v>
      </c>
      <c r="G56" s="929" t="s">
        <v>4392</v>
      </c>
      <c r="H56" s="901" t="s">
        <v>100</v>
      </c>
    </row>
    <row r="57" spans="1:8" s="902" customFormat="1" ht="73.5" x14ac:dyDescent="0.2">
      <c r="A57" s="896">
        <f t="shared" si="6"/>
        <v>39</v>
      </c>
      <c r="B57" s="951" t="s">
        <v>4535</v>
      </c>
      <c r="C57" s="952">
        <v>550</v>
      </c>
      <c r="D57" s="952">
        <v>0</v>
      </c>
      <c r="E57" s="952">
        <v>0</v>
      </c>
      <c r="F57" s="960" t="s">
        <v>205</v>
      </c>
      <c r="G57" s="929" t="s">
        <v>4416</v>
      </c>
      <c r="H57" s="901" t="s">
        <v>4536</v>
      </c>
    </row>
    <row r="58" spans="1:8" s="860" customFormat="1" ht="24" customHeight="1" x14ac:dyDescent="0.2">
      <c r="A58" s="896">
        <f t="shared" si="6"/>
        <v>40</v>
      </c>
      <c r="B58" s="951" t="s">
        <v>4336</v>
      </c>
      <c r="C58" s="898">
        <v>1000</v>
      </c>
      <c r="D58" s="898">
        <v>1000</v>
      </c>
      <c r="E58" s="898">
        <v>1000</v>
      </c>
      <c r="F58" s="899">
        <f t="shared" si="5"/>
        <v>100</v>
      </c>
      <c r="G58" s="929" t="s">
        <v>4392</v>
      </c>
      <c r="H58" s="901" t="s">
        <v>424</v>
      </c>
    </row>
    <row r="59" spans="1:8" s="860" customFormat="1" ht="24" customHeight="1" x14ac:dyDescent="0.2">
      <c r="A59" s="896">
        <f t="shared" si="6"/>
        <v>41</v>
      </c>
      <c r="B59" s="897" t="s">
        <v>4335</v>
      </c>
      <c r="C59" s="898">
        <v>3550</v>
      </c>
      <c r="D59" s="898">
        <v>3550</v>
      </c>
      <c r="E59" s="898">
        <v>3550</v>
      </c>
      <c r="F59" s="899">
        <f t="shared" si="5"/>
        <v>100</v>
      </c>
      <c r="G59" s="929" t="s">
        <v>4392</v>
      </c>
      <c r="H59" s="901" t="s">
        <v>424</v>
      </c>
    </row>
    <row r="60" spans="1:8" s="860" customFormat="1" ht="24" customHeight="1" x14ac:dyDescent="0.2">
      <c r="A60" s="896">
        <f t="shared" si="6"/>
        <v>42</v>
      </c>
      <c r="B60" s="897" t="s">
        <v>4334</v>
      </c>
      <c r="C60" s="898">
        <v>1800</v>
      </c>
      <c r="D60" s="898">
        <v>1795.7</v>
      </c>
      <c r="E60" s="898">
        <v>1795.6902600000001</v>
      </c>
      <c r="F60" s="899">
        <f t="shared" si="5"/>
        <v>99.999457593139169</v>
      </c>
      <c r="G60" s="929" t="s">
        <v>4392</v>
      </c>
      <c r="H60" s="901" t="s">
        <v>424</v>
      </c>
    </row>
    <row r="61" spans="1:8" s="860" customFormat="1" ht="115.5" x14ac:dyDescent="0.2">
      <c r="A61" s="896">
        <f t="shared" si="6"/>
        <v>43</v>
      </c>
      <c r="B61" s="897" t="s">
        <v>4537</v>
      </c>
      <c r="C61" s="898">
        <v>4170</v>
      </c>
      <c r="D61" s="898">
        <v>4170</v>
      </c>
      <c r="E61" s="898">
        <v>0</v>
      </c>
      <c r="F61" s="899">
        <f t="shared" si="5"/>
        <v>0</v>
      </c>
      <c r="G61" s="929" t="s">
        <v>4396</v>
      </c>
      <c r="H61" s="901" t="s">
        <v>4538</v>
      </c>
    </row>
    <row r="62" spans="1:8" s="860" customFormat="1" ht="57.75" customHeight="1" x14ac:dyDescent="0.2">
      <c r="A62" s="896">
        <f t="shared" si="6"/>
        <v>44</v>
      </c>
      <c r="B62" s="897" t="s">
        <v>4333</v>
      </c>
      <c r="C62" s="898">
        <v>1500</v>
      </c>
      <c r="D62" s="898">
        <v>1500</v>
      </c>
      <c r="E62" s="898">
        <v>1383.77054</v>
      </c>
      <c r="F62" s="899">
        <f t="shared" si="5"/>
        <v>92.251369333333329</v>
      </c>
      <c r="G62" s="929" t="s">
        <v>4396</v>
      </c>
      <c r="H62" s="901" t="s">
        <v>4539</v>
      </c>
    </row>
    <row r="63" spans="1:8" s="860" customFormat="1" ht="57.75" customHeight="1" x14ac:dyDescent="0.2">
      <c r="A63" s="896">
        <f t="shared" si="6"/>
        <v>45</v>
      </c>
      <c r="B63" s="897" t="s">
        <v>4540</v>
      </c>
      <c r="C63" s="898">
        <v>1500</v>
      </c>
      <c r="D63" s="898">
        <v>1500</v>
      </c>
      <c r="E63" s="898">
        <v>0</v>
      </c>
      <c r="F63" s="899">
        <f t="shared" si="5"/>
        <v>0</v>
      </c>
      <c r="G63" s="930" t="s">
        <v>4396</v>
      </c>
      <c r="H63" s="901" t="s">
        <v>4539</v>
      </c>
    </row>
    <row r="64" spans="1:8" s="860" customFormat="1" ht="24" customHeight="1" x14ac:dyDescent="0.2">
      <c r="A64" s="896">
        <f t="shared" si="6"/>
        <v>46</v>
      </c>
      <c r="B64" s="897" t="s">
        <v>4332</v>
      </c>
      <c r="C64" s="898">
        <v>2000</v>
      </c>
      <c r="D64" s="898">
        <v>1981.25</v>
      </c>
      <c r="E64" s="898">
        <v>1981.2449999999999</v>
      </c>
      <c r="F64" s="899">
        <f t="shared" si="5"/>
        <v>99.999747634069394</v>
      </c>
      <c r="G64" s="930" t="s">
        <v>4392</v>
      </c>
      <c r="H64" s="931" t="s">
        <v>424</v>
      </c>
    </row>
    <row r="65" spans="1:9" s="860" customFormat="1" ht="57" customHeight="1" x14ac:dyDescent="0.2">
      <c r="A65" s="896">
        <f t="shared" si="6"/>
        <v>47</v>
      </c>
      <c r="B65" s="897" t="s">
        <v>4331</v>
      </c>
      <c r="C65" s="898">
        <v>2500</v>
      </c>
      <c r="D65" s="898">
        <v>2500</v>
      </c>
      <c r="E65" s="898">
        <v>2204.4694599999998</v>
      </c>
      <c r="F65" s="899">
        <f t="shared" si="5"/>
        <v>88.178778399999985</v>
      </c>
      <c r="G65" s="930" t="s">
        <v>4392</v>
      </c>
      <c r="H65" s="931" t="s">
        <v>4541</v>
      </c>
    </row>
    <row r="66" spans="1:9" s="860" customFormat="1" ht="24" customHeight="1" x14ac:dyDescent="0.2">
      <c r="A66" s="896">
        <f t="shared" si="6"/>
        <v>48</v>
      </c>
      <c r="B66" s="897" t="s">
        <v>4330</v>
      </c>
      <c r="C66" s="898">
        <v>1000</v>
      </c>
      <c r="D66" s="898">
        <v>749.35</v>
      </c>
      <c r="E66" s="898">
        <v>749.34456</v>
      </c>
      <c r="F66" s="899">
        <f t="shared" si="5"/>
        <v>99.999274037499163</v>
      </c>
      <c r="G66" s="930" t="s">
        <v>4392</v>
      </c>
      <c r="H66" s="901" t="s">
        <v>424</v>
      </c>
    </row>
    <row r="67" spans="1:9" s="860" customFormat="1" ht="24" customHeight="1" x14ac:dyDescent="0.2">
      <c r="A67" s="896">
        <f t="shared" si="6"/>
        <v>49</v>
      </c>
      <c r="B67" s="897" t="s">
        <v>4329</v>
      </c>
      <c r="C67" s="898">
        <v>0</v>
      </c>
      <c r="D67" s="898">
        <v>1500</v>
      </c>
      <c r="E67" s="898">
        <v>1500</v>
      </c>
      <c r="F67" s="899">
        <f t="shared" si="5"/>
        <v>100</v>
      </c>
      <c r="G67" s="930" t="s">
        <v>4392</v>
      </c>
      <c r="H67" s="901" t="s">
        <v>424</v>
      </c>
      <c r="I67" s="933"/>
    </row>
    <row r="68" spans="1:9" s="860" customFormat="1" ht="24" customHeight="1" x14ac:dyDescent="0.2">
      <c r="A68" s="896">
        <f t="shared" si="6"/>
        <v>50</v>
      </c>
      <c r="B68" s="897" t="s">
        <v>4327</v>
      </c>
      <c r="C68" s="898">
        <v>0</v>
      </c>
      <c r="D68" s="898">
        <v>1000</v>
      </c>
      <c r="E68" s="898">
        <v>1000</v>
      </c>
      <c r="F68" s="899">
        <f t="shared" si="5"/>
        <v>100</v>
      </c>
      <c r="G68" s="932" t="s">
        <v>4392</v>
      </c>
      <c r="H68" s="962" t="s">
        <v>424</v>
      </c>
    </row>
    <row r="69" spans="1:9" s="860" customFormat="1" ht="84" x14ac:dyDescent="0.2">
      <c r="A69" s="896">
        <f t="shared" si="6"/>
        <v>51</v>
      </c>
      <c r="B69" s="897" t="s">
        <v>4326</v>
      </c>
      <c r="C69" s="898">
        <v>0</v>
      </c>
      <c r="D69" s="898">
        <v>12000</v>
      </c>
      <c r="E69" s="898">
        <v>1843.2729999999999</v>
      </c>
      <c r="F69" s="899">
        <f t="shared" si="5"/>
        <v>15.360608333333333</v>
      </c>
      <c r="G69" s="932" t="s">
        <v>4396</v>
      </c>
      <c r="H69" s="934" t="s">
        <v>4542</v>
      </c>
    </row>
    <row r="70" spans="1:9" s="860" customFormat="1" ht="24" customHeight="1" x14ac:dyDescent="0.2">
      <c r="A70" s="896">
        <f t="shared" si="6"/>
        <v>52</v>
      </c>
      <c r="B70" s="897" t="s">
        <v>4543</v>
      </c>
      <c r="C70" s="898">
        <v>0</v>
      </c>
      <c r="D70" s="898">
        <v>470</v>
      </c>
      <c r="E70" s="898">
        <v>470</v>
      </c>
      <c r="F70" s="899">
        <f t="shared" si="5"/>
        <v>100</v>
      </c>
      <c r="G70" s="932" t="s">
        <v>4392</v>
      </c>
      <c r="H70" s="934" t="s">
        <v>100</v>
      </c>
    </row>
    <row r="71" spans="1:9" s="860" customFormat="1" ht="24" customHeight="1" x14ac:dyDescent="0.2">
      <c r="A71" s="896">
        <f t="shared" si="6"/>
        <v>53</v>
      </c>
      <c r="B71" s="951" t="s">
        <v>4544</v>
      </c>
      <c r="C71" s="898">
        <v>0</v>
      </c>
      <c r="D71" s="898">
        <v>265</v>
      </c>
      <c r="E71" s="898">
        <v>265</v>
      </c>
      <c r="F71" s="899">
        <f t="shared" si="5"/>
        <v>100</v>
      </c>
      <c r="G71" s="932" t="s">
        <v>4391</v>
      </c>
      <c r="H71" s="901" t="s">
        <v>100</v>
      </c>
    </row>
    <row r="72" spans="1:9" s="860" customFormat="1" ht="12.75" customHeight="1" x14ac:dyDescent="0.2">
      <c r="A72" s="896">
        <f t="shared" si="6"/>
        <v>54</v>
      </c>
      <c r="B72" s="951" t="s">
        <v>4531</v>
      </c>
      <c r="C72" s="898">
        <v>0</v>
      </c>
      <c r="D72" s="898">
        <v>103</v>
      </c>
      <c r="E72" s="898">
        <v>103</v>
      </c>
      <c r="F72" s="899">
        <f t="shared" si="5"/>
        <v>100</v>
      </c>
      <c r="G72" s="932" t="s">
        <v>4391</v>
      </c>
      <c r="H72" s="901" t="s">
        <v>100</v>
      </c>
    </row>
    <row r="73" spans="1:9" s="860" customFormat="1" ht="24" customHeight="1" x14ac:dyDescent="0.2">
      <c r="A73" s="896">
        <f t="shared" si="6"/>
        <v>55</v>
      </c>
      <c r="B73" s="951" t="s">
        <v>4545</v>
      </c>
      <c r="C73" s="898">
        <v>0</v>
      </c>
      <c r="D73" s="898">
        <v>1207</v>
      </c>
      <c r="E73" s="898">
        <v>1207</v>
      </c>
      <c r="F73" s="899">
        <f t="shared" si="5"/>
        <v>100</v>
      </c>
      <c r="G73" s="932" t="s">
        <v>4391</v>
      </c>
      <c r="H73" s="901" t="s">
        <v>100</v>
      </c>
    </row>
    <row r="74" spans="1:9" s="860" customFormat="1" ht="24" customHeight="1" x14ac:dyDescent="0.2">
      <c r="A74" s="896">
        <f t="shared" si="6"/>
        <v>56</v>
      </c>
      <c r="B74" s="951" t="s">
        <v>4546</v>
      </c>
      <c r="C74" s="898">
        <v>0</v>
      </c>
      <c r="D74" s="898">
        <v>150</v>
      </c>
      <c r="E74" s="898">
        <v>150</v>
      </c>
      <c r="F74" s="899">
        <f t="shared" si="5"/>
        <v>100</v>
      </c>
      <c r="G74" s="932" t="s">
        <v>4391</v>
      </c>
      <c r="H74" s="901" t="s">
        <v>100</v>
      </c>
    </row>
    <row r="75" spans="1:9" s="860" customFormat="1" ht="12.75" customHeight="1" x14ac:dyDescent="0.2">
      <c r="A75" s="896">
        <f t="shared" si="6"/>
        <v>57</v>
      </c>
      <c r="B75" s="951" t="s">
        <v>4547</v>
      </c>
      <c r="C75" s="898">
        <v>0</v>
      </c>
      <c r="D75" s="898">
        <v>1600</v>
      </c>
      <c r="E75" s="898">
        <v>1600</v>
      </c>
      <c r="F75" s="899">
        <f t="shared" si="5"/>
        <v>100</v>
      </c>
      <c r="G75" s="932" t="s">
        <v>4391</v>
      </c>
      <c r="H75" s="901" t="s">
        <v>100</v>
      </c>
    </row>
    <row r="76" spans="1:9" s="860" customFormat="1" ht="31.5" x14ac:dyDescent="0.2">
      <c r="A76" s="896">
        <f t="shared" si="6"/>
        <v>58</v>
      </c>
      <c r="B76" s="951" t="s">
        <v>4548</v>
      </c>
      <c r="C76" s="898">
        <v>0</v>
      </c>
      <c r="D76" s="898">
        <v>58</v>
      </c>
      <c r="E76" s="898">
        <v>58</v>
      </c>
      <c r="F76" s="899">
        <f t="shared" si="5"/>
        <v>100</v>
      </c>
      <c r="G76" s="932" t="s">
        <v>4391</v>
      </c>
      <c r="H76" s="901" t="s">
        <v>100</v>
      </c>
    </row>
    <row r="77" spans="1:9" s="860" customFormat="1" ht="24" customHeight="1" x14ac:dyDescent="0.2">
      <c r="A77" s="896">
        <f t="shared" si="6"/>
        <v>59</v>
      </c>
      <c r="B77" s="951" t="s">
        <v>4544</v>
      </c>
      <c r="C77" s="898">
        <v>0</v>
      </c>
      <c r="D77" s="898">
        <v>150</v>
      </c>
      <c r="E77" s="898">
        <v>150</v>
      </c>
      <c r="F77" s="899">
        <f t="shared" si="5"/>
        <v>100</v>
      </c>
      <c r="G77" s="932" t="s">
        <v>4391</v>
      </c>
      <c r="H77" s="901" t="s">
        <v>100</v>
      </c>
    </row>
    <row r="78" spans="1:9" s="860" customFormat="1" ht="13.5" customHeight="1" thickBot="1" x14ac:dyDescent="0.25">
      <c r="A78" s="1162" t="s">
        <v>386</v>
      </c>
      <c r="B78" s="1163"/>
      <c r="C78" s="909">
        <f>SUM(C55:C77)</f>
        <v>19570</v>
      </c>
      <c r="D78" s="909">
        <f>SUM(D55:D77)</f>
        <v>61185.39</v>
      </c>
      <c r="E78" s="909">
        <f>SUM(E55:E77)</f>
        <v>22648.642820000001</v>
      </c>
      <c r="F78" s="936">
        <f t="shared" si="5"/>
        <v>37.016423070932461</v>
      </c>
      <c r="G78" s="911"/>
      <c r="H78" s="937"/>
    </row>
    <row r="79" spans="1:9" ht="18" customHeight="1" thickBot="1" x14ac:dyDescent="0.2">
      <c r="A79" s="889" t="s">
        <v>4386</v>
      </c>
      <c r="B79" s="890"/>
      <c r="C79" s="891"/>
      <c r="D79" s="891"/>
      <c r="E79" s="892"/>
      <c r="F79" s="893"/>
      <c r="G79" s="894"/>
      <c r="H79" s="927"/>
    </row>
    <row r="80" spans="1:9" s="860" customFormat="1" ht="105" x14ac:dyDescent="0.2">
      <c r="A80" s="918">
        <f>A77+1</f>
        <v>60</v>
      </c>
      <c r="B80" s="897" t="s">
        <v>2294</v>
      </c>
      <c r="C80" s="898">
        <v>0</v>
      </c>
      <c r="D80" s="898">
        <v>1000</v>
      </c>
      <c r="E80" s="898">
        <v>8.1989999999999998</v>
      </c>
      <c r="F80" s="899">
        <f t="shared" ref="F80:F90" si="7">E80/D80*100</f>
        <v>0.81989999999999996</v>
      </c>
      <c r="G80" s="939" t="s">
        <v>4396</v>
      </c>
      <c r="H80" s="923" t="s">
        <v>4549</v>
      </c>
    </row>
    <row r="81" spans="1:8" s="860" customFormat="1" ht="147" x14ac:dyDescent="0.2">
      <c r="A81" s="896">
        <f t="shared" ref="A81:A89" si="8">A80+1</f>
        <v>61</v>
      </c>
      <c r="B81" s="897" t="s">
        <v>2295</v>
      </c>
      <c r="C81" s="898">
        <v>10000</v>
      </c>
      <c r="D81" s="898">
        <v>1999.9999999999998</v>
      </c>
      <c r="E81" s="898">
        <v>198.68400000000003</v>
      </c>
      <c r="F81" s="899">
        <f t="shared" si="7"/>
        <v>9.9342000000000024</v>
      </c>
      <c r="G81" s="930" t="s">
        <v>4396</v>
      </c>
      <c r="H81" s="931" t="s">
        <v>4550</v>
      </c>
    </row>
    <row r="82" spans="1:8" s="860" customFormat="1" ht="115.5" x14ac:dyDescent="0.2">
      <c r="A82" s="896">
        <f t="shared" si="8"/>
        <v>62</v>
      </c>
      <c r="B82" s="897" t="s">
        <v>4551</v>
      </c>
      <c r="C82" s="898">
        <v>15000</v>
      </c>
      <c r="D82" s="898">
        <v>1000</v>
      </c>
      <c r="E82" s="898">
        <v>0</v>
      </c>
      <c r="F82" s="899">
        <f t="shared" si="7"/>
        <v>0</v>
      </c>
      <c r="G82" s="930" t="s">
        <v>4552</v>
      </c>
      <c r="H82" s="931" t="s">
        <v>4553</v>
      </c>
    </row>
    <row r="83" spans="1:8" s="860" customFormat="1" ht="115.5" x14ac:dyDescent="0.2">
      <c r="A83" s="896">
        <f t="shared" si="8"/>
        <v>63</v>
      </c>
      <c r="B83" s="897" t="s">
        <v>4554</v>
      </c>
      <c r="C83" s="898">
        <v>15000</v>
      </c>
      <c r="D83" s="898">
        <v>1000</v>
      </c>
      <c r="E83" s="898">
        <v>0</v>
      </c>
      <c r="F83" s="899">
        <f t="shared" si="7"/>
        <v>0</v>
      </c>
      <c r="G83" s="930" t="s">
        <v>4552</v>
      </c>
      <c r="H83" s="931" t="s">
        <v>4555</v>
      </c>
    </row>
    <row r="84" spans="1:8" s="860" customFormat="1" ht="126" x14ac:dyDescent="0.2">
      <c r="A84" s="896">
        <f t="shared" si="8"/>
        <v>64</v>
      </c>
      <c r="B84" s="897" t="s">
        <v>2296</v>
      </c>
      <c r="C84" s="898">
        <v>15000</v>
      </c>
      <c r="D84" s="898">
        <v>1999.9999999999998</v>
      </c>
      <c r="E84" s="898">
        <v>208.20099999999999</v>
      </c>
      <c r="F84" s="899">
        <f t="shared" si="7"/>
        <v>10.410050000000002</v>
      </c>
      <c r="G84" s="930" t="s">
        <v>4396</v>
      </c>
      <c r="H84" s="901" t="s">
        <v>4556</v>
      </c>
    </row>
    <row r="85" spans="1:8" s="860" customFormat="1" ht="105" x14ac:dyDescent="0.2">
      <c r="A85" s="896">
        <f t="shared" si="8"/>
        <v>65</v>
      </c>
      <c r="B85" s="897" t="s">
        <v>2297</v>
      </c>
      <c r="C85" s="898">
        <v>1000</v>
      </c>
      <c r="D85" s="898">
        <v>1600</v>
      </c>
      <c r="E85" s="898">
        <v>1037.511</v>
      </c>
      <c r="F85" s="899">
        <f t="shared" si="7"/>
        <v>64.844437499999998</v>
      </c>
      <c r="G85" s="930" t="s">
        <v>4396</v>
      </c>
      <c r="H85" s="901" t="s">
        <v>4557</v>
      </c>
    </row>
    <row r="86" spans="1:8" s="860" customFormat="1" ht="105" x14ac:dyDescent="0.2">
      <c r="A86" s="896">
        <f t="shared" si="8"/>
        <v>66</v>
      </c>
      <c r="B86" s="951" t="s">
        <v>4558</v>
      </c>
      <c r="C86" s="898">
        <v>4000</v>
      </c>
      <c r="D86" s="898">
        <v>4500.7299999999996</v>
      </c>
      <c r="E86" s="898">
        <v>615.40599999999995</v>
      </c>
      <c r="F86" s="899">
        <f t="shared" si="7"/>
        <v>13.673470748078644</v>
      </c>
      <c r="G86" s="930" t="s">
        <v>4396</v>
      </c>
      <c r="H86" s="901" t="s">
        <v>4559</v>
      </c>
    </row>
    <row r="87" spans="1:8" s="860" customFormat="1" ht="157.5" x14ac:dyDescent="0.2">
      <c r="A87" s="896">
        <f t="shared" si="8"/>
        <v>67</v>
      </c>
      <c r="B87" s="963" t="s">
        <v>2298</v>
      </c>
      <c r="C87" s="898">
        <v>0</v>
      </c>
      <c r="D87" s="898">
        <v>4040</v>
      </c>
      <c r="E87" s="898">
        <v>3089.953</v>
      </c>
      <c r="F87" s="899">
        <f t="shared" si="7"/>
        <v>76.483985148514861</v>
      </c>
      <c r="G87" s="930" t="s">
        <v>4396</v>
      </c>
      <c r="H87" s="901" t="s">
        <v>4560</v>
      </c>
    </row>
    <row r="88" spans="1:8" s="860" customFormat="1" ht="105" x14ac:dyDescent="0.2">
      <c r="A88" s="896">
        <f t="shared" si="8"/>
        <v>68</v>
      </c>
      <c r="B88" s="897" t="s">
        <v>2299</v>
      </c>
      <c r="C88" s="898">
        <v>0</v>
      </c>
      <c r="D88" s="898">
        <v>1000</v>
      </c>
      <c r="E88" s="898">
        <v>52.279000000000003</v>
      </c>
      <c r="F88" s="899">
        <f t="shared" si="7"/>
        <v>5.2279000000000009</v>
      </c>
      <c r="G88" s="930" t="s">
        <v>4396</v>
      </c>
      <c r="H88" s="901" t="s">
        <v>4561</v>
      </c>
    </row>
    <row r="89" spans="1:8" s="860" customFormat="1" ht="52.5" x14ac:dyDescent="0.2">
      <c r="A89" s="896">
        <f t="shared" si="8"/>
        <v>69</v>
      </c>
      <c r="B89" s="897" t="s">
        <v>4562</v>
      </c>
      <c r="C89" s="898">
        <v>0</v>
      </c>
      <c r="D89" s="898">
        <v>500</v>
      </c>
      <c r="E89" s="898">
        <v>0</v>
      </c>
      <c r="F89" s="899">
        <f t="shared" si="7"/>
        <v>0</v>
      </c>
      <c r="G89" s="929" t="s">
        <v>4396</v>
      </c>
      <c r="H89" s="901" t="s">
        <v>4563</v>
      </c>
    </row>
    <row r="90" spans="1:8" s="860" customFormat="1" ht="13.5" customHeight="1" thickBot="1" x14ac:dyDescent="0.25">
      <c r="A90" s="1162" t="s">
        <v>386</v>
      </c>
      <c r="B90" s="1163"/>
      <c r="C90" s="909">
        <f>SUM(C80:C89)</f>
        <v>60000</v>
      </c>
      <c r="D90" s="909">
        <f>SUM(D80:D89)</f>
        <v>18640.73</v>
      </c>
      <c r="E90" s="909">
        <f>SUM(E80:E89)</f>
        <v>5210.2330000000002</v>
      </c>
      <c r="F90" s="936">
        <f t="shared" si="7"/>
        <v>27.950799137158256</v>
      </c>
      <c r="G90" s="911"/>
      <c r="H90" s="940"/>
    </row>
    <row r="91" spans="1:8" s="881" customFormat="1" x14ac:dyDescent="0.2">
      <c r="A91" s="941"/>
      <c r="B91" s="942"/>
      <c r="C91" s="941"/>
      <c r="D91" s="941"/>
      <c r="E91" s="941"/>
      <c r="F91" s="943"/>
      <c r="G91" s="944"/>
      <c r="H91" s="945"/>
    </row>
  </sheetData>
  <mergeCells count="11">
    <mergeCell ref="A9:B9"/>
    <mergeCell ref="A38:B38"/>
    <mergeCell ref="A53:B53"/>
    <mergeCell ref="A78:B78"/>
    <mergeCell ref="A90:B90"/>
    <mergeCell ref="A8:B8"/>
    <mergeCell ref="A1:H1"/>
    <mergeCell ref="A4:B4"/>
    <mergeCell ref="A5:B5"/>
    <mergeCell ref="A6:B6"/>
    <mergeCell ref="A7:B7"/>
  </mergeCells>
  <printOptions horizontalCentered="1"/>
  <pageMargins left="0.31496062992125984" right="0.31496062992125984" top="0.51181102362204722" bottom="0.43307086614173229" header="0.31496062992125984" footer="0.23622047244094491"/>
  <pageSetup paperSize="9" scale="97" firstPageNumber="253" fitToHeight="0" orientation="landscape" useFirstPageNumber="1" r:id="rId1"/>
  <headerFooter alignWithMargins="0">
    <oddHeader>&amp;L&amp;"Tahoma,Kurzíva"&amp;9Závěrečný účet za rok 2016&amp;R&amp;"Tahoma,Kurzíva"&amp;9Tabulka č. 10</oddHeader>
    <oddFooter>&amp;C&amp;"Tahoma,Obyčejné"&amp;10&amp;P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view="pageBreakPreview" zoomScaleNormal="100" zoomScaleSheetLayoutView="100" workbookViewId="0">
      <selection activeCell="H20" sqref="H20"/>
    </sheetView>
  </sheetViews>
  <sheetFormatPr defaultRowHeight="10.5" x14ac:dyDescent="0.2"/>
  <cols>
    <col min="1" max="1" width="6.42578125" style="859" customWidth="1"/>
    <col min="2" max="2" width="42.7109375" style="860" customWidth="1"/>
    <col min="3" max="4" width="13.140625" style="861" customWidth="1"/>
    <col min="5" max="5" width="12.140625" style="859" customWidth="1"/>
    <col min="6" max="6" width="8" style="862" customWidth="1"/>
    <col min="7" max="7" width="8.7109375" style="863" customWidth="1"/>
    <col min="8" max="8" width="42.7109375" style="864" customWidth="1"/>
    <col min="9" max="9" width="55.85546875" style="859" customWidth="1"/>
    <col min="10" max="10" width="9.140625" style="861"/>
    <col min="11" max="16384" width="9.140625" style="859"/>
  </cols>
  <sheetData>
    <row r="1" spans="1:10" s="858" customFormat="1" ht="18" customHeight="1" x14ac:dyDescent="0.2">
      <c r="A1" s="1053" t="s">
        <v>4564</v>
      </c>
      <c r="B1" s="1053"/>
      <c r="C1" s="1053"/>
      <c r="D1" s="1053"/>
      <c r="E1" s="1053"/>
      <c r="F1" s="1053"/>
      <c r="G1" s="1053"/>
      <c r="H1" s="1053"/>
      <c r="J1" s="964"/>
    </row>
    <row r="2" spans="1:10" ht="12" customHeight="1" x14ac:dyDescent="0.2"/>
    <row r="3" spans="1:10" ht="12" customHeight="1" thickBot="1" x14ac:dyDescent="0.2">
      <c r="A3" s="865"/>
      <c r="F3" s="866" t="s">
        <v>4378</v>
      </c>
    </row>
    <row r="4" spans="1:10" ht="23.25" customHeight="1" x14ac:dyDescent="0.2">
      <c r="A4" s="1158"/>
      <c r="B4" s="1159"/>
      <c r="C4" s="867" t="s">
        <v>4379</v>
      </c>
      <c r="D4" s="867" t="s">
        <v>4380</v>
      </c>
      <c r="E4" s="867" t="s">
        <v>4381</v>
      </c>
      <c r="F4" s="868" t="s">
        <v>4382</v>
      </c>
      <c r="G4" s="869"/>
      <c r="H4" s="870"/>
    </row>
    <row r="5" spans="1:10" ht="12.75" customHeight="1" x14ac:dyDescent="0.2">
      <c r="A5" s="1156" t="s">
        <v>4383</v>
      </c>
      <c r="B5" s="1157"/>
      <c r="C5" s="871">
        <f>C27</f>
        <v>25568</v>
      </c>
      <c r="D5" s="871">
        <f>D27</f>
        <v>46839.03</v>
      </c>
      <c r="E5" s="871">
        <f>E27</f>
        <v>39584.104679999997</v>
      </c>
      <c r="F5" s="872">
        <f t="shared" ref="F5:F7" si="0">E5/D5*100</f>
        <v>84.510940299147947</v>
      </c>
      <c r="G5" s="873"/>
      <c r="H5" s="874"/>
    </row>
    <row r="6" spans="1:10" ht="12.75" customHeight="1" x14ac:dyDescent="0.2">
      <c r="A6" s="1156" t="s">
        <v>4385</v>
      </c>
      <c r="B6" s="1157"/>
      <c r="C6" s="875">
        <f>C30</f>
        <v>0</v>
      </c>
      <c r="D6" s="875">
        <f>D30</f>
        <v>145.38</v>
      </c>
      <c r="E6" s="875">
        <f>E30</f>
        <v>145.38</v>
      </c>
      <c r="F6" s="872">
        <f t="shared" si="0"/>
        <v>100</v>
      </c>
      <c r="G6" s="873"/>
      <c r="H6" s="874"/>
    </row>
    <row r="7" spans="1:10" s="865" customFormat="1" ht="13.5" customHeight="1" thickBot="1" x14ac:dyDescent="0.25">
      <c r="A7" s="1160" t="s">
        <v>386</v>
      </c>
      <c r="B7" s="1161"/>
      <c r="C7" s="876">
        <f>SUM(C5:C6)</f>
        <v>25568</v>
      </c>
      <c r="D7" s="877">
        <f>SUM(D5:D6)</f>
        <v>46984.409999999996</v>
      </c>
      <c r="E7" s="876">
        <f>SUM(E5:E6)</f>
        <v>39729.484679999994</v>
      </c>
      <c r="F7" s="878">
        <f t="shared" si="0"/>
        <v>84.558866824123143</v>
      </c>
      <c r="G7" s="873"/>
      <c r="H7" s="874"/>
      <c r="J7" s="965"/>
    </row>
    <row r="8" spans="1:10" s="879" customFormat="1" ht="10.5" customHeight="1" x14ac:dyDescent="0.2">
      <c r="B8" s="880"/>
      <c r="C8" s="881"/>
      <c r="D8" s="881"/>
      <c r="E8" s="881"/>
      <c r="F8" s="882"/>
      <c r="G8" s="883"/>
      <c r="H8" s="884"/>
      <c r="J8" s="965"/>
    </row>
    <row r="9" spans="1:10" s="879" customFormat="1" ht="10.5" customHeight="1" x14ac:dyDescent="0.2">
      <c r="B9" s="880"/>
      <c r="C9" s="881"/>
      <c r="D9" s="881"/>
      <c r="E9" s="881"/>
      <c r="F9" s="882"/>
      <c r="G9" s="883"/>
      <c r="H9" s="884"/>
      <c r="J9" s="965"/>
    </row>
    <row r="10" spans="1:10" s="879" customFormat="1" ht="10.5" customHeight="1" thickBot="1" x14ac:dyDescent="0.2">
      <c r="B10" s="880"/>
      <c r="C10" s="881"/>
      <c r="D10" s="881"/>
      <c r="E10" s="881"/>
      <c r="F10" s="882"/>
      <c r="G10" s="883"/>
      <c r="H10" s="866" t="s">
        <v>4378</v>
      </c>
      <c r="J10" s="965"/>
    </row>
    <row r="11" spans="1:10" ht="28.5" customHeight="1" thickBot="1" x14ac:dyDescent="0.25">
      <c r="A11" s="885" t="s">
        <v>4387</v>
      </c>
      <c r="B11" s="886" t="s">
        <v>449</v>
      </c>
      <c r="C11" s="887" t="s">
        <v>4379</v>
      </c>
      <c r="D11" s="887" t="s">
        <v>4380</v>
      </c>
      <c r="E11" s="887" t="s">
        <v>4381</v>
      </c>
      <c r="F11" s="887" t="s">
        <v>4382</v>
      </c>
      <c r="G11" s="887" t="s">
        <v>4388</v>
      </c>
      <c r="H11" s="888" t="s">
        <v>4389</v>
      </c>
    </row>
    <row r="12" spans="1:10" ht="15" customHeight="1" thickBot="1" x14ac:dyDescent="0.2">
      <c r="A12" s="889" t="s">
        <v>4390</v>
      </c>
      <c r="B12" s="890"/>
      <c r="C12" s="891"/>
      <c r="D12" s="891"/>
      <c r="E12" s="892"/>
      <c r="F12" s="893"/>
      <c r="G12" s="894"/>
      <c r="H12" s="895"/>
    </row>
    <row r="13" spans="1:10" s="902" customFormat="1" ht="84" x14ac:dyDescent="0.2">
      <c r="A13" s="938">
        <v>1</v>
      </c>
      <c r="B13" s="897" t="s">
        <v>4565</v>
      </c>
      <c r="C13" s="898">
        <v>1400</v>
      </c>
      <c r="D13" s="898">
        <v>700</v>
      </c>
      <c r="E13" s="898">
        <v>595.71840000000009</v>
      </c>
      <c r="F13" s="946">
        <f t="shared" ref="F13:F27" si="1">E13/D13*100</f>
        <v>85.102628571428582</v>
      </c>
      <c r="G13" s="947" t="s">
        <v>4391</v>
      </c>
      <c r="H13" s="948" t="s">
        <v>4566</v>
      </c>
      <c r="I13" s="859"/>
      <c r="J13" s="966"/>
    </row>
    <row r="14" spans="1:10" s="902" customFormat="1" ht="63" x14ac:dyDescent="0.2">
      <c r="A14" s="896">
        <f>A13+1</f>
        <v>2</v>
      </c>
      <c r="B14" s="897" t="s">
        <v>4567</v>
      </c>
      <c r="C14" s="898">
        <v>4500</v>
      </c>
      <c r="D14" s="898">
        <v>10128.93</v>
      </c>
      <c r="E14" s="898">
        <v>8939.6764999999996</v>
      </c>
      <c r="F14" s="899">
        <f t="shared" si="1"/>
        <v>88.258843727817251</v>
      </c>
      <c r="G14" s="900" t="s">
        <v>4391</v>
      </c>
      <c r="H14" s="949" t="s">
        <v>4568</v>
      </c>
      <c r="I14" s="859"/>
      <c r="J14" s="966"/>
    </row>
    <row r="15" spans="1:10" s="902" customFormat="1" ht="115.5" x14ac:dyDescent="0.2">
      <c r="A15" s="896">
        <f t="shared" ref="A15:A26" si="2">A14+1</f>
        <v>3</v>
      </c>
      <c r="B15" s="897" t="s">
        <v>4569</v>
      </c>
      <c r="C15" s="898">
        <v>10500</v>
      </c>
      <c r="D15" s="898">
        <v>26374.57</v>
      </c>
      <c r="E15" s="898">
        <v>22609.59246</v>
      </c>
      <c r="F15" s="899">
        <f t="shared" si="1"/>
        <v>85.724970909478344</v>
      </c>
      <c r="G15" s="900" t="s">
        <v>4391</v>
      </c>
      <c r="H15" s="901" t="s">
        <v>4570</v>
      </c>
      <c r="I15" s="859"/>
      <c r="J15" s="966"/>
    </row>
    <row r="16" spans="1:10" s="902" customFormat="1" ht="12.75" customHeight="1" x14ac:dyDescent="0.2">
      <c r="A16" s="896">
        <f t="shared" si="2"/>
        <v>4</v>
      </c>
      <c r="B16" s="897" t="s">
        <v>648</v>
      </c>
      <c r="C16" s="898">
        <v>5780</v>
      </c>
      <c r="D16" s="898">
        <v>5846.4000000000005</v>
      </c>
      <c r="E16" s="898">
        <v>5770.9579599999997</v>
      </c>
      <c r="F16" s="899">
        <f t="shared" si="1"/>
        <v>98.709598385331134</v>
      </c>
      <c r="G16" s="900" t="s">
        <v>4391</v>
      </c>
      <c r="H16" s="901" t="s">
        <v>100</v>
      </c>
      <c r="I16" s="859"/>
      <c r="J16" s="966"/>
    </row>
    <row r="17" spans="1:10" s="902" customFormat="1" ht="63" x14ac:dyDescent="0.2">
      <c r="A17" s="896">
        <f t="shared" si="2"/>
        <v>5</v>
      </c>
      <c r="B17" s="897" t="s">
        <v>4571</v>
      </c>
      <c r="C17" s="898">
        <v>800</v>
      </c>
      <c r="D17" s="898">
        <v>865</v>
      </c>
      <c r="E17" s="898">
        <v>349.36235999999997</v>
      </c>
      <c r="F17" s="899">
        <f t="shared" si="1"/>
        <v>40.388712138728323</v>
      </c>
      <c r="G17" s="900" t="s">
        <v>4391</v>
      </c>
      <c r="H17" s="901" t="s">
        <v>4572</v>
      </c>
      <c r="I17" s="859"/>
      <c r="J17" s="966"/>
    </row>
    <row r="18" spans="1:10" s="902" customFormat="1" ht="45" customHeight="1" x14ac:dyDescent="0.2">
      <c r="A18" s="896">
        <f t="shared" si="2"/>
        <v>6</v>
      </c>
      <c r="B18" s="897" t="s">
        <v>4573</v>
      </c>
      <c r="C18" s="898">
        <v>1770</v>
      </c>
      <c r="D18" s="898">
        <v>1670</v>
      </c>
      <c r="E18" s="898">
        <v>70.911000000000001</v>
      </c>
      <c r="F18" s="899">
        <f t="shared" si="1"/>
        <v>4.2461676646706588</v>
      </c>
      <c r="G18" s="900" t="s">
        <v>4391</v>
      </c>
      <c r="H18" s="901" t="s">
        <v>5151</v>
      </c>
      <c r="I18" s="859"/>
      <c r="J18" s="966"/>
    </row>
    <row r="19" spans="1:10" s="902" customFormat="1" ht="12.75" customHeight="1" x14ac:dyDescent="0.2">
      <c r="A19" s="896">
        <f t="shared" si="2"/>
        <v>7</v>
      </c>
      <c r="B19" s="897" t="s">
        <v>4574</v>
      </c>
      <c r="C19" s="898">
        <v>818</v>
      </c>
      <c r="D19" s="898">
        <v>789.13</v>
      </c>
      <c r="E19" s="898">
        <v>789.13</v>
      </c>
      <c r="F19" s="899">
        <f t="shared" si="1"/>
        <v>100</v>
      </c>
      <c r="G19" s="903" t="s">
        <v>4391</v>
      </c>
      <c r="H19" s="901" t="s">
        <v>100</v>
      </c>
      <c r="J19" s="966"/>
    </row>
    <row r="20" spans="1:10" s="905" customFormat="1" ht="34.5" customHeight="1" x14ac:dyDescent="0.2">
      <c r="A20" s="896">
        <f t="shared" si="2"/>
        <v>8</v>
      </c>
      <c r="B20" s="959" t="s">
        <v>4575</v>
      </c>
      <c r="C20" s="908">
        <v>0</v>
      </c>
      <c r="D20" s="908">
        <v>70</v>
      </c>
      <c r="E20" s="908">
        <v>63.756</v>
      </c>
      <c r="F20" s="899">
        <f t="shared" si="1"/>
        <v>91.080000000000013</v>
      </c>
      <c r="G20" s="904" t="s">
        <v>4392</v>
      </c>
      <c r="H20" s="901" t="s">
        <v>100</v>
      </c>
      <c r="I20" s="902"/>
      <c r="J20" s="966"/>
    </row>
    <row r="21" spans="1:10" s="905" customFormat="1" ht="34.5" customHeight="1" x14ac:dyDescent="0.2">
      <c r="A21" s="896">
        <f t="shared" si="2"/>
        <v>9</v>
      </c>
      <c r="B21" s="959" t="s">
        <v>4576</v>
      </c>
      <c r="C21" s="908">
        <v>0</v>
      </c>
      <c r="D21" s="908">
        <v>10</v>
      </c>
      <c r="E21" s="908">
        <v>10</v>
      </c>
      <c r="F21" s="899">
        <f t="shared" si="1"/>
        <v>100</v>
      </c>
      <c r="G21" s="904" t="s">
        <v>4392</v>
      </c>
      <c r="H21" s="901" t="s">
        <v>100</v>
      </c>
      <c r="I21" s="902"/>
      <c r="J21" s="966"/>
    </row>
    <row r="22" spans="1:10" s="905" customFormat="1" ht="34.5" customHeight="1" x14ac:dyDescent="0.2">
      <c r="A22" s="896">
        <f t="shared" si="2"/>
        <v>10</v>
      </c>
      <c r="B22" s="959" t="s">
        <v>4577</v>
      </c>
      <c r="C22" s="907">
        <v>0</v>
      </c>
      <c r="D22" s="907">
        <v>40</v>
      </c>
      <c r="E22" s="907">
        <v>40</v>
      </c>
      <c r="F22" s="899">
        <f t="shared" si="1"/>
        <v>100</v>
      </c>
      <c r="G22" s="904" t="s">
        <v>4392</v>
      </c>
      <c r="H22" s="901" t="s">
        <v>100</v>
      </c>
      <c r="I22" s="902"/>
      <c r="J22" s="966"/>
    </row>
    <row r="23" spans="1:10" s="905" customFormat="1" ht="24" customHeight="1" x14ac:dyDescent="0.2">
      <c r="A23" s="896">
        <f t="shared" si="2"/>
        <v>11</v>
      </c>
      <c r="B23" s="959" t="s">
        <v>4578</v>
      </c>
      <c r="C23" s="907">
        <v>0</v>
      </c>
      <c r="D23" s="907">
        <v>50</v>
      </c>
      <c r="E23" s="907">
        <v>50</v>
      </c>
      <c r="F23" s="899">
        <f t="shared" si="1"/>
        <v>100</v>
      </c>
      <c r="G23" s="904" t="s">
        <v>4392</v>
      </c>
      <c r="H23" s="901" t="s">
        <v>100</v>
      </c>
      <c r="I23" s="902"/>
      <c r="J23" s="966"/>
    </row>
    <row r="24" spans="1:10" s="905" customFormat="1" ht="42" x14ac:dyDescent="0.2">
      <c r="A24" s="896">
        <f t="shared" si="2"/>
        <v>12</v>
      </c>
      <c r="B24" s="959" t="s">
        <v>4579</v>
      </c>
      <c r="C24" s="907">
        <v>0</v>
      </c>
      <c r="D24" s="907">
        <v>70</v>
      </c>
      <c r="E24" s="907">
        <v>70</v>
      </c>
      <c r="F24" s="899">
        <f t="shared" si="1"/>
        <v>100</v>
      </c>
      <c r="G24" s="903" t="s">
        <v>4392</v>
      </c>
      <c r="H24" s="901" t="s">
        <v>100</v>
      </c>
      <c r="I24" s="902"/>
      <c r="J24" s="966"/>
    </row>
    <row r="25" spans="1:10" s="905" customFormat="1" ht="42" x14ac:dyDescent="0.2">
      <c r="A25" s="896">
        <f t="shared" si="2"/>
        <v>13</v>
      </c>
      <c r="B25" s="959" t="s">
        <v>4580</v>
      </c>
      <c r="C25" s="907">
        <v>0</v>
      </c>
      <c r="D25" s="907">
        <v>215</v>
      </c>
      <c r="E25" s="907">
        <v>215</v>
      </c>
      <c r="F25" s="899">
        <f t="shared" si="1"/>
        <v>100</v>
      </c>
      <c r="G25" s="903" t="s">
        <v>4392</v>
      </c>
      <c r="H25" s="901" t="s">
        <v>100</v>
      </c>
      <c r="I25" s="902"/>
      <c r="J25" s="966"/>
    </row>
    <row r="26" spans="1:10" s="905" customFormat="1" ht="34.5" customHeight="1" x14ac:dyDescent="0.2">
      <c r="A26" s="896">
        <f t="shared" si="2"/>
        <v>14</v>
      </c>
      <c r="B26" s="959" t="s">
        <v>4581</v>
      </c>
      <c r="C26" s="907">
        <v>0</v>
      </c>
      <c r="D26" s="907">
        <v>10</v>
      </c>
      <c r="E26" s="907">
        <v>10</v>
      </c>
      <c r="F26" s="899">
        <f t="shared" si="1"/>
        <v>100</v>
      </c>
      <c r="G26" s="903" t="s">
        <v>4392</v>
      </c>
      <c r="H26" s="901" t="s">
        <v>100</v>
      </c>
      <c r="I26" s="902"/>
      <c r="J26" s="966"/>
    </row>
    <row r="27" spans="1:10" s="913" customFormat="1" ht="13.5" customHeight="1" thickBot="1" x14ac:dyDescent="0.25">
      <c r="A27" s="1162" t="s">
        <v>386</v>
      </c>
      <c r="B27" s="1163"/>
      <c r="C27" s="909">
        <f>SUM(C13:C26)</f>
        <v>25568</v>
      </c>
      <c r="D27" s="909">
        <f>SUM(D13:D26)</f>
        <v>46839.03</v>
      </c>
      <c r="E27" s="909">
        <f>SUM(E13:E26)</f>
        <v>39584.104679999997</v>
      </c>
      <c r="F27" s="910">
        <f t="shared" si="1"/>
        <v>84.510940299147947</v>
      </c>
      <c r="G27" s="911"/>
      <c r="H27" s="912"/>
      <c r="J27" s="967"/>
    </row>
    <row r="28" spans="1:10" ht="18" customHeight="1" thickBot="1" x14ac:dyDescent="0.2">
      <c r="A28" s="889" t="s">
        <v>4414</v>
      </c>
      <c r="B28" s="925"/>
      <c r="C28" s="915"/>
      <c r="D28" s="915"/>
      <c r="E28" s="916"/>
      <c r="F28" s="893"/>
      <c r="G28" s="926"/>
      <c r="H28" s="927"/>
    </row>
    <row r="29" spans="1:10" s="860" customFormat="1" ht="21" x14ac:dyDescent="0.2">
      <c r="A29" s="938">
        <f>A26+1</f>
        <v>15</v>
      </c>
      <c r="B29" s="897" t="s">
        <v>4347</v>
      </c>
      <c r="C29" s="898">
        <v>0</v>
      </c>
      <c r="D29" s="898">
        <v>145.38</v>
      </c>
      <c r="E29" s="898">
        <v>145.38</v>
      </c>
      <c r="F29" s="899">
        <f t="shared" ref="F29:F30" si="3">E29/D29*100</f>
        <v>100</v>
      </c>
      <c r="G29" s="903" t="s">
        <v>4392</v>
      </c>
      <c r="H29" s="928" t="s">
        <v>100</v>
      </c>
      <c r="J29" s="968"/>
    </row>
    <row r="30" spans="1:10" s="860" customFormat="1" ht="13.5" customHeight="1" thickBot="1" x14ac:dyDescent="0.25">
      <c r="A30" s="1162" t="s">
        <v>386</v>
      </c>
      <c r="B30" s="1163"/>
      <c r="C30" s="909">
        <f>SUM(C29:C29)</f>
        <v>0</v>
      </c>
      <c r="D30" s="935">
        <f>SUM(D29:D29)</f>
        <v>145.38</v>
      </c>
      <c r="E30" s="935">
        <f>SUM(E29:E29)</f>
        <v>145.38</v>
      </c>
      <c r="F30" s="936">
        <f t="shared" si="3"/>
        <v>100</v>
      </c>
      <c r="G30" s="911"/>
      <c r="H30" s="937"/>
      <c r="J30" s="968"/>
    </row>
    <row r="31" spans="1:10" s="881" customFormat="1" x14ac:dyDescent="0.2">
      <c r="A31" s="941"/>
      <c r="B31" s="942"/>
      <c r="C31" s="941"/>
      <c r="D31" s="941"/>
      <c r="E31" s="941"/>
      <c r="F31" s="943"/>
      <c r="G31" s="944"/>
      <c r="H31" s="945"/>
      <c r="J31" s="965"/>
    </row>
  </sheetData>
  <mergeCells count="7">
    <mergeCell ref="A30:B30"/>
    <mergeCell ref="A1:H1"/>
    <mergeCell ref="A4:B4"/>
    <mergeCell ref="A5:B5"/>
    <mergeCell ref="A6:B6"/>
    <mergeCell ref="A7:B7"/>
    <mergeCell ref="A27:B27"/>
  </mergeCells>
  <printOptions horizontalCentered="1"/>
  <pageMargins left="0.31496062992125984" right="0.31496062992125984" top="0.51181102362204722" bottom="0.43307086614173229" header="0.31496062992125984" footer="0.23622047244094491"/>
  <pageSetup paperSize="9" scale="97" firstPageNumber="260" fitToHeight="0" orientation="landscape" useFirstPageNumber="1" r:id="rId1"/>
  <headerFooter alignWithMargins="0">
    <oddHeader>&amp;L&amp;"Tahoma,Kurzíva"&amp;9Závěrečný účet za rok 2016&amp;R&amp;"Tahoma,Kurzíva"&amp;9Tabulka č. 11</oddHeader>
    <oddFooter>&amp;C&amp;"Tahoma,Obyčejné"&amp;10&amp;P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view="pageBreakPreview" zoomScaleNormal="110" zoomScaleSheetLayoutView="100" workbookViewId="0">
      <selection activeCell="B9" sqref="B9"/>
    </sheetView>
  </sheetViews>
  <sheetFormatPr defaultRowHeight="10.5" x14ac:dyDescent="0.2"/>
  <cols>
    <col min="1" max="1" width="6.42578125" style="859" customWidth="1"/>
    <col min="2" max="2" width="42.7109375" style="860" customWidth="1"/>
    <col min="3" max="4" width="13.140625" style="861" customWidth="1"/>
    <col min="5" max="5" width="12.140625" style="859" customWidth="1"/>
    <col min="6" max="6" width="8" style="862" customWidth="1"/>
    <col min="7" max="7" width="8.7109375" style="863" customWidth="1"/>
    <col min="8" max="8" width="42.7109375" style="864" customWidth="1"/>
    <col min="9" max="9" width="9.140625" style="859"/>
    <col min="10" max="10" width="50.42578125" style="859" customWidth="1"/>
    <col min="11" max="16384" width="9.140625" style="859"/>
  </cols>
  <sheetData>
    <row r="1" spans="1:11" s="858" customFormat="1" ht="18" customHeight="1" x14ac:dyDescent="0.2">
      <c r="A1" s="1053" t="s">
        <v>4582</v>
      </c>
      <c r="B1" s="1053"/>
      <c r="C1" s="1053"/>
      <c r="D1" s="1053"/>
      <c r="E1" s="1053"/>
      <c r="F1" s="1053"/>
      <c r="G1" s="1053"/>
      <c r="H1" s="1053"/>
    </row>
    <row r="2" spans="1:11" ht="12" customHeight="1" x14ac:dyDescent="0.2"/>
    <row r="3" spans="1:11" ht="12" customHeight="1" thickBot="1" x14ac:dyDescent="0.2">
      <c r="A3" s="865"/>
      <c r="F3" s="866" t="s">
        <v>4378</v>
      </c>
    </row>
    <row r="4" spans="1:11" ht="23.25" customHeight="1" x14ac:dyDescent="0.2">
      <c r="A4" s="1158"/>
      <c r="B4" s="1159"/>
      <c r="C4" s="867" t="s">
        <v>4379</v>
      </c>
      <c r="D4" s="867" t="s">
        <v>4380</v>
      </c>
      <c r="E4" s="867" t="s">
        <v>4381</v>
      </c>
      <c r="F4" s="868" t="s">
        <v>4382</v>
      </c>
      <c r="G4" s="869"/>
      <c r="H4" s="870"/>
    </row>
    <row r="5" spans="1:11" ht="12.75" customHeight="1" x14ac:dyDescent="0.2">
      <c r="A5" s="1156" t="s">
        <v>4383</v>
      </c>
      <c r="B5" s="1157"/>
      <c r="C5" s="871">
        <f>C34</f>
        <v>137325</v>
      </c>
      <c r="D5" s="871">
        <f>D34</f>
        <v>495606.72</v>
      </c>
      <c r="E5" s="871">
        <f>E34</f>
        <v>144015.74654000005</v>
      </c>
      <c r="F5" s="872">
        <f t="shared" ref="F5:F7" si="0">E5/D5*100</f>
        <v>29.058473327399607</v>
      </c>
      <c r="G5" s="873"/>
      <c r="H5" s="874"/>
    </row>
    <row r="6" spans="1:11" ht="12.75" customHeight="1" x14ac:dyDescent="0.2">
      <c r="A6" s="1156" t="s">
        <v>4386</v>
      </c>
      <c r="B6" s="1157"/>
      <c r="C6" s="875">
        <f>C43</f>
        <v>65098</v>
      </c>
      <c r="D6" s="875">
        <f>D43</f>
        <v>109538.21000000002</v>
      </c>
      <c r="E6" s="875">
        <f>E43</f>
        <v>6748.19146</v>
      </c>
      <c r="F6" s="872">
        <f t="shared" si="0"/>
        <v>6.1605821931908498</v>
      </c>
      <c r="G6" s="873"/>
      <c r="H6" s="874"/>
    </row>
    <row r="7" spans="1:11" s="865" customFormat="1" ht="13.5" customHeight="1" thickBot="1" x14ac:dyDescent="0.25">
      <c r="A7" s="1160" t="s">
        <v>386</v>
      </c>
      <c r="B7" s="1161"/>
      <c r="C7" s="876">
        <f>SUM(C5:C6)</f>
        <v>202423</v>
      </c>
      <c r="D7" s="877">
        <f>SUM(D5:D6)</f>
        <v>605144.92999999993</v>
      </c>
      <c r="E7" s="876">
        <f>SUM(E5:E6)</f>
        <v>150763.93800000005</v>
      </c>
      <c r="F7" s="878">
        <f t="shared" si="0"/>
        <v>24.913691006218968</v>
      </c>
      <c r="G7" s="873"/>
      <c r="H7" s="874"/>
    </row>
    <row r="8" spans="1:11" s="879" customFormat="1" ht="10.5" customHeight="1" x14ac:dyDescent="0.2">
      <c r="B8" s="880"/>
      <c r="C8" s="881"/>
      <c r="D8" s="881"/>
      <c r="E8" s="881"/>
      <c r="F8" s="882"/>
      <c r="G8" s="883"/>
      <c r="H8" s="884"/>
    </row>
    <row r="9" spans="1:11" s="879" customFormat="1" ht="10.5" customHeight="1" x14ac:dyDescent="0.2">
      <c r="B9" s="880"/>
      <c r="C9" s="881"/>
      <c r="D9" s="881"/>
      <c r="E9" s="881"/>
      <c r="F9" s="882"/>
      <c r="G9" s="883"/>
      <c r="H9" s="884"/>
    </row>
    <row r="10" spans="1:11" s="879" customFormat="1" ht="10.5" customHeight="1" thickBot="1" x14ac:dyDescent="0.2">
      <c r="B10" s="880"/>
      <c r="C10" s="881"/>
      <c r="D10" s="881"/>
      <c r="E10" s="881"/>
      <c r="F10" s="882"/>
      <c r="G10" s="883"/>
      <c r="H10" s="866" t="s">
        <v>4378</v>
      </c>
    </row>
    <row r="11" spans="1:11" ht="28.5" customHeight="1" thickBot="1" x14ac:dyDescent="0.25">
      <c r="A11" s="885" t="s">
        <v>4387</v>
      </c>
      <c r="B11" s="886" t="s">
        <v>449</v>
      </c>
      <c r="C11" s="887" t="s">
        <v>4379</v>
      </c>
      <c r="D11" s="887" t="s">
        <v>4380</v>
      </c>
      <c r="E11" s="887" t="s">
        <v>4381</v>
      </c>
      <c r="F11" s="887" t="s">
        <v>4382</v>
      </c>
      <c r="G11" s="887" t="s">
        <v>4388</v>
      </c>
      <c r="H11" s="888" t="s">
        <v>4389</v>
      </c>
    </row>
    <row r="12" spans="1:11" ht="15" customHeight="1" thickBot="1" x14ac:dyDescent="0.2">
      <c r="A12" s="889" t="s">
        <v>4390</v>
      </c>
      <c r="B12" s="890"/>
      <c r="C12" s="891"/>
      <c r="D12" s="891"/>
      <c r="E12" s="892"/>
      <c r="F12" s="893"/>
      <c r="G12" s="894"/>
      <c r="H12" s="895"/>
    </row>
    <row r="13" spans="1:11" s="902" customFormat="1" ht="115.5" x14ac:dyDescent="0.2">
      <c r="A13" s="938">
        <v>1</v>
      </c>
      <c r="B13" s="897" t="s">
        <v>2684</v>
      </c>
      <c r="C13" s="898">
        <v>20000</v>
      </c>
      <c r="D13" s="898">
        <v>22869.819999999996</v>
      </c>
      <c r="E13" s="898">
        <v>20353.090690000008</v>
      </c>
      <c r="F13" s="946">
        <f t="shared" ref="F13:F34" si="1">E13/D13*100</f>
        <v>88.995412687987979</v>
      </c>
      <c r="G13" s="947" t="s">
        <v>4391</v>
      </c>
      <c r="H13" s="948" t="s">
        <v>4583</v>
      </c>
      <c r="J13" s="969"/>
    </row>
    <row r="14" spans="1:11" s="902" customFormat="1" ht="115.5" x14ac:dyDescent="0.2">
      <c r="A14" s="896">
        <f>A13+1</f>
        <v>2</v>
      </c>
      <c r="B14" s="897" t="s">
        <v>2677</v>
      </c>
      <c r="C14" s="898">
        <v>15000</v>
      </c>
      <c r="D14" s="898">
        <v>38565.199999999997</v>
      </c>
      <c r="E14" s="898">
        <v>25265.253500000006</v>
      </c>
      <c r="F14" s="899">
        <f t="shared" si="1"/>
        <v>65.513088224617036</v>
      </c>
      <c r="G14" s="900" t="s">
        <v>4391</v>
      </c>
      <c r="H14" s="901" t="s">
        <v>4584</v>
      </c>
      <c r="J14" s="966"/>
      <c r="K14" s="966"/>
    </row>
    <row r="15" spans="1:11" s="902" customFormat="1" ht="126" x14ac:dyDescent="0.2">
      <c r="A15" s="896">
        <f t="shared" ref="A15:A33" si="2">A14+1</f>
        <v>3</v>
      </c>
      <c r="B15" s="897" t="s">
        <v>2849</v>
      </c>
      <c r="C15" s="898">
        <v>10000</v>
      </c>
      <c r="D15" s="898">
        <v>39054.37000000001</v>
      </c>
      <c r="E15" s="898">
        <v>22719.358769999999</v>
      </c>
      <c r="F15" s="899">
        <f t="shared" si="1"/>
        <v>58.173666019961388</v>
      </c>
      <c r="G15" s="900" t="s">
        <v>4391</v>
      </c>
      <c r="H15" s="901" t="s">
        <v>4585</v>
      </c>
    </row>
    <row r="16" spans="1:11" s="902" customFormat="1" ht="24" customHeight="1" x14ac:dyDescent="0.15">
      <c r="A16" s="896">
        <f t="shared" si="2"/>
        <v>4</v>
      </c>
      <c r="B16" s="897" t="s">
        <v>3797</v>
      </c>
      <c r="C16" s="898">
        <v>0</v>
      </c>
      <c r="D16" s="898">
        <v>3564.1800000000003</v>
      </c>
      <c r="E16" s="898">
        <v>3564.1759999999999</v>
      </c>
      <c r="F16" s="899">
        <f t="shared" si="1"/>
        <v>99.999887772222493</v>
      </c>
      <c r="G16" s="900" t="s">
        <v>4392</v>
      </c>
      <c r="H16" s="901" t="s">
        <v>100</v>
      </c>
      <c r="J16" s="970"/>
    </row>
    <row r="17" spans="1:10" s="902" customFormat="1" ht="147" x14ac:dyDescent="0.2">
      <c r="A17" s="896">
        <f t="shared" si="2"/>
        <v>5</v>
      </c>
      <c r="B17" s="897" t="s">
        <v>3484</v>
      </c>
      <c r="C17" s="898">
        <v>8000</v>
      </c>
      <c r="D17" s="898">
        <v>16033.070000000002</v>
      </c>
      <c r="E17" s="898">
        <v>6422.6766599999992</v>
      </c>
      <c r="F17" s="899">
        <f t="shared" si="1"/>
        <v>40.058932319262617</v>
      </c>
      <c r="G17" s="900" t="s">
        <v>4391</v>
      </c>
      <c r="H17" s="901" t="s">
        <v>4586</v>
      </c>
      <c r="J17" s="971"/>
    </row>
    <row r="18" spans="1:10" s="902" customFormat="1" ht="57" customHeight="1" x14ac:dyDescent="0.2">
      <c r="A18" s="896">
        <f t="shared" si="2"/>
        <v>6</v>
      </c>
      <c r="B18" s="897" t="s">
        <v>4587</v>
      </c>
      <c r="C18" s="898">
        <v>16000</v>
      </c>
      <c r="D18" s="898">
        <v>16000</v>
      </c>
      <c r="E18" s="898">
        <v>0</v>
      </c>
      <c r="F18" s="899">
        <f t="shared" si="1"/>
        <v>0</v>
      </c>
      <c r="G18" s="900" t="s">
        <v>4396</v>
      </c>
      <c r="H18" s="901" t="s">
        <v>4588</v>
      </c>
      <c r="J18" s="971"/>
    </row>
    <row r="19" spans="1:10" s="905" customFormat="1" ht="73.5" x14ac:dyDescent="0.2">
      <c r="A19" s="896">
        <f t="shared" si="2"/>
        <v>7</v>
      </c>
      <c r="B19" s="897" t="s">
        <v>666</v>
      </c>
      <c r="C19" s="898">
        <v>15000</v>
      </c>
      <c r="D19" s="898">
        <v>38204.270000000004</v>
      </c>
      <c r="E19" s="898">
        <v>20904.058539999995</v>
      </c>
      <c r="F19" s="899">
        <f t="shared" si="1"/>
        <v>54.716550113377359</v>
      </c>
      <c r="G19" s="904" t="s">
        <v>4391</v>
      </c>
      <c r="H19" s="901" t="s">
        <v>4589</v>
      </c>
      <c r="J19" s="972"/>
    </row>
    <row r="20" spans="1:10" s="905" customFormat="1" ht="115.5" x14ac:dyDescent="0.2">
      <c r="A20" s="896">
        <f t="shared" si="2"/>
        <v>8</v>
      </c>
      <c r="B20" s="897" t="s">
        <v>3493</v>
      </c>
      <c r="C20" s="898">
        <v>11500</v>
      </c>
      <c r="D20" s="898">
        <v>15128.28</v>
      </c>
      <c r="E20" s="898">
        <v>11586.999300000001</v>
      </c>
      <c r="F20" s="899">
        <f t="shared" si="1"/>
        <v>76.591650207426099</v>
      </c>
      <c r="G20" s="904" t="s">
        <v>4391</v>
      </c>
      <c r="H20" s="901" t="s">
        <v>4590</v>
      </c>
      <c r="J20" s="973"/>
    </row>
    <row r="21" spans="1:10" s="905" customFormat="1" ht="12.75" customHeight="1" x14ac:dyDescent="0.2">
      <c r="A21" s="896">
        <f t="shared" si="2"/>
        <v>9</v>
      </c>
      <c r="B21" s="897" t="s">
        <v>2774</v>
      </c>
      <c r="C21" s="898">
        <v>525</v>
      </c>
      <c r="D21" s="898">
        <v>575</v>
      </c>
      <c r="E21" s="898">
        <v>575</v>
      </c>
      <c r="F21" s="899">
        <f t="shared" si="1"/>
        <v>100</v>
      </c>
      <c r="G21" s="903" t="s">
        <v>4391</v>
      </c>
      <c r="H21" s="901" t="s">
        <v>100</v>
      </c>
      <c r="J21" s="973"/>
    </row>
    <row r="22" spans="1:10" s="902" customFormat="1" ht="24" customHeight="1" x14ac:dyDescent="0.3">
      <c r="A22" s="896">
        <f t="shared" si="2"/>
        <v>10</v>
      </c>
      <c r="B22" s="897" t="s">
        <v>4591</v>
      </c>
      <c r="C22" s="898">
        <v>5000</v>
      </c>
      <c r="D22" s="898">
        <v>5000</v>
      </c>
      <c r="E22" s="898">
        <v>5000</v>
      </c>
      <c r="F22" s="899">
        <f t="shared" si="1"/>
        <v>100</v>
      </c>
      <c r="G22" s="904" t="s">
        <v>4391</v>
      </c>
      <c r="H22" s="901" t="s">
        <v>100</v>
      </c>
      <c r="J22" s="974"/>
    </row>
    <row r="23" spans="1:10" s="905" customFormat="1" ht="12.75" customHeight="1" x14ac:dyDescent="0.2">
      <c r="A23" s="896">
        <f t="shared" si="2"/>
        <v>11</v>
      </c>
      <c r="B23" s="897" t="s">
        <v>664</v>
      </c>
      <c r="C23" s="898">
        <v>6000</v>
      </c>
      <c r="D23" s="898">
        <v>16500</v>
      </c>
      <c r="E23" s="898">
        <v>16500</v>
      </c>
      <c r="F23" s="899">
        <f t="shared" si="1"/>
        <v>100</v>
      </c>
      <c r="G23" s="904" t="s">
        <v>4391</v>
      </c>
      <c r="H23" s="901" t="s">
        <v>100</v>
      </c>
    </row>
    <row r="24" spans="1:10" s="902" customFormat="1" ht="94.5" x14ac:dyDescent="0.2">
      <c r="A24" s="896">
        <f t="shared" si="2"/>
        <v>12</v>
      </c>
      <c r="B24" s="897" t="s">
        <v>1006</v>
      </c>
      <c r="C24" s="898">
        <v>10000</v>
      </c>
      <c r="D24" s="898">
        <v>10000</v>
      </c>
      <c r="E24" s="898">
        <v>1000</v>
      </c>
      <c r="F24" s="899">
        <f t="shared" si="1"/>
        <v>10</v>
      </c>
      <c r="G24" s="904" t="s">
        <v>4391</v>
      </c>
      <c r="H24" s="901" t="s">
        <v>4592</v>
      </c>
    </row>
    <row r="25" spans="1:10" s="902" customFormat="1" ht="73.5" x14ac:dyDescent="0.2">
      <c r="A25" s="896">
        <f t="shared" si="2"/>
        <v>13</v>
      </c>
      <c r="B25" s="897" t="s">
        <v>4593</v>
      </c>
      <c r="C25" s="898">
        <v>0</v>
      </c>
      <c r="D25" s="898">
        <v>50</v>
      </c>
      <c r="E25" s="898">
        <v>3</v>
      </c>
      <c r="F25" s="899">
        <f>E25/D25*100</f>
        <v>6</v>
      </c>
      <c r="G25" s="904" t="s">
        <v>4396</v>
      </c>
      <c r="H25" s="901" t="s">
        <v>4594</v>
      </c>
      <c r="J25" s="971"/>
    </row>
    <row r="26" spans="1:10" s="902" customFormat="1" ht="63" x14ac:dyDescent="0.2">
      <c r="A26" s="896">
        <f t="shared" si="2"/>
        <v>14</v>
      </c>
      <c r="B26" s="897" t="s">
        <v>4595</v>
      </c>
      <c r="C26" s="898">
        <v>300</v>
      </c>
      <c r="D26" s="898">
        <v>0</v>
      </c>
      <c r="E26" s="898">
        <v>0</v>
      </c>
      <c r="F26" s="899" t="s">
        <v>205</v>
      </c>
      <c r="G26" s="903" t="s">
        <v>4392</v>
      </c>
      <c r="H26" s="901" t="s">
        <v>4596</v>
      </c>
    </row>
    <row r="27" spans="1:10" s="905" customFormat="1" ht="105" x14ac:dyDescent="0.2">
      <c r="A27" s="896">
        <f t="shared" si="2"/>
        <v>15</v>
      </c>
      <c r="B27" s="897" t="s">
        <v>4597</v>
      </c>
      <c r="C27" s="898">
        <v>0</v>
      </c>
      <c r="D27" s="898">
        <v>3266.77</v>
      </c>
      <c r="E27" s="898">
        <v>2642.41302</v>
      </c>
      <c r="F27" s="899">
        <f>E27/D27*100</f>
        <v>80.887635799275742</v>
      </c>
      <c r="G27" s="904" t="s">
        <v>4391</v>
      </c>
      <c r="H27" s="901" t="s">
        <v>4598</v>
      </c>
      <c r="I27" s="185"/>
    </row>
    <row r="28" spans="1:10" s="905" customFormat="1" ht="157.5" x14ac:dyDescent="0.2">
      <c r="A28" s="896">
        <f t="shared" si="2"/>
        <v>16</v>
      </c>
      <c r="B28" s="897" t="s">
        <v>4599</v>
      </c>
      <c r="C28" s="898">
        <v>0</v>
      </c>
      <c r="D28" s="898">
        <v>2554.4</v>
      </c>
      <c r="E28" s="898">
        <v>1538.6422700000001</v>
      </c>
      <c r="F28" s="899">
        <f>E28/D28*100</f>
        <v>60.234977685562164</v>
      </c>
      <c r="G28" s="904" t="s">
        <v>4396</v>
      </c>
      <c r="H28" s="901" t="s">
        <v>4600</v>
      </c>
    </row>
    <row r="29" spans="1:10" s="905" customFormat="1" ht="147" x14ac:dyDescent="0.2">
      <c r="A29" s="896">
        <f t="shared" si="2"/>
        <v>17</v>
      </c>
      <c r="B29" s="897" t="s">
        <v>384</v>
      </c>
      <c r="C29" s="898">
        <v>20000</v>
      </c>
      <c r="D29" s="898">
        <v>258391.36</v>
      </c>
      <c r="E29" s="898">
        <v>591.07779000000005</v>
      </c>
      <c r="F29" s="899">
        <f>E29/D29*100</f>
        <v>0.22875292347236381</v>
      </c>
      <c r="G29" s="904" t="s">
        <v>4396</v>
      </c>
      <c r="H29" s="901" t="s">
        <v>4601</v>
      </c>
    </row>
    <row r="30" spans="1:10" s="902" customFormat="1" ht="24" customHeight="1" x14ac:dyDescent="0.2">
      <c r="A30" s="896">
        <f t="shared" si="2"/>
        <v>18</v>
      </c>
      <c r="B30" s="906" t="s">
        <v>4602</v>
      </c>
      <c r="C30" s="908">
        <v>0</v>
      </c>
      <c r="D30" s="908">
        <v>100</v>
      </c>
      <c r="E30" s="908">
        <v>100</v>
      </c>
      <c r="F30" s="899">
        <f t="shared" ref="F30:F32" si="3">E30/D30*100</f>
        <v>100</v>
      </c>
      <c r="G30" s="904" t="s">
        <v>4392</v>
      </c>
      <c r="H30" s="901" t="s">
        <v>100</v>
      </c>
    </row>
    <row r="31" spans="1:10" s="902" customFormat="1" ht="34.5" customHeight="1" x14ac:dyDescent="0.2">
      <c r="A31" s="896">
        <f t="shared" si="2"/>
        <v>19</v>
      </c>
      <c r="B31" s="906" t="s">
        <v>4603</v>
      </c>
      <c r="C31" s="908">
        <v>0</v>
      </c>
      <c r="D31" s="908">
        <v>50</v>
      </c>
      <c r="E31" s="908">
        <v>50</v>
      </c>
      <c r="F31" s="899">
        <f t="shared" si="3"/>
        <v>100</v>
      </c>
      <c r="G31" s="904" t="s">
        <v>4392</v>
      </c>
      <c r="H31" s="901" t="s">
        <v>100</v>
      </c>
    </row>
    <row r="32" spans="1:10" s="902" customFormat="1" ht="24" customHeight="1" x14ac:dyDescent="0.2">
      <c r="A32" s="896">
        <f t="shared" si="2"/>
        <v>20</v>
      </c>
      <c r="B32" s="906" t="s">
        <v>4604</v>
      </c>
      <c r="C32" s="908">
        <v>0</v>
      </c>
      <c r="D32" s="908">
        <v>700</v>
      </c>
      <c r="E32" s="908">
        <v>700</v>
      </c>
      <c r="F32" s="899">
        <f t="shared" si="3"/>
        <v>100</v>
      </c>
      <c r="G32" s="904" t="s">
        <v>4392</v>
      </c>
      <c r="H32" s="901" t="s">
        <v>100</v>
      </c>
    </row>
    <row r="33" spans="1:10" s="902" customFormat="1" ht="84" x14ac:dyDescent="0.2">
      <c r="A33" s="896">
        <f t="shared" si="2"/>
        <v>21</v>
      </c>
      <c r="B33" s="906" t="s">
        <v>4605</v>
      </c>
      <c r="C33" s="908">
        <v>0</v>
      </c>
      <c r="D33" s="908">
        <v>9000</v>
      </c>
      <c r="E33" s="908">
        <v>4500</v>
      </c>
      <c r="F33" s="899">
        <f t="shared" si="1"/>
        <v>50</v>
      </c>
      <c r="G33" s="904" t="s">
        <v>4396</v>
      </c>
      <c r="H33" s="901" t="s">
        <v>4606</v>
      </c>
      <c r="J33" s="973"/>
    </row>
    <row r="34" spans="1:10" s="913" customFormat="1" ht="13.5" customHeight="1" thickBot="1" x14ac:dyDescent="0.25">
      <c r="A34" s="1164" t="s">
        <v>386</v>
      </c>
      <c r="B34" s="1165"/>
      <c r="C34" s="909">
        <f>SUM(C13:C33)</f>
        <v>137325</v>
      </c>
      <c r="D34" s="909">
        <f>SUM(D13:D33)</f>
        <v>495606.72</v>
      </c>
      <c r="E34" s="909">
        <f>SUM(E13:E33)</f>
        <v>144015.74654000005</v>
      </c>
      <c r="F34" s="910">
        <f t="shared" si="1"/>
        <v>29.058473327399607</v>
      </c>
      <c r="G34" s="911"/>
      <c r="H34" s="912"/>
    </row>
    <row r="35" spans="1:10" ht="18" customHeight="1" thickBot="1" x14ac:dyDescent="0.2">
      <c r="A35" s="889" t="s">
        <v>4386</v>
      </c>
      <c r="B35" s="890"/>
      <c r="C35" s="891"/>
      <c r="D35" s="891"/>
      <c r="E35" s="892"/>
      <c r="F35" s="893"/>
      <c r="G35" s="894"/>
      <c r="H35" s="927"/>
    </row>
    <row r="36" spans="1:10" s="860" customFormat="1" ht="94.5" x14ac:dyDescent="0.2">
      <c r="A36" s="896">
        <f>A33+1</f>
        <v>22</v>
      </c>
      <c r="B36" s="897" t="s">
        <v>2301</v>
      </c>
      <c r="C36" s="898">
        <v>14200</v>
      </c>
      <c r="D36" s="898">
        <v>21674.13</v>
      </c>
      <c r="E36" s="898">
        <v>3723.3050000000003</v>
      </c>
      <c r="F36" s="899">
        <f t="shared" ref="F36:F43" si="4">E36/D36*100</f>
        <v>17.178567259677781</v>
      </c>
      <c r="G36" s="930" t="s">
        <v>4396</v>
      </c>
      <c r="H36" s="931" t="s">
        <v>4607</v>
      </c>
    </row>
    <row r="37" spans="1:10" s="860" customFormat="1" ht="24" customHeight="1" x14ac:dyDescent="0.2">
      <c r="A37" s="896">
        <f t="shared" ref="A37:A42" si="5">A36+1</f>
        <v>23</v>
      </c>
      <c r="B37" s="897" t="s">
        <v>4608</v>
      </c>
      <c r="C37" s="898">
        <v>200</v>
      </c>
      <c r="D37" s="898">
        <v>0</v>
      </c>
      <c r="E37" s="898">
        <v>0</v>
      </c>
      <c r="F37" s="899" t="s">
        <v>205</v>
      </c>
      <c r="G37" s="930" t="s">
        <v>4392</v>
      </c>
      <c r="H37" s="931" t="s">
        <v>4609</v>
      </c>
    </row>
    <row r="38" spans="1:10" s="860" customFormat="1" ht="63" x14ac:dyDescent="0.2">
      <c r="A38" s="896">
        <f t="shared" si="5"/>
        <v>24</v>
      </c>
      <c r="B38" s="897" t="s">
        <v>4610</v>
      </c>
      <c r="C38" s="898">
        <v>0</v>
      </c>
      <c r="D38" s="898">
        <v>100</v>
      </c>
      <c r="E38" s="898">
        <v>0</v>
      </c>
      <c r="F38" s="899">
        <f t="shared" si="4"/>
        <v>0</v>
      </c>
      <c r="G38" s="930" t="s">
        <v>4396</v>
      </c>
      <c r="H38" s="931" t="s">
        <v>4611</v>
      </c>
    </row>
    <row r="39" spans="1:10" s="860" customFormat="1" ht="84" x14ac:dyDescent="0.2">
      <c r="A39" s="896">
        <f t="shared" si="5"/>
        <v>25</v>
      </c>
      <c r="B39" s="975" t="s">
        <v>4612</v>
      </c>
      <c r="C39" s="976">
        <v>50000</v>
      </c>
      <c r="D39" s="976">
        <v>84671.860000000015</v>
      </c>
      <c r="E39" s="976">
        <v>799.79660000000001</v>
      </c>
      <c r="F39" s="977">
        <f>E39/D39*100</f>
        <v>0.9445837141170631</v>
      </c>
      <c r="G39" s="978" t="s">
        <v>4391</v>
      </c>
      <c r="H39" s="956" t="s">
        <v>4613</v>
      </c>
    </row>
    <row r="40" spans="1:10" s="860" customFormat="1" ht="45" customHeight="1" x14ac:dyDescent="0.2">
      <c r="A40" s="896">
        <f t="shared" si="5"/>
        <v>26</v>
      </c>
      <c r="B40" s="897" t="s">
        <v>2300</v>
      </c>
      <c r="C40" s="898">
        <v>0</v>
      </c>
      <c r="D40" s="898">
        <v>2172.7199999999998</v>
      </c>
      <c r="E40" s="898">
        <v>1901.2430000000002</v>
      </c>
      <c r="F40" s="899">
        <f>E40/D40*100</f>
        <v>87.505200854228818</v>
      </c>
      <c r="G40" s="930" t="s">
        <v>4396</v>
      </c>
      <c r="H40" s="901" t="s">
        <v>4614</v>
      </c>
    </row>
    <row r="41" spans="1:10" s="860" customFormat="1" ht="45" customHeight="1" x14ac:dyDescent="0.2">
      <c r="A41" s="896">
        <f t="shared" si="5"/>
        <v>27</v>
      </c>
      <c r="B41" s="897" t="s">
        <v>2302</v>
      </c>
      <c r="C41" s="898">
        <v>698</v>
      </c>
      <c r="D41" s="898">
        <v>719.5</v>
      </c>
      <c r="E41" s="898">
        <v>323.84685999999994</v>
      </c>
      <c r="F41" s="899">
        <f t="shared" si="4"/>
        <v>45.009987491313403</v>
      </c>
      <c r="G41" s="930" t="s">
        <v>4396</v>
      </c>
      <c r="H41" s="901" t="s">
        <v>4615</v>
      </c>
    </row>
    <row r="42" spans="1:10" s="860" customFormat="1" ht="84" x14ac:dyDescent="0.2">
      <c r="A42" s="896">
        <f t="shared" si="5"/>
        <v>28</v>
      </c>
      <c r="B42" s="897" t="s">
        <v>4616</v>
      </c>
      <c r="C42" s="898">
        <v>0</v>
      </c>
      <c r="D42" s="898">
        <v>200</v>
      </c>
      <c r="E42" s="898">
        <v>0</v>
      </c>
      <c r="F42" s="899">
        <f t="shared" si="4"/>
        <v>0</v>
      </c>
      <c r="G42" s="930" t="s">
        <v>4391</v>
      </c>
      <c r="H42" s="901" t="s">
        <v>4617</v>
      </c>
    </row>
    <row r="43" spans="1:10" s="860" customFormat="1" ht="13.5" customHeight="1" thickBot="1" x14ac:dyDescent="0.25">
      <c r="A43" s="1162" t="s">
        <v>386</v>
      </c>
      <c r="B43" s="1163"/>
      <c r="C43" s="909">
        <f>SUM(C36:C42)</f>
        <v>65098</v>
      </c>
      <c r="D43" s="909">
        <f>SUM(D36:D42)</f>
        <v>109538.21000000002</v>
      </c>
      <c r="E43" s="909">
        <f>SUM(E36:E42)</f>
        <v>6748.19146</v>
      </c>
      <c r="F43" s="936">
        <f t="shared" si="4"/>
        <v>6.1605821931908498</v>
      </c>
      <c r="G43" s="911"/>
      <c r="H43" s="940"/>
    </row>
    <row r="44" spans="1:10" s="881" customFormat="1" x14ac:dyDescent="0.2">
      <c r="A44" s="941"/>
      <c r="B44" s="942"/>
      <c r="C44" s="941"/>
      <c r="D44" s="941"/>
      <c r="E44" s="941"/>
      <c r="F44" s="943"/>
      <c r="G44" s="944"/>
      <c r="H44" s="945"/>
    </row>
  </sheetData>
  <mergeCells count="7">
    <mergeCell ref="A43:B43"/>
    <mergeCell ref="A1:H1"/>
    <mergeCell ref="A4:B4"/>
    <mergeCell ref="A5:B5"/>
    <mergeCell ref="A6:B6"/>
    <mergeCell ref="A7:B7"/>
    <mergeCell ref="A34:B34"/>
  </mergeCells>
  <conditionalFormatting sqref="J16">
    <cfRule type="expression" dxfId="2" priority="1">
      <formula>#REF!="UR"</formula>
    </cfRule>
    <cfRule type="expression" dxfId="1" priority="2">
      <formula>#REF!="příjem"</formula>
    </cfRule>
    <cfRule type="expression" dxfId="0" priority="3">
      <formula>#REF!="dofinancovat"</formula>
    </cfRule>
  </conditionalFormatting>
  <printOptions horizontalCentered="1"/>
  <pageMargins left="0.31496062992125984" right="0.31496062992125984" top="0.51181102362204722" bottom="0.43307086614173229" header="0.31496062992125984" footer="0.23622047244094491"/>
  <pageSetup paperSize="9" scale="97" firstPageNumber="262" fitToHeight="0" orientation="landscape" useFirstPageNumber="1" r:id="rId1"/>
  <headerFooter alignWithMargins="0">
    <oddHeader>&amp;L&amp;"Tahoma,Kurzíva"&amp;9Závěrečný účet za rok 2016&amp;R&amp;"Tahoma,Kurzíva"&amp;9Tabulka č. 12</oddHeader>
    <oddFooter>&amp;C&amp;"Tahoma,Obyčejné"&amp;10&amp;P</oddFooter>
  </headerFooter>
  <rowBreaks count="2" manualBreakCount="2">
    <brk id="15" max="7" man="1"/>
    <brk id="23"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showGridLines="0" topLeftCell="B1" zoomScaleNormal="100" zoomScaleSheetLayoutView="100" workbookViewId="0">
      <selection activeCell="K26" sqref="K26"/>
    </sheetView>
  </sheetViews>
  <sheetFormatPr defaultRowHeight="12.75" x14ac:dyDescent="0.2"/>
  <cols>
    <col min="1" max="1" width="2.85546875" style="17" hidden="1" customWidth="1"/>
    <col min="2" max="2" width="10.28515625" style="17" customWidth="1"/>
    <col min="3" max="3" width="16.85546875" style="17" customWidth="1"/>
    <col min="4" max="11" width="11.7109375" style="17" customWidth="1"/>
    <col min="12" max="16384" width="9.140625" style="17"/>
  </cols>
  <sheetData>
    <row r="1" spans="2:10" x14ac:dyDescent="0.2">
      <c r="B1" s="4"/>
      <c r="C1" s="4"/>
      <c r="D1" s="4"/>
      <c r="E1" s="4"/>
      <c r="F1" s="4"/>
      <c r="G1" s="4"/>
      <c r="H1" s="4"/>
      <c r="I1" s="4"/>
      <c r="J1" s="4"/>
    </row>
    <row r="2" spans="2:10" x14ac:dyDescent="0.2">
      <c r="B2" s="4"/>
      <c r="C2" s="4"/>
      <c r="D2" s="4"/>
      <c r="E2" s="4"/>
      <c r="F2" s="4"/>
      <c r="G2" s="4"/>
      <c r="H2" s="4"/>
      <c r="I2" s="4"/>
      <c r="J2" s="4"/>
    </row>
    <row r="3" spans="2:10" x14ac:dyDescent="0.2">
      <c r="B3" s="4"/>
      <c r="C3" s="4"/>
      <c r="D3" s="4"/>
      <c r="E3" s="4"/>
      <c r="F3" s="4"/>
      <c r="G3" s="4"/>
      <c r="H3" s="4"/>
      <c r="I3" s="4"/>
      <c r="J3" s="4"/>
    </row>
    <row r="4" spans="2:10" x14ac:dyDescent="0.2">
      <c r="B4" s="4"/>
      <c r="C4" s="4"/>
      <c r="D4" s="4"/>
      <c r="E4" s="4"/>
      <c r="F4" s="4"/>
      <c r="G4" s="4"/>
      <c r="H4" s="4"/>
      <c r="I4" s="4"/>
      <c r="J4" s="4"/>
    </row>
    <row r="5" spans="2:10" x14ac:dyDescent="0.2">
      <c r="B5" s="4"/>
      <c r="C5" s="4"/>
      <c r="D5" s="4"/>
      <c r="E5" s="4"/>
      <c r="F5" s="4"/>
      <c r="G5" s="4"/>
      <c r="H5" s="4"/>
      <c r="I5" s="4"/>
      <c r="J5" s="4"/>
    </row>
    <row r="6" spans="2:10" x14ac:dyDescent="0.2">
      <c r="B6" s="4"/>
      <c r="C6" s="4"/>
      <c r="D6" s="4"/>
      <c r="E6" s="4"/>
      <c r="F6" s="4"/>
      <c r="G6" s="4"/>
      <c r="H6" s="4"/>
      <c r="I6" s="4"/>
      <c r="J6" s="4"/>
    </row>
    <row r="7" spans="2:10" x14ac:dyDescent="0.2">
      <c r="B7" s="4"/>
      <c r="C7" s="4"/>
      <c r="D7" s="4"/>
      <c r="E7" s="4"/>
      <c r="F7" s="4"/>
      <c r="G7" s="4"/>
      <c r="H7" s="4"/>
      <c r="I7" s="4"/>
      <c r="J7" s="4"/>
    </row>
    <row r="8" spans="2:10" x14ac:dyDescent="0.2">
      <c r="B8" s="4"/>
      <c r="C8" s="4"/>
      <c r="D8" s="4"/>
      <c r="E8" s="4"/>
      <c r="F8" s="4"/>
      <c r="G8" s="4"/>
      <c r="H8" s="4"/>
      <c r="I8" s="4"/>
      <c r="J8" s="4"/>
    </row>
    <row r="9" spans="2:10" x14ac:dyDescent="0.2">
      <c r="B9" s="4"/>
      <c r="C9" s="4"/>
      <c r="D9" s="4"/>
      <c r="E9" s="4"/>
      <c r="F9" s="4"/>
      <c r="G9" s="4"/>
      <c r="H9" s="4"/>
      <c r="I9" s="4"/>
      <c r="J9" s="4"/>
    </row>
    <row r="10" spans="2:10" x14ac:dyDescent="0.2">
      <c r="B10" s="4"/>
      <c r="C10" s="4"/>
      <c r="D10" s="4"/>
      <c r="E10" s="4"/>
      <c r="F10" s="4"/>
      <c r="G10" s="4"/>
      <c r="H10" s="4"/>
      <c r="I10" s="4"/>
      <c r="J10" s="4"/>
    </row>
    <row r="11" spans="2:10" x14ac:dyDescent="0.2">
      <c r="B11" s="4"/>
      <c r="C11" s="4"/>
      <c r="D11" s="4"/>
      <c r="E11" s="4"/>
      <c r="F11" s="4"/>
      <c r="G11" s="4"/>
      <c r="H11" s="4"/>
      <c r="I11" s="4"/>
      <c r="J11" s="4"/>
    </row>
    <row r="12" spans="2:10" x14ac:dyDescent="0.2">
      <c r="B12" s="4"/>
      <c r="C12" s="4"/>
      <c r="D12" s="4"/>
      <c r="E12" s="4"/>
      <c r="F12" s="4"/>
      <c r="G12" s="4"/>
      <c r="H12" s="4"/>
      <c r="I12" s="4"/>
      <c r="J12" s="4"/>
    </row>
    <row r="13" spans="2:10" x14ac:dyDescent="0.2">
      <c r="B13" s="4"/>
      <c r="C13" s="4"/>
      <c r="D13" s="4"/>
      <c r="E13" s="4"/>
      <c r="F13" s="4"/>
      <c r="G13" s="4"/>
      <c r="H13" s="4"/>
      <c r="I13" s="4"/>
      <c r="J13" s="4"/>
    </row>
    <row r="19" spans="2:11" x14ac:dyDescent="0.2">
      <c r="B19" s="4"/>
      <c r="C19" s="4"/>
      <c r="D19" s="4"/>
      <c r="E19" s="4"/>
      <c r="F19" s="4"/>
      <c r="G19" s="4"/>
      <c r="H19" s="4"/>
      <c r="I19" s="4"/>
      <c r="J19" s="4"/>
    </row>
    <row r="20" spans="2:11" x14ac:dyDescent="0.2">
      <c r="B20" s="4"/>
      <c r="C20" s="4"/>
      <c r="D20" s="4"/>
      <c r="E20" s="4"/>
      <c r="F20" s="4"/>
      <c r="G20" s="4"/>
      <c r="H20" s="4"/>
      <c r="I20" s="4"/>
      <c r="J20" s="4"/>
    </row>
    <row r="21" spans="2:11" x14ac:dyDescent="0.2">
      <c r="B21" s="4"/>
      <c r="C21" s="4"/>
      <c r="D21" s="4"/>
      <c r="E21" s="4"/>
      <c r="F21" s="4"/>
      <c r="G21" s="4"/>
      <c r="H21" s="4"/>
      <c r="I21" s="4"/>
      <c r="J21" s="4"/>
    </row>
    <row r="22" spans="2:11" x14ac:dyDescent="0.2">
      <c r="B22" s="4"/>
      <c r="C22" s="4"/>
      <c r="D22" s="4"/>
      <c r="E22" s="4"/>
      <c r="F22" s="4"/>
      <c r="G22" s="4"/>
      <c r="H22" s="4"/>
      <c r="I22" s="4"/>
      <c r="J22" s="4"/>
    </row>
    <row r="23" spans="2:11" x14ac:dyDescent="0.2">
      <c r="B23" s="4"/>
      <c r="C23" s="4"/>
      <c r="D23" s="4"/>
      <c r="E23" s="4"/>
      <c r="F23" s="4"/>
      <c r="G23" s="4"/>
      <c r="H23" s="4"/>
      <c r="I23" s="4"/>
      <c r="J23" s="4"/>
    </row>
    <row r="24" spans="2:11" x14ac:dyDescent="0.2">
      <c r="B24" s="4"/>
      <c r="C24" s="4"/>
      <c r="D24" s="4"/>
      <c r="E24" s="4"/>
      <c r="F24" s="4"/>
      <c r="G24" s="4"/>
      <c r="H24" s="4"/>
      <c r="I24" s="4"/>
      <c r="J24" s="4"/>
    </row>
    <row r="25" spans="2:11" x14ac:dyDescent="0.2">
      <c r="B25" s="4"/>
      <c r="C25" s="4"/>
      <c r="D25" s="4"/>
      <c r="E25" s="4"/>
      <c r="F25" s="4"/>
      <c r="G25" s="4"/>
      <c r="H25" s="4"/>
      <c r="I25" s="4"/>
      <c r="J25" s="4"/>
    </row>
    <row r="26" spans="2:11" x14ac:dyDescent="0.2">
      <c r="B26" s="4"/>
      <c r="C26" s="4"/>
      <c r="D26" s="4"/>
      <c r="E26" s="4"/>
      <c r="F26" s="4"/>
      <c r="G26" s="4"/>
      <c r="H26" s="4"/>
      <c r="I26" s="4"/>
      <c r="J26" s="4"/>
    </row>
    <row r="27" spans="2:11" x14ac:dyDescent="0.2">
      <c r="B27" s="4"/>
      <c r="C27" s="4"/>
      <c r="D27" s="4"/>
      <c r="E27" s="4"/>
      <c r="F27" s="4"/>
      <c r="G27" s="4"/>
      <c r="H27" s="4"/>
      <c r="I27" s="4"/>
      <c r="J27" s="4"/>
    </row>
    <row r="28" spans="2:11" x14ac:dyDescent="0.2">
      <c r="B28" s="4"/>
      <c r="C28" s="4"/>
      <c r="D28" s="4"/>
      <c r="E28" s="4"/>
      <c r="F28" s="4"/>
      <c r="G28" s="4"/>
      <c r="H28" s="4"/>
      <c r="I28" s="4"/>
      <c r="J28" s="4"/>
    </row>
    <row r="29" spans="2:11" x14ac:dyDescent="0.2">
      <c r="B29" s="4"/>
      <c r="C29" s="4"/>
      <c r="D29" s="4"/>
      <c r="E29" s="4"/>
      <c r="F29" s="4"/>
      <c r="G29" s="4"/>
      <c r="H29" s="4"/>
      <c r="I29" s="4"/>
      <c r="J29" s="4"/>
    </row>
    <row r="30" spans="2:11" x14ac:dyDescent="0.2">
      <c r="B30" s="4"/>
      <c r="C30" s="4"/>
      <c r="D30" s="4"/>
      <c r="E30" s="4"/>
      <c r="F30" s="4"/>
      <c r="G30" s="4"/>
      <c r="H30" s="4"/>
      <c r="I30" s="4"/>
      <c r="J30" s="4"/>
    </row>
    <row r="31" spans="2:11" x14ac:dyDescent="0.2">
      <c r="B31" s="4"/>
      <c r="C31" s="4"/>
      <c r="D31" s="4"/>
      <c r="E31" s="4"/>
      <c r="F31" s="4"/>
      <c r="G31" s="4"/>
      <c r="H31" s="4"/>
      <c r="I31" s="4"/>
      <c r="J31" s="4"/>
    </row>
    <row r="32" spans="2:11" ht="15" customHeight="1" thickBot="1" x14ac:dyDescent="0.25">
      <c r="C32" s="4"/>
      <c r="D32" s="18"/>
      <c r="E32" s="18"/>
      <c r="F32" s="6"/>
      <c r="G32" s="6"/>
      <c r="H32" s="6"/>
      <c r="I32" s="6"/>
      <c r="J32" s="6"/>
      <c r="K32" s="6" t="s">
        <v>12</v>
      </c>
    </row>
    <row r="33" spans="2:11" ht="15.75" customHeight="1" x14ac:dyDescent="0.2">
      <c r="C33" s="7"/>
      <c r="D33" s="8" t="s">
        <v>13</v>
      </c>
      <c r="E33" s="8" t="s">
        <v>14</v>
      </c>
      <c r="F33" s="8" t="s">
        <v>15</v>
      </c>
      <c r="G33" s="8" t="s">
        <v>16</v>
      </c>
      <c r="H33" s="8" t="s">
        <v>17</v>
      </c>
      <c r="I33" s="8" t="s">
        <v>18</v>
      </c>
      <c r="J33" s="8" t="s">
        <v>62</v>
      </c>
      <c r="K33" s="9" t="s">
        <v>927</v>
      </c>
    </row>
    <row r="34" spans="2:11" ht="15.75" customHeight="1" x14ac:dyDescent="0.2">
      <c r="C34" s="10" t="s">
        <v>4</v>
      </c>
      <c r="D34" s="12">
        <v>14927.606</v>
      </c>
      <c r="E34" s="12">
        <v>14619.688</v>
      </c>
      <c r="F34" s="12">
        <v>14769.003000000001</v>
      </c>
      <c r="G34" s="12">
        <v>14909.261</v>
      </c>
      <c r="H34" s="12">
        <v>14904.712</v>
      </c>
      <c r="I34" s="12">
        <v>15138.14</v>
      </c>
      <c r="J34" s="12">
        <v>16356.737999999999</v>
      </c>
      <c r="K34" s="13">
        <v>16889.752</v>
      </c>
    </row>
    <row r="35" spans="2:11" ht="15.75" customHeight="1" x14ac:dyDescent="0.2">
      <c r="C35" s="10" t="s">
        <v>3</v>
      </c>
      <c r="D35" s="12">
        <v>2177.3580000000002</v>
      </c>
      <c r="E35" s="12">
        <v>2091.1819999999998</v>
      </c>
      <c r="F35" s="12">
        <v>2062.2800000000002</v>
      </c>
      <c r="G35" s="12">
        <v>1912.375</v>
      </c>
      <c r="H35" s="12">
        <v>2009.296</v>
      </c>
      <c r="I35" s="12">
        <v>2299.4070000000002</v>
      </c>
      <c r="J35" s="12">
        <v>4409.991</v>
      </c>
      <c r="K35" s="13">
        <v>1192.5619999999999</v>
      </c>
    </row>
    <row r="36" spans="2:11" ht="15.75" customHeight="1" thickBot="1" x14ac:dyDescent="0.25">
      <c r="C36" s="14" t="s">
        <v>11</v>
      </c>
      <c r="D36" s="15">
        <f t="shared" ref="D36:J36" si="0">SUM(D34:D35)</f>
        <v>17104.964</v>
      </c>
      <c r="E36" s="15">
        <f t="shared" si="0"/>
        <v>16710.87</v>
      </c>
      <c r="F36" s="15">
        <f t="shared" si="0"/>
        <v>16831.282999999999</v>
      </c>
      <c r="G36" s="15">
        <f t="shared" si="0"/>
        <v>16821.635999999999</v>
      </c>
      <c r="H36" s="15">
        <f t="shared" si="0"/>
        <v>16914.007999999998</v>
      </c>
      <c r="I36" s="15">
        <f t="shared" si="0"/>
        <v>17437.546999999999</v>
      </c>
      <c r="J36" s="15">
        <f t="shared" si="0"/>
        <v>20766.728999999999</v>
      </c>
      <c r="K36" s="16">
        <f t="shared" ref="K36" si="1">SUM(K34:K35)</f>
        <v>18082.313999999998</v>
      </c>
    </row>
    <row r="37" spans="2:11" x14ac:dyDescent="0.2">
      <c r="B37" s="4"/>
      <c r="C37" s="4"/>
      <c r="D37" s="4"/>
      <c r="E37" s="4"/>
      <c r="F37" s="4"/>
      <c r="G37" s="4"/>
      <c r="H37" s="4"/>
      <c r="I37" s="4"/>
      <c r="J37" s="4"/>
    </row>
  </sheetData>
  <customSheetViews>
    <customSheetView guid="{53E72506-0B1D-4F4A-A157-6DE69D2E678D}" showPageBreaks="1" showGridLines="0" fitToPage="1" hiddenColumns="1" topLeftCell="B1">
      <selection activeCell="P11" sqref="P11"/>
      <pageMargins left="0.78740157480314965" right="0.78740157480314965" top="0.98425196850393704" bottom="0.98425196850393704" header="0.51181102362204722" footer="0.51181102362204722"/>
      <printOptions horizontalCentered="1"/>
      <pageSetup paperSize="9" scale="98" firstPageNumber="148" orientation="landscape" useFirstPageNumber="1" r:id="rId1"/>
      <headerFooter alignWithMargins="0">
        <oddHeader>&amp;L&amp;"Tahoma,Kurzíva"&amp;9Závěrečný účet za rok 2014&amp;R&amp;"Tahoma,Kurzíva"&amp;9Graf č. 2</oddHeader>
        <oddFooter>&amp;C&amp;"Tahoma,Obyčejné"&amp;P</oddFooter>
      </headerFooter>
    </customSheetView>
  </customSheetViews>
  <printOptions horizontalCentered="1"/>
  <pageMargins left="0.78740157480314965" right="0.78740157480314965" top="0.98425196850393704" bottom="0.98425196850393704" header="0.51181102362204722" footer="0.51181102362204722"/>
  <pageSetup paperSize="9" scale="98" firstPageNumber="154" orientation="landscape" useFirstPageNumber="1" r:id="rId2"/>
  <headerFooter alignWithMargins="0">
    <oddHeader>&amp;L&amp;"Tahoma,Kurzíva"&amp;9Závěrečný účet za rok 2016&amp;R&amp;"Tahoma,Kurzíva"&amp;9Graf č. 2</oddHeader>
    <oddFooter>&amp;C&amp;"Tahoma,Obyčejné"&amp;P</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view="pageBreakPreview" topLeftCell="A46" zoomScaleNormal="100" zoomScaleSheetLayoutView="100" workbookViewId="0">
      <selection activeCell="B11" sqref="B11"/>
    </sheetView>
  </sheetViews>
  <sheetFormatPr defaultRowHeight="10.5" x14ac:dyDescent="0.2"/>
  <cols>
    <col min="1" max="1" width="6.42578125" style="859" customWidth="1"/>
    <col min="2" max="2" width="42.7109375" style="860" customWidth="1"/>
    <col min="3" max="4" width="13.140625" style="861" customWidth="1"/>
    <col min="5" max="5" width="12.140625" style="859" customWidth="1"/>
    <col min="6" max="6" width="8" style="862" customWidth="1"/>
    <col min="7" max="7" width="8.7109375" style="863" customWidth="1"/>
    <col min="8" max="8" width="42.7109375" style="864" customWidth="1"/>
    <col min="9" max="9" width="9.140625" style="859"/>
    <col min="10" max="10" width="30.5703125" style="859" customWidth="1"/>
    <col min="11" max="16384" width="9.140625" style="859"/>
  </cols>
  <sheetData>
    <row r="1" spans="1:8" s="858" customFormat="1" ht="18" customHeight="1" x14ac:dyDescent="0.2">
      <c r="A1" s="1053" t="s">
        <v>4618</v>
      </c>
      <c r="B1" s="1053"/>
      <c r="C1" s="1053"/>
      <c r="D1" s="1053"/>
      <c r="E1" s="1053"/>
      <c r="F1" s="1053"/>
      <c r="G1" s="1053"/>
      <c r="H1" s="1053"/>
    </row>
    <row r="2" spans="1:8" ht="12" customHeight="1" x14ac:dyDescent="0.2"/>
    <row r="3" spans="1:8" ht="12" customHeight="1" thickBot="1" x14ac:dyDescent="0.2">
      <c r="A3" s="865"/>
      <c r="F3" s="866" t="s">
        <v>4378</v>
      </c>
    </row>
    <row r="4" spans="1:8" ht="23.25" customHeight="1" x14ac:dyDescent="0.2">
      <c r="A4" s="1158"/>
      <c r="B4" s="1159"/>
      <c r="C4" s="867" t="s">
        <v>4379</v>
      </c>
      <c r="D4" s="867" t="s">
        <v>4380</v>
      </c>
      <c r="E4" s="867" t="s">
        <v>4381</v>
      </c>
      <c r="F4" s="868" t="s">
        <v>4382</v>
      </c>
      <c r="G4" s="869"/>
      <c r="H4" s="870"/>
    </row>
    <row r="5" spans="1:8" ht="12.75" customHeight="1" x14ac:dyDescent="0.2">
      <c r="A5" s="1156" t="s">
        <v>4383</v>
      </c>
      <c r="B5" s="1157"/>
      <c r="C5" s="871">
        <f>C33</f>
        <v>61080</v>
      </c>
      <c r="D5" s="871">
        <f>D33</f>
        <v>123090.87000000001</v>
      </c>
      <c r="E5" s="871">
        <f>E33</f>
        <v>69321.526490000004</v>
      </c>
      <c r="F5" s="872">
        <f t="shared" ref="F5:F9" si="0">E5/D5*100</f>
        <v>56.317358460460952</v>
      </c>
      <c r="G5" s="873"/>
      <c r="H5" s="874"/>
    </row>
    <row r="6" spans="1:8" ht="12.75" customHeight="1" x14ac:dyDescent="0.2">
      <c r="A6" s="1156" t="s">
        <v>4384</v>
      </c>
      <c r="B6" s="1157"/>
      <c r="C6" s="875">
        <f>C36</f>
        <v>0</v>
      </c>
      <c r="D6" s="875">
        <f>D36</f>
        <v>199.8</v>
      </c>
      <c r="E6" s="875">
        <f>E36</f>
        <v>199.8</v>
      </c>
      <c r="F6" s="872">
        <f t="shared" si="0"/>
        <v>100</v>
      </c>
      <c r="G6" s="873"/>
      <c r="H6" s="874"/>
    </row>
    <row r="7" spans="1:8" ht="12.75" customHeight="1" x14ac:dyDescent="0.2">
      <c r="A7" s="1156" t="s">
        <v>4385</v>
      </c>
      <c r="B7" s="1157"/>
      <c r="C7" s="875">
        <f>C39</f>
        <v>0</v>
      </c>
      <c r="D7" s="875">
        <f>D39</f>
        <v>2345.56</v>
      </c>
      <c r="E7" s="875">
        <f>E39</f>
        <v>2106.3666000000003</v>
      </c>
      <c r="F7" s="872">
        <f t="shared" si="0"/>
        <v>89.80229028462287</v>
      </c>
      <c r="G7" s="873"/>
      <c r="H7" s="874"/>
    </row>
    <row r="8" spans="1:8" ht="12.75" customHeight="1" x14ac:dyDescent="0.2">
      <c r="A8" s="1156" t="s">
        <v>4386</v>
      </c>
      <c r="B8" s="1157"/>
      <c r="C8" s="875">
        <f>C52</f>
        <v>7150</v>
      </c>
      <c r="D8" s="875">
        <f>D52</f>
        <v>2115.5699999999997</v>
      </c>
      <c r="E8" s="875">
        <f>E52</f>
        <v>95.563999999999993</v>
      </c>
      <c r="F8" s="872">
        <f t="shared" si="0"/>
        <v>4.5171750402964683</v>
      </c>
      <c r="G8" s="873"/>
      <c r="H8" s="874"/>
    </row>
    <row r="9" spans="1:8" s="865" customFormat="1" ht="13.5" customHeight="1" thickBot="1" x14ac:dyDescent="0.25">
      <c r="A9" s="1160" t="s">
        <v>386</v>
      </c>
      <c r="B9" s="1161"/>
      <c r="C9" s="876">
        <f>SUM(C5:C8)</f>
        <v>68230</v>
      </c>
      <c r="D9" s="877">
        <f>SUM(D5:D8)</f>
        <v>127751.80000000002</v>
      </c>
      <c r="E9" s="876">
        <f>SUM(E5:E8)</f>
        <v>71723.257089999999</v>
      </c>
      <c r="F9" s="878">
        <f t="shared" si="0"/>
        <v>56.142658725747886</v>
      </c>
      <c r="G9" s="873"/>
      <c r="H9" s="874"/>
    </row>
    <row r="10" spans="1:8" s="879" customFormat="1" ht="10.5" customHeight="1" x14ac:dyDescent="0.2">
      <c r="B10" s="880"/>
      <c r="C10" s="881"/>
      <c r="D10" s="881"/>
      <c r="E10" s="881"/>
      <c r="F10" s="882"/>
      <c r="G10" s="883"/>
      <c r="H10" s="884"/>
    </row>
    <row r="11" spans="1:8" s="879" customFormat="1" ht="10.5" customHeight="1" x14ac:dyDescent="0.2">
      <c r="B11" s="880"/>
      <c r="C11" s="881"/>
      <c r="D11" s="881"/>
      <c r="E11" s="881"/>
      <c r="F11" s="882"/>
      <c r="G11" s="883"/>
      <c r="H11" s="884"/>
    </row>
    <row r="12" spans="1:8" s="879" customFormat="1" ht="10.5" customHeight="1" thickBot="1" x14ac:dyDescent="0.2">
      <c r="B12" s="880"/>
      <c r="C12" s="881"/>
      <c r="D12" s="881"/>
      <c r="E12" s="881"/>
      <c r="F12" s="882"/>
      <c r="G12" s="883"/>
      <c r="H12" s="866" t="s">
        <v>4378</v>
      </c>
    </row>
    <row r="13" spans="1:8" ht="28.5" customHeight="1" thickBot="1" x14ac:dyDescent="0.25">
      <c r="A13" s="885" t="s">
        <v>4387</v>
      </c>
      <c r="B13" s="886" t="s">
        <v>449</v>
      </c>
      <c r="C13" s="887" t="s">
        <v>4379</v>
      </c>
      <c r="D13" s="887" t="s">
        <v>4380</v>
      </c>
      <c r="E13" s="887" t="s">
        <v>4381</v>
      </c>
      <c r="F13" s="887" t="s">
        <v>4382</v>
      </c>
      <c r="G13" s="887" t="s">
        <v>4388</v>
      </c>
      <c r="H13" s="888" t="s">
        <v>4389</v>
      </c>
    </row>
    <row r="14" spans="1:8" ht="15" customHeight="1" thickBot="1" x14ac:dyDescent="0.2">
      <c r="A14" s="889" t="s">
        <v>4390</v>
      </c>
      <c r="B14" s="890"/>
      <c r="C14" s="891"/>
      <c r="D14" s="891"/>
      <c r="E14" s="892"/>
      <c r="F14" s="893"/>
      <c r="G14" s="894"/>
      <c r="H14" s="895"/>
    </row>
    <row r="15" spans="1:8" s="902" customFormat="1" ht="114.75" customHeight="1" x14ac:dyDescent="0.2">
      <c r="A15" s="938">
        <v>1</v>
      </c>
      <c r="B15" s="979" t="s">
        <v>2724</v>
      </c>
      <c r="C15" s="980">
        <v>4000</v>
      </c>
      <c r="D15" s="980">
        <v>4000</v>
      </c>
      <c r="E15" s="980">
        <v>648.0440000000001</v>
      </c>
      <c r="F15" s="946">
        <f t="shared" ref="F15:F33" si="1">E15/D15*100</f>
        <v>16.2011</v>
      </c>
      <c r="G15" s="947" t="s">
        <v>4391</v>
      </c>
      <c r="H15" s="901" t="s">
        <v>4619</v>
      </c>
    </row>
    <row r="16" spans="1:8" s="902" customFormat="1" ht="67.5" customHeight="1" x14ac:dyDescent="0.2">
      <c r="A16" s="896">
        <f>A15+1</f>
        <v>2</v>
      </c>
      <c r="B16" s="979" t="s">
        <v>2675</v>
      </c>
      <c r="C16" s="980">
        <v>1500</v>
      </c>
      <c r="D16" s="980">
        <v>1557.83</v>
      </c>
      <c r="E16" s="980">
        <v>1456.963</v>
      </c>
      <c r="F16" s="899">
        <f t="shared" si="1"/>
        <v>93.525159998202639</v>
      </c>
      <c r="G16" s="900" t="s">
        <v>4391</v>
      </c>
      <c r="H16" s="901" t="s">
        <v>4620</v>
      </c>
    </row>
    <row r="17" spans="1:10" s="902" customFormat="1" ht="94.5" x14ac:dyDescent="0.2">
      <c r="A17" s="896">
        <f t="shared" ref="A17:A32" si="2">A16+1</f>
        <v>3</v>
      </c>
      <c r="B17" s="979" t="s">
        <v>2811</v>
      </c>
      <c r="C17" s="980">
        <v>4500</v>
      </c>
      <c r="D17" s="980">
        <v>6614.9199999999992</v>
      </c>
      <c r="E17" s="980">
        <v>3512.1158899999996</v>
      </c>
      <c r="F17" s="899">
        <f t="shared" si="1"/>
        <v>53.093852835710784</v>
      </c>
      <c r="G17" s="900" t="s">
        <v>4391</v>
      </c>
      <c r="H17" s="901" t="s">
        <v>4621</v>
      </c>
      <c r="J17" s="969"/>
    </row>
    <row r="18" spans="1:10" s="902" customFormat="1" ht="21" x14ac:dyDescent="0.2">
      <c r="A18" s="896">
        <f t="shared" si="2"/>
        <v>4</v>
      </c>
      <c r="B18" s="979" t="s">
        <v>2692</v>
      </c>
      <c r="C18" s="980">
        <v>1000</v>
      </c>
      <c r="D18" s="980">
        <v>1034.6999999999998</v>
      </c>
      <c r="E18" s="980">
        <v>997.61300000000006</v>
      </c>
      <c r="F18" s="899">
        <f t="shared" si="1"/>
        <v>96.415676041364677</v>
      </c>
      <c r="G18" s="900" t="s">
        <v>4391</v>
      </c>
      <c r="H18" s="901" t="s">
        <v>100</v>
      </c>
    </row>
    <row r="19" spans="1:10" s="902" customFormat="1" ht="63" x14ac:dyDescent="0.2">
      <c r="A19" s="896">
        <f t="shared" si="2"/>
        <v>5</v>
      </c>
      <c r="B19" s="979" t="s">
        <v>2823</v>
      </c>
      <c r="C19" s="980">
        <v>0</v>
      </c>
      <c r="D19" s="980">
        <v>3496.3500000000004</v>
      </c>
      <c r="E19" s="980">
        <v>2478.54</v>
      </c>
      <c r="F19" s="899">
        <f t="shared" si="1"/>
        <v>70.88935604273027</v>
      </c>
      <c r="G19" s="900" t="s">
        <v>4391</v>
      </c>
      <c r="H19" s="901" t="s">
        <v>4622</v>
      </c>
    </row>
    <row r="20" spans="1:10" s="902" customFormat="1" ht="84" x14ac:dyDescent="0.2">
      <c r="A20" s="896">
        <f t="shared" si="2"/>
        <v>6</v>
      </c>
      <c r="B20" s="979" t="s">
        <v>678</v>
      </c>
      <c r="C20" s="980">
        <v>3000</v>
      </c>
      <c r="D20" s="980">
        <v>19577.550000000003</v>
      </c>
      <c r="E20" s="980">
        <v>4213.5370000000003</v>
      </c>
      <c r="F20" s="899">
        <f t="shared" si="1"/>
        <v>21.522289561257661</v>
      </c>
      <c r="G20" s="903" t="s">
        <v>4391</v>
      </c>
      <c r="H20" s="901" t="s">
        <v>4623</v>
      </c>
      <c r="J20" s="981"/>
    </row>
    <row r="21" spans="1:10" s="905" customFormat="1" ht="12.75" x14ac:dyDescent="0.2">
      <c r="A21" s="896">
        <f t="shared" si="2"/>
        <v>7</v>
      </c>
      <c r="B21" s="979" t="s">
        <v>3861</v>
      </c>
      <c r="C21" s="980">
        <v>5000</v>
      </c>
      <c r="D21" s="980">
        <v>10237.56</v>
      </c>
      <c r="E21" s="980">
        <v>10237.552</v>
      </c>
      <c r="F21" s="899">
        <f t="shared" si="1"/>
        <v>99.999921856379842</v>
      </c>
      <c r="G21" s="904" t="s">
        <v>4391</v>
      </c>
      <c r="H21" s="901" t="s">
        <v>100</v>
      </c>
      <c r="I21" s="185"/>
      <c r="J21" s="982"/>
    </row>
    <row r="22" spans="1:10" s="905" customFormat="1" ht="63" x14ac:dyDescent="0.2">
      <c r="A22" s="896">
        <f t="shared" si="2"/>
        <v>8</v>
      </c>
      <c r="B22" s="979" t="s">
        <v>691</v>
      </c>
      <c r="C22" s="980">
        <v>9750</v>
      </c>
      <c r="D22" s="980">
        <v>17164.170000000002</v>
      </c>
      <c r="E22" s="980">
        <v>11425.911770000001</v>
      </c>
      <c r="F22" s="899">
        <f t="shared" si="1"/>
        <v>66.568390839755139</v>
      </c>
      <c r="G22" s="904" t="s">
        <v>4391</v>
      </c>
      <c r="H22" s="901" t="s">
        <v>4624</v>
      </c>
      <c r="J22" s="972"/>
    </row>
    <row r="23" spans="1:10" s="905" customFormat="1" ht="12.75" customHeight="1" x14ac:dyDescent="0.2">
      <c r="A23" s="896">
        <f t="shared" si="2"/>
        <v>9</v>
      </c>
      <c r="B23" s="979" t="s">
        <v>694</v>
      </c>
      <c r="C23" s="980">
        <v>700</v>
      </c>
      <c r="D23" s="980">
        <v>700</v>
      </c>
      <c r="E23" s="980">
        <v>700</v>
      </c>
      <c r="F23" s="899">
        <f t="shared" si="1"/>
        <v>100</v>
      </c>
      <c r="G23" s="904" t="s">
        <v>4391</v>
      </c>
      <c r="H23" s="901" t="s">
        <v>100</v>
      </c>
      <c r="J23" s="982"/>
    </row>
    <row r="24" spans="1:10" s="905" customFormat="1" ht="52.5" x14ac:dyDescent="0.2">
      <c r="A24" s="896">
        <f t="shared" si="2"/>
        <v>10</v>
      </c>
      <c r="B24" s="979" t="s">
        <v>4625</v>
      </c>
      <c r="C24" s="980">
        <v>0</v>
      </c>
      <c r="D24" s="980">
        <v>45.1</v>
      </c>
      <c r="E24" s="980">
        <v>7.5030000000000001</v>
      </c>
      <c r="F24" s="899">
        <f t="shared" si="1"/>
        <v>16.636363636363637</v>
      </c>
      <c r="G24" s="904" t="s">
        <v>4391</v>
      </c>
      <c r="H24" s="983" t="s">
        <v>4626</v>
      </c>
      <c r="J24" s="982"/>
    </row>
    <row r="25" spans="1:10" s="905" customFormat="1" ht="76.5" customHeight="1" x14ac:dyDescent="0.2">
      <c r="A25" s="896">
        <f t="shared" si="2"/>
        <v>11</v>
      </c>
      <c r="B25" s="979" t="s">
        <v>1026</v>
      </c>
      <c r="C25" s="980">
        <v>10000</v>
      </c>
      <c r="D25" s="980">
        <v>14468.61</v>
      </c>
      <c r="E25" s="980">
        <v>9468.5965500000002</v>
      </c>
      <c r="F25" s="899">
        <f t="shared" si="1"/>
        <v>65.442337239029868</v>
      </c>
      <c r="G25" s="904" t="s">
        <v>4391</v>
      </c>
      <c r="H25" s="901" t="s">
        <v>4627</v>
      </c>
      <c r="J25" s="982"/>
    </row>
    <row r="26" spans="1:10" s="905" customFormat="1" ht="24" customHeight="1" x14ac:dyDescent="0.2">
      <c r="A26" s="896">
        <f t="shared" si="2"/>
        <v>12</v>
      </c>
      <c r="B26" s="979" t="s">
        <v>4628</v>
      </c>
      <c r="C26" s="980">
        <v>1250</v>
      </c>
      <c r="D26" s="980">
        <v>1350.95</v>
      </c>
      <c r="E26" s="980">
        <v>1259.1172800000002</v>
      </c>
      <c r="F26" s="899">
        <f t="shared" si="1"/>
        <v>93.202359820866803</v>
      </c>
      <c r="G26" s="903" t="s">
        <v>4391</v>
      </c>
      <c r="H26" s="901" t="s">
        <v>4629</v>
      </c>
    </row>
    <row r="27" spans="1:10" s="902" customFormat="1" ht="105" x14ac:dyDescent="0.2">
      <c r="A27" s="896">
        <f t="shared" si="2"/>
        <v>13</v>
      </c>
      <c r="B27" s="979" t="s">
        <v>4630</v>
      </c>
      <c r="C27" s="980">
        <v>9100</v>
      </c>
      <c r="D27" s="980">
        <v>35248.699999999997</v>
      </c>
      <c r="E27" s="980">
        <v>15466.5</v>
      </c>
      <c r="F27" s="899">
        <f t="shared" si="1"/>
        <v>43.878213948315832</v>
      </c>
      <c r="G27" s="904" t="s">
        <v>4391</v>
      </c>
      <c r="H27" s="901" t="s">
        <v>4631</v>
      </c>
    </row>
    <row r="28" spans="1:10" s="902" customFormat="1" ht="24" customHeight="1" x14ac:dyDescent="0.2">
      <c r="A28" s="896">
        <f t="shared" si="2"/>
        <v>14</v>
      </c>
      <c r="B28" s="979" t="s">
        <v>4632</v>
      </c>
      <c r="C28" s="980">
        <v>10700</v>
      </c>
      <c r="D28" s="980">
        <v>6757.69</v>
      </c>
      <c r="E28" s="980">
        <v>6757.6840000000002</v>
      </c>
      <c r="F28" s="899">
        <f t="shared" si="1"/>
        <v>99.99991121226337</v>
      </c>
      <c r="G28" s="904" t="s">
        <v>4391</v>
      </c>
      <c r="H28" s="901" t="s">
        <v>100</v>
      </c>
    </row>
    <row r="29" spans="1:10" s="905" customFormat="1" ht="31.5" x14ac:dyDescent="0.2">
      <c r="A29" s="896">
        <f t="shared" si="2"/>
        <v>15</v>
      </c>
      <c r="B29" s="979" t="s">
        <v>4633</v>
      </c>
      <c r="C29" s="980">
        <v>140</v>
      </c>
      <c r="D29" s="980">
        <v>135.74</v>
      </c>
      <c r="E29" s="980">
        <v>135.125</v>
      </c>
      <c r="F29" s="899">
        <f t="shared" si="1"/>
        <v>99.546927950493583</v>
      </c>
      <c r="G29" s="904" t="s">
        <v>4391</v>
      </c>
      <c r="H29" s="901" t="s">
        <v>100</v>
      </c>
    </row>
    <row r="30" spans="1:10" s="902" customFormat="1" ht="34.5" customHeight="1" x14ac:dyDescent="0.2">
      <c r="A30" s="896">
        <f t="shared" si="2"/>
        <v>16</v>
      </c>
      <c r="B30" s="979" t="s">
        <v>4634</v>
      </c>
      <c r="C30" s="980">
        <v>440</v>
      </c>
      <c r="D30" s="980">
        <v>440</v>
      </c>
      <c r="E30" s="980">
        <v>295.72399999999999</v>
      </c>
      <c r="F30" s="899">
        <f>E30/D30*100</f>
        <v>67.210000000000008</v>
      </c>
      <c r="G30" s="900" t="s">
        <v>4391</v>
      </c>
      <c r="H30" s="901" t="s">
        <v>4635</v>
      </c>
    </row>
    <row r="31" spans="1:10" s="902" customFormat="1" ht="24" customHeight="1" x14ac:dyDescent="0.2">
      <c r="A31" s="896">
        <f t="shared" si="2"/>
        <v>17</v>
      </c>
      <c r="B31" s="906" t="s">
        <v>4636</v>
      </c>
      <c r="C31" s="908">
        <v>0</v>
      </c>
      <c r="D31" s="908">
        <v>71</v>
      </c>
      <c r="E31" s="908">
        <v>71</v>
      </c>
      <c r="F31" s="899">
        <f t="shared" si="1"/>
        <v>100</v>
      </c>
      <c r="G31" s="904" t="s">
        <v>4392</v>
      </c>
      <c r="H31" s="901" t="s">
        <v>100</v>
      </c>
    </row>
    <row r="32" spans="1:10" s="902" customFormat="1" ht="24" customHeight="1" x14ac:dyDescent="0.2">
      <c r="A32" s="896">
        <f t="shared" si="2"/>
        <v>18</v>
      </c>
      <c r="B32" s="906" t="s">
        <v>4637</v>
      </c>
      <c r="C32" s="908">
        <v>0</v>
      </c>
      <c r="D32" s="908">
        <v>190</v>
      </c>
      <c r="E32" s="908">
        <v>190</v>
      </c>
      <c r="F32" s="899">
        <f t="shared" si="1"/>
        <v>100</v>
      </c>
      <c r="G32" s="904" t="s">
        <v>4392</v>
      </c>
      <c r="H32" s="901" t="s">
        <v>100</v>
      </c>
    </row>
    <row r="33" spans="1:8" s="913" customFormat="1" ht="13.5" customHeight="1" thickBot="1" x14ac:dyDescent="0.25">
      <c r="A33" s="1162" t="s">
        <v>386</v>
      </c>
      <c r="B33" s="1163"/>
      <c r="C33" s="909">
        <f>SUM(C15:C32)</f>
        <v>61080</v>
      </c>
      <c r="D33" s="909">
        <f>SUM(D15:D32)</f>
        <v>123090.87000000001</v>
      </c>
      <c r="E33" s="909">
        <f>SUM(E15:E32)</f>
        <v>69321.526490000004</v>
      </c>
      <c r="F33" s="910">
        <f t="shared" si="1"/>
        <v>56.317358460460952</v>
      </c>
      <c r="G33" s="911"/>
      <c r="H33" s="912"/>
    </row>
    <row r="34" spans="1:8" s="865" customFormat="1" ht="18" customHeight="1" thickBot="1" x14ac:dyDescent="0.2">
      <c r="A34" s="984" t="s">
        <v>4384</v>
      </c>
      <c r="B34" s="985"/>
      <c r="C34" s="915"/>
      <c r="D34" s="915"/>
      <c r="E34" s="916"/>
      <c r="F34" s="893"/>
      <c r="G34" s="894"/>
      <c r="H34" s="917"/>
    </row>
    <row r="35" spans="1:8" s="902" customFormat="1" ht="24.75" customHeight="1" x14ac:dyDescent="0.2">
      <c r="A35" s="938">
        <f>A32+1</f>
        <v>19</v>
      </c>
      <c r="B35" s="986" t="s">
        <v>2380</v>
      </c>
      <c r="C35" s="987">
        <v>0</v>
      </c>
      <c r="D35" s="987">
        <v>199.8</v>
      </c>
      <c r="E35" s="987">
        <v>199.8</v>
      </c>
      <c r="F35" s="921">
        <f t="shared" ref="F35:F36" si="3">E35/D35*100</f>
        <v>100</v>
      </c>
      <c r="G35" s="922" t="s">
        <v>4391</v>
      </c>
      <c r="H35" s="923" t="s">
        <v>100</v>
      </c>
    </row>
    <row r="36" spans="1:8" s="860" customFormat="1" ht="13.5" customHeight="1" thickBot="1" x14ac:dyDescent="0.25">
      <c r="A36" s="1162" t="s">
        <v>386</v>
      </c>
      <c r="B36" s="1163"/>
      <c r="C36" s="909">
        <f>SUM(C35:C35)</f>
        <v>0</v>
      </c>
      <c r="D36" s="909">
        <f>SUM(D35:D35)</f>
        <v>199.8</v>
      </c>
      <c r="E36" s="909">
        <f>SUM(E35:E35)</f>
        <v>199.8</v>
      </c>
      <c r="F36" s="910">
        <f t="shared" si="3"/>
        <v>100</v>
      </c>
      <c r="G36" s="924"/>
      <c r="H36" s="912"/>
    </row>
    <row r="37" spans="1:8" ht="18" customHeight="1" thickBot="1" x14ac:dyDescent="0.2">
      <c r="A37" s="889" t="s">
        <v>4414</v>
      </c>
      <c r="B37" s="925"/>
      <c r="C37" s="915"/>
      <c r="D37" s="915"/>
      <c r="E37" s="916"/>
      <c r="F37" s="893"/>
      <c r="G37" s="926"/>
      <c r="H37" s="927"/>
    </row>
    <row r="38" spans="1:8" s="860" customFormat="1" ht="34.5" customHeight="1" x14ac:dyDescent="0.2">
      <c r="A38" s="938">
        <f>A35+1</f>
        <v>20</v>
      </c>
      <c r="B38" s="979" t="s">
        <v>4368</v>
      </c>
      <c r="C38" s="980">
        <v>0</v>
      </c>
      <c r="D38" s="980">
        <v>2345.56</v>
      </c>
      <c r="E38" s="980">
        <v>2106.3666000000003</v>
      </c>
      <c r="F38" s="899">
        <f t="shared" ref="F38:F39" si="4">E38/D38*100</f>
        <v>89.80229028462287</v>
      </c>
      <c r="G38" s="922" t="s">
        <v>4391</v>
      </c>
      <c r="H38" s="928" t="s">
        <v>4638</v>
      </c>
    </row>
    <row r="39" spans="1:8" s="860" customFormat="1" ht="13.5" customHeight="1" thickBot="1" x14ac:dyDescent="0.25">
      <c r="A39" s="1162" t="s">
        <v>386</v>
      </c>
      <c r="B39" s="1163"/>
      <c r="C39" s="909">
        <f>SUM(C38:C38)</f>
        <v>0</v>
      </c>
      <c r="D39" s="935">
        <f>SUM(D38:D38)</f>
        <v>2345.56</v>
      </c>
      <c r="E39" s="935">
        <f>SUM(E38:E38)</f>
        <v>2106.3666000000003</v>
      </c>
      <c r="F39" s="936">
        <f t="shared" si="4"/>
        <v>89.80229028462287</v>
      </c>
      <c r="G39" s="911"/>
      <c r="H39" s="937"/>
    </row>
    <row r="40" spans="1:8" ht="18" customHeight="1" thickBot="1" x14ac:dyDescent="0.2">
      <c r="A40" s="889" t="s">
        <v>4386</v>
      </c>
      <c r="B40" s="890"/>
      <c r="C40" s="891"/>
      <c r="D40" s="891"/>
      <c r="E40" s="892"/>
      <c r="F40" s="893"/>
      <c r="G40" s="894"/>
      <c r="H40" s="927"/>
    </row>
    <row r="41" spans="1:8" s="860" customFormat="1" ht="13.5" customHeight="1" x14ac:dyDescent="0.2">
      <c r="A41" s="938">
        <f>A38+1</f>
        <v>21</v>
      </c>
      <c r="B41" s="979" t="s">
        <v>4639</v>
      </c>
      <c r="C41" s="980">
        <v>0</v>
      </c>
      <c r="D41" s="980">
        <v>45.57</v>
      </c>
      <c r="E41" s="980">
        <v>45.564</v>
      </c>
      <c r="F41" s="899">
        <f t="shared" ref="F41:F52" si="5">E41/D41*100</f>
        <v>99.98683344305465</v>
      </c>
      <c r="G41" s="939" t="s">
        <v>4392</v>
      </c>
      <c r="H41" s="923" t="s">
        <v>100</v>
      </c>
    </row>
    <row r="42" spans="1:8" s="860" customFormat="1" ht="67.5" customHeight="1" x14ac:dyDescent="0.2">
      <c r="A42" s="896">
        <f t="shared" ref="A42:A51" si="6">A41+1</f>
        <v>22</v>
      </c>
      <c r="B42" s="979" t="s">
        <v>4640</v>
      </c>
      <c r="C42" s="980">
        <v>2550</v>
      </c>
      <c r="D42" s="980">
        <v>0</v>
      </c>
      <c r="E42" s="980">
        <v>0</v>
      </c>
      <c r="F42" s="899" t="s">
        <v>205</v>
      </c>
      <c r="G42" s="930" t="s">
        <v>4416</v>
      </c>
      <c r="H42" s="931" t="s">
        <v>4641</v>
      </c>
    </row>
    <row r="43" spans="1:8" s="860" customFormat="1" ht="63" x14ac:dyDescent="0.2">
      <c r="A43" s="896">
        <f t="shared" si="6"/>
        <v>23</v>
      </c>
      <c r="B43" s="979" t="s">
        <v>4642</v>
      </c>
      <c r="C43" s="980">
        <v>0</v>
      </c>
      <c r="D43" s="980">
        <v>20</v>
      </c>
      <c r="E43" s="980">
        <v>0</v>
      </c>
      <c r="F43" s="899">
        <f t="shared" si="5"/>
        <v>0</v>
      </c>
      <c r="G43" s="930" t="s">
        <v>4396</v>
      </c>
      <c r="H43" s="931" t="s">
        <v>4643</v>
      </c>
    </row>
    <row r="44" spans="1:8" s="860" customFormat="1" ht="63" x14ac:dyDescent="0.2">
      <c r="A44" s="896">
        <f t="shared" si="6"/>
        <v>24</v>
      </c>
      <c r="B44" s="979" t="s">
        <v>4644</v>
      </c>
      <c r="C44" s="980">
        <v>100</v>
      </c>
      <c r="D44" s="980">
        <v>200</v>
      </c>
      <c r="E44" s="980">
        <v>0</v>
      </c>
      <c r="F44" s="899">
        <f t="shared" si="5"/>
        <v>0</v>
      </c>
      <c r="G44" s="930" t="s">
        <v>4396</v>
      </c>
      <c r="H44" s="931" t="s">
        <v>4611</v>
      </c>
    </row>
    <row r="45" spans="1:8" s="860" customFormat="1" ht="77.25" customHeight="1" x14ac:dyDescent="0.2">
      <c r="A45" s="896">
        <f t="shared" si="6"/>
        <v>25</v>
      </c>
      <c r="B45" s="979" t="s">
        <v>4645</v>
      </c>
      <c r="C45" s="980">
        <v>550</v>
      </c>
      <c r="D45" s="980">
        <v>0</v>
      </c>
      <c r="E45" s="980">
        <v>0</v>
      </c>
      <c r="F45" s="899" t="s">
        <v>205</v>
      </c>
      <c r="G45" s="930" t="s">
        <v>4396</v>
      </c>
      <c r="H45" s="988" t="s">
        <v>4646</v>
      </c>
    </row>
    <row r="46" spans="1:8" s="860" customFormat="1" ht="57" customHeight="1" x14ac:dyDescent="0.2">
      <c r="A46" s="896">
        <f t="shared" si="6"/>
        <v>26</v>
      </c>
      <c r="B46" s="979" t="s">
        <v>4647</v>
      </c>
      <c r="C46" s="980">
        <v>1550</v>
      </c>
      <c r="D46" s="980">
        <v>0</v>
      </c>
      <c r="E46" s="980">
        <v>0</v>
      </c>
      <c r="F46" s="899" t="s">
        <v>205</v>
      </c>
      <c r="G46" s="930" t="s">
        <v>4396</v>
      </c>
      <c r="H46" s="988" t="s">
        <v>4648</v>
      </c>
    </row>
    <row r="47" spans="1:8" s="860" customFormat="1" ht="77.25" customHeight="1" x14ac:dyDescent="0.2">
      <c r="A47" s="896">
        <f t="shared" si="6"/>
        <v>27</v>
      </c>
      <c r="B47" s="979" t="s">
        <v>4649</v>
      </c>
      <c r="C47" s="980">
        <v>100</v>
      </c>
      <c r="D47" s="980">
        <v>0</v>
      </c>
      <c r="E47" s="980">
        <v>0</v>
      </c>
      <c r="F47" s="899" t="s">
        <v>205</v>
      </c>
      <c r="G47" s="930" t="s">
        <v>4396</v>
      </c>
      <c r="H47" s="988" t="s">
        <v>4646</v>
      </c>
    </row>
    <row r="48" spans="1:8" s="860" customFormat="1" ht="73.5" x14ac:dyDescent="0.2">
      <c r="A48" s="896">
        <f t="shared" si="6"/>
        <v>28</v>
      </c>
      <c r="B48" s="979" t="s">
        <v>4650</v>
      </c>
      <c r="C48" s="980">
        <v>1550</v>
      </c>
      <c r="D48" s="980">
        <v>1650</v>
      </c>
      <c r="E48" s="980">
        <v>0</v>
      </c>
      <c r="F48" s="899">
        <f t="shared" si="5"/>
        <v>0</v>
      </c>
      <c r="G48" s="930" t="s">
        <v>4396</v>
      </c>
      <c r="H48" s="901" t="s">
        <v>4651</v>
      </c>
    </row>
    <row r="49" spans="1:8" s="860" customFormat="1" ht="77.25" customHeight="1" x14ac:dyDescent="0.2">
      <c r="A49" s="896">
        <f t="shared" si="6"/>
        <v>29</v>
      </c>
      <c r="B49" s="979" t="s">
        <v>4652</v>
      </c>
      <c r="C49" s="980">
        <v>100</v>
      </c>
      <c r="D49" s="980">
        <v>0</v>
      </c>
      <c r="E49" s="980">
        <v>0</v>
      </c>
      <c r="F49" s="899" t="s">
        <v>205</v>
      </c>
      <c r="G49" s="930" t="s">
        <v>4396</v>
      </c>
      <c r="H49" s="988" t="s">
        <v>4646</v>
      </c>
    </row>
    <row r="50" spans="1:8" s="860" customFormat="1" ht="63" x14ac:dyDescent="0.2">
      <c r="A50" s="896">
        <f t="shared" si="6"/>
        <v>30</v>
      </c>
      <c r="B50" s="979" t="s">
        <v>2303</v>
      </c>
      <c r="C50" s="980">
        <v>100</v>
      </c>
      <c r="D50" s="980">
        <v>200</v>
      </c>
      <c r="E50" s="980">
        <v>50</v>
      </c>
      <c r="F50" s="899">
        <f t="shared" si="5"/>
        <v>25</v>
      </c>
      <c r="G50" s="930" t="s">
        <v>4396</v>
      </c>
      <c r="H50" s="901" t="s">
        <v>4653</v>
      </c>
    </row>
    <row r="51" spans="1:8" s="860" customFormat="1" ht="77.25" customHeight="1" x14ac:dyDescent="0.2">
      <c r="A51" s="896">
        <f t="shared" si="6"/>
        <v>31</v>
      </c>
      <c r="B51" s="979" t="s">
        <v>4654</v>
      </c>
      <c r="C51" s="980">
        <v>550</v>
      </c>
      <c r="D51" s="980">
        <v>0</v>
      </c>
      <c r="E51" s="980">
        <v>0</v>
      </c>
      <c r="F51" s="899" t="s">
        <v>205</v>
      </c>
      <c r="G51" s="930" t="s">
        <v>4396</v>
      </c>
      <c r="H51" s="988" t="s">
        <v>4655</v>
      </c>
    </row>
    <row r="52" spans="1:8" s="860" customFormat="1" ht="13.5" customHeight="1" thickBot="1" x14ac:dyDescent="0.25">
      <c r="A52" s="1162" t="s">
        <v>386</v>
      </c>
      <c r="B52" s="1163"/>
      <c r="C52" s="909">
        <f>SUM(C41:C51)</f>
        <v>7150</v>
      </c>
      <c r="D52" s="909">
        <f>SUM(D41:D51)</f>
        <v>2115.5699999999997</v>
      </c>
      <c r="E52" s="909">
        <f>SUM(E41:E51)</f>
        <v>95.563999999999993</v>
      </c>
      <c r="F52" s="936">
        <f t="shared" si="5"/>
        <v>4.5171750402964683</v>
      </c>
      <c r="G52" s="911"/>
      <c r="H52" s="940"/>
    </row>
    <row r="53" spans="1:8" s="881" customFormat="1" x14ac:dyDescent="0.2">
      <c r="A53" s="941"/>
      <c r="B53" s="942"/>
      <c r="C53" s="941"/>
      <c r="D53" s="941"/>
      <c r="E53" s="941"/>
      <c r="F53" s="943"/>
      <c r="G53" s="944"/>
      <c r="H53" s="945"/>
    </row>
  </sheetData>
  <mergeCells count="11">
    <mergeCell ref="A9:B9"/>
    <mergeCell ref="A33:B33"/>
    <mergeCell ref="A36:B36"/>
    <mergeCell ref="A39:B39"/>
    <mergeCell ref="A52:B52"/>
    <mergeCell ref="A8:B8"/>
    <mergeCell ref="A1:H1"/>
    <mergeCell ref="A4:B4"/>
    <mergeCell ref="A5:B5"/>
    <mergeCell ref="A6:B6"/>
    <mergeCell ref="A7:B7"/>
  </mergeCells>
  <printOptions horizontalCentered="1"/>
  <pageMargins left="0.31496062992125984" right="0.31496062992125984" top="0.51181102362204722" bottom="0.43307086614173229" header="0.31496062992125984" footer="0.23622047244094491"/>
  <pageSetup paperSize="9" scale="97" firstPageNumber="267" fitToHeight="0" orientation="landscape" useFirstPageNumber="1" r:id="rId1"/>
  <headerFooter alignWithMargins="0">
    <oddHeader>&amp;L&amp;"Tahoma,Kurzíva"&amp;9Závěrečný účet za rok 2016&amp;R&amp;"Tahoma,Kurzíva"&amp;9Tabulka č. 13</oddHeader>
    <oddFooter>&amp;C&amp;"Tahoma,Obyčejné"&amp;10&amp;P</oddFooter>
  </headerFooter>
  <rowBreaks count="1" manualBreakCount="1">
    <brk id="27"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2"/>
  <sheetViews>
    <sheetView view="pageBreakPreview" topLeftCell="A73" zoomScaleNormal="100" zoomScaleSheetLayoutView="100" workbookViewId="0">
      <selection activeCell="H80" sqref="H80"/>
    </sheetView>
  </sheetViews>
  <sheetFormatPr defaultRowHeight="10.5" x14ac:dyDescent="0.2"/>
  <cols>
    <col min="1" max="1" width="6.42578125" style="859" customWidth="1"/>
    <col min="2" max="2" width="42.7109375" style="860" customWidth="1"/>
    <col min="3" max="4" width="13.140625" style="861" customWidth="1"/>
    <col min="5" max="5" width="13.7109375" style="859" customWidth="1"/>
    <col min="6" max="6" width="8" style="862" customWidth="1"/>
    <col min="7" max="7" width="8.7109375" style="863" customWidth="1"/>
    <col min="8" max="8" width="42.7109375" style="864" customWidth="1"/>
    <col min="9" max="16384" width="9.140625" style="859"/>
  </cols>
  <sheetData>
    <row r="1" spans="1:8" s="858" customFormat="1" ht="18" customHeight="1" x14ac:dyDescent="0.2">
      <c r="A1" s="1053" t="s">
        <v>4656</v>
      </c>
      <c r="B1" s="1053"/>
      <c r="C1" s="1053"/>
      <c r="D1" s="1053"/>
      <c r="E1" s="1053"/>
      <c r="F1" s="1053"/>
      <c r="G1" s="1053"/>
      <c r="H1" s="1053"/>
    </row>
    <row r="2" spans="1:8" ht="12" customHeight="1" x14ac:dyDescent="0.2"/>
    <row r="3" spans="1:8" ht="12" customHeight="1" thickBot="1" x14ac:dyDescent="0.2">
      <c r="A3" s="865"/>
      <c r="F3" s="866" t="s">
        <v>4378</v>
      </c>
    </row>
    <row r="4" spans="1:8" ht="23.25" customHeight="1" x14ac:dyDescent="0.2">
      <c r="A4" s="1158"/>
      <c r="B4" s="1159"/>
      <c r="C4" s="867" t="s">
        <v>4379</v>
      </c>
      <c r="D4" s="867" t="s">
        <v>4380</v>
      </c>
      <c r="E4" s="867" t="s">
        <v>4381</v>
      </c>
      <c r="F4" s="868" t="s">
        <v>4382</v>
      </c>
      <c r="G4" s="869"/>
      <c r="H4" s="870"/>
    </row>
    <row r="5" spans="1:8" ht="12.75" customHeight="1" x14ac:dyDescent="0.2">
      <c r="A5" s="1156" t="s">
        <v>4383</v>
      </c>
      <c r="B5" s="1157"/>
      <c r="C5" s="871">
        <f>C41</f>
        <v>108028</v>
      </c>
      <c r="D5" s="871">
        <f>D41</f>
        <v>870922.7</v>
      </c>
      <c r="E5" s="871">
        <f>E41</f>
        <v>867781.36905999971</v>
      </c>
      <c r="F5" s="872">
        <f t="shared" ref="F5:F10" si="0">E5/D5*100</f>
        <v>99.639310016836134</v>
      </c>
      <c r="G5" s="873"/>
      <c r="H5" s="874"/>
    </row>
    <row r="6" spans="1:8" ht="12.75" customHeight="1" x14ac:dyDescent="0.2">
      <c r="A6" s="1156" t="s">
        <v>4384</v>
      </c>
      <c r="B6" s="1157"/>
      <c r="C6" s="875">
        <f>C50</f>
        <v>84450</v>
      </c>
      <c r="D6" s="875">
        <f>D50</f>
        <v>386405.68999999994</v>
      </c>
      <c r="E6" s="875">
        <f>E50</f>
        <v>384560.04300000001</v>
      </c>
      <c r="F6" s="872">
        <f t="shared" si="0"/>
        <v>99.522355118528409</v>
      </c>
      <c r="G6" s="873"/>
      <c r="H6" s="874"/>
    </row>
    <row r="7" spans="1:8" ht="12.75" customHeight="1" x14ac:dyDescent="0.2">
      <c r="A7" s="989" t="s">
        <v>4657</v>
      </c>
      <c r="B7" s="990"/>
      <c r="C7" s="875">
        <f>C72</f>
        <v>70000</v>
      </c>
      <c r="D7" s="875">
        <f>D72</f>
        <v>70000</v>
      </c>
      <c r="E7" s="875">
        <f>E72</f>
        <v>70000</v>
      </c>
      <c r="F7" s="872">
        <f t="shared" si="0"/>
        <v>100</v>
      </c>
      <c r="G7" s="873"/>
      <c r="H7" s="874"/>
    </row>
    <row r="8" spans="1:8" ht="12.75" customHeight="1" x14ac:dyDescent="0.2">
      <c r="A8" s="1156" t="s">
        <v>4385</v>
      </c>
      <c r="B8" s="1157"/>
      <c r="C8" s="875">
        <f>C94</f>
        <v>49155</v>
      </c>
      <c r="D8" s="875">
        <f>D94</f>
        <v>110289.62999999999</v>
      </c>
      <c r="E8" s="875">
        <f>E94</f>
        <v>43276.861499999999</v>
      </c>
      <c r="F8" s="872">
        <f t="shared" si="0"/>
        <v>39.239284328000743</v>
      </c>
      <c r="G8" s="873"/>
      <c r="H8" s="874"/>
    </row>
    <row r="9" spans="1:8" ht="12.75" customHeight="1" x14ac:dyDescent="0.2">
      <c r="A9" s="1156" t="s">
        <v>4386</v>
      </c>
      <c r="B9" s="1157"/>
      <c r="C9" s="875">
        <f>C121</f>
        <v>13535</v>
      </c>
      <c r="D9" s="875">
        <f>D121</f>
        <v>213505.67</v>
      </c>
      <c r="E9" s="875">
        <f>E121</f>
        <v>54109.933179999993</v>
      </c>
      <c r="F9" s="872">
        <f t="shared" si="0"/>
        <v>25.343557939234113</v>
      </c>
      <c r="G9" s="873"/>
      <c r="H9" s="874"/>
    </row>
    <row r="10" spans="1:8" s="865" customFormat="1" ht="13.5" customHeight="1" thickBot="1" x14ac:dyDescent="0.25">
      <c r="A10" s="1160" t="s">
        <v>386</v>
      </c>
      <c r="B10" s="1161"/>
      <c r="C10" s="876">
        <f>SUM(C5:C9)</f>
        <v>325168</v>
      </c>
      <c r="D10" s="877">
        <f>SUM(D5:D9)</f>
        <v>1651123.6899999997</v>
      </c>
      <c r="E10" s="876">
        <f>SUM(E5:E9)</f>
        <v>1419728.2067399996</v>
      </c>
      <c r="F10" s="878">
        <f t="shared" si="0"/>
        <v>85.985575480417211</v>
      </c>
      <c r="G10" s="873"/>
      <c r="H10" s="874"/>
    </row>
    <row r="11" spans="1:8" s="879" customFormat="1" ht="10.5" customHeight="1" x14ac:dyDescent="0.2">
      <c r="B11" s="880"/>
      <c r="C11" s="881"/>
      <c r="D11" s="881"/>
      <c r="E11" s="881"/>
      <c r="F11" s="882"/>
      <c r="G11" s="883"/>
      <c r="H11" s="884"/>
    </row>
    <row r="12" spans="1:8" s="879" customFormat="1" ht="10.5" customHeight="1" x14ac:dyDescent="0.2">
      <c r="B12" s="880"/>
      <c r="C12" s="881"/>
      <c r="D12" s="881"/>
      <c r="E12" s="881"/>
      <c r="F12" s="882"/>
      <c r="G12" s="883"/>
      <c r="H12" s="884"/>
    </row>
    <row r="13" spans="1:8" s="879" customFormat="1" ht="10.5" customHeight="1" thickBot="1" x14ac:dyDescent="0.2">
      <c r="B13" s="880"/>
      <c r="C13" s="881"/>
      <c r="D13" s="881"/>
      <c r="E13" s="881"/>
      <c r="F13" s="882"/>
      <c r="G13" s="883"/>
      <c r="H13" s="866" t="s">
        <v>4378</v>
      </c>
    </row>
    <row r="14" spans="1:8" ht="28.5" customHeight="1" thickBot="1" x14ac:dyDescent="0.25">
      <c r="A14" s="885" t="s">
        <v>4387</v>
      </c>
      <c r="B14" s="886" t="s">
        <v>449</v>
      </c>
      <c r="C14" s="887" t="s">
        <v>4379</v>
      </c>
      <c r="D14" s="887" t="s">
        <v>4380</v>
      </c>
      <c r="E14" s="887" t="s">
        <v>4381</v>
      </c>
      <c r="F14" s="887" t="s">
        <v>4382</v>
      </c>
      <c r="G14" s="887" t="s">
        <v>4388</v>
      </c>
      <c r="H14" s="888" t="s">
        <v>4389</v>
      </c>
    </row>
    <row r="15" spans="1:8" ht="15" customHeight="1" thickBot="1" x14ac:dyDescent="0.2">
      <c r="A15" s="889" t="s">
        <v>4390</v>
      </c>
      <c r="B15" s="890"/>
      <c r="C15" s="891"/>
      <c r="D15" s="891"/>
      <c r="E15" s="892"/>
      <c r="F15" s="893"/>
      <c r="G15" s="894"/>
      <c r="H15" s="895"/>
    </row>
    <row r="16" spans="1:8" s="902" customFormat="1" ht="45.75" customHeight="1" x14ac:dyDescent="0.2">
      <c r="A16" s="938">
        <v>1</v>
      </c>
      <c r="B16" s="979" t="s">
        <v>3560</v>
      </c>
      <c r="C16" s="980">
        <v>700</v>
      </c>
      <c r="D16" s="980">
        <v>649.50999999999988</v>
      </c>
      <c r="E16" s="980">
        <v>648.6</v>
      </c>
      <c r="F16" s="946">
        <f t="shared" ref="F16:F41" si="1">E16/D16*100</f>
        <v>99.859894381918707</v>
      </c>
      <c r="G16" s="947" t="s">
        <v>4391</v>
      </c>
      <c r="H16" s="948" t="s">
        <v>100</v>
      </c>
    </row>
    <row r="17" spans="1:9" s="902" customFormat="1" ht="34.5" customHeight="1" x14ac:dyDescent="0.2">
      <c r="A17" s="896">
        <f>A16+1</f>
        <v>2</v>
      </c>
      <c r="B17" s="979" t="s">
        <v>3488</v>
      </c>
      <c r="C17" s="980">
        <v>2400</v>
      </c>
      <c r="D17" s="980">
        <v>2489.8000000000002</v>
      </c>
      <c r="E17" s="980">
        <v>2489.7860000000001</v>
      </c>
      <c r="F17" s="899">
        <f t="shared" si="1"/>
        <v>99.999437705839824</v>
      </c>
      <c r="G17" s="900" t="s">
        <v>4391</v>
      </c>
      <c r="H17" s="956" t="s">
        <v>100</v>
      </c>
    </row>
    <row r="18" spans="1:9" s="902" customFormat="1" ht="94.5" x14ac:dyDescent="0.2">
      <c r="A18" s="896">
        <f t="shared" ref="A18:A40" si="2">A17+1</f>
        <v>3</v>
      </c>
      <c r="B18" s="979" t="s">
        <v>2683</v>
      </c>
      <c r="C18" s="980">
        <v>8500</v>
      </c>
      <c r="D18" s="980">
        <v>8500</v>
      </c>
      <c r="E18" s="980">
        <v>7861.9055100000005</v>
      </c>
      <c r="F18" s="899">
        <f t="shared" si="1"/>
        <v>92.493006000000008</v>
      </c>
      <c r="G18" s="900" t="s">
        <v>4391</v>
      </c>
      <c r="H18" s="901" t="s">
        <v>4658</v>
      </c>
    </row>
    <row r="19" spans="1:9" s="902" customFormat="1" ht="34.5" customHeight="1" x14ac:dyDescent="0.2">
      <c r="A19" s="896">
        <f t="shared" si="2"/>
        <v>4</v>
      </c>
      <c r="B19" s="979" t="s">
        <v>2694</v>
      </c>
      <c r="C19" s="980">
        <v>3200</v>
      </c>
      <c r="D19" s="980">
        <v>2808.5</v>
      </c>
      <c r="E19" s="980">
        <v>2808.5</v>
      </c>
      <c r="F19" s="899">
        <f t="shared" si="1"/>
        <v>100</v>
      </c>
      <c r="G19" s="991" t="s">
        <v>4391</v>
      </c>
      <c r="H19" s="901" t="s">
        <v>100</v>
      </c>
    </row>
    <row r="20" spans="1:9" s="902" customFormat="1" ht="34.5" customHeight="1" x14ac:dyDescent="0.2">
      <c r="A20" s="896">
        <f t="shared" si="2"/>
        <v>5</v>
      </c>
      <c r="B20" s="979" t="s">
        <v>2822</v>
      </c>
      <c r="C20" s="980">
        <v>9250</v>
      </c>
      <c r="D20" s="980">
        <v>12360</v>
      </c>
      <c r="E20" s="980">
        <v>12360</v>
      </c>
      <c r="F20" s="899">
        <f t="shared" si="1"/>
        <v>100</v>
      </c>
      <c r="G20" s="991" t="s">
        <v>4391</v>
      </c>
      <c r="H20" s="901" t="s">
        <v>100</v>
      </c>
    </row>
    <row r="21" spans="1:9" s="902" customFormat="1" ht="34.5" customHeight="1" x14ac:dyDescent="0.2">
      <c r="A21" s="896">
        <f t="shared" si="2"/>
        <v>6</v>
      </c>
      <c r="B21" s="979" t="s">
        <v>3499</v>
      </c>
      <c r="C21" s="980">
        <v>500</v>
      </c>
      <c r="D21" s="980">
        <v>500.00000000000006</v>
      </c>
      <c r="E21" s="980">
        <v>500.00000000000006</v>
      </c>
      <c r="F21" s="899">
        <f t="shared" si="1"/>
        <v>100</v>
      </c>
      <c r="G21" s="900" t="s">
        <v>4391</v>
      </c>
      <c r="H21" s="901" t="s">
        <v>100</v>
      </c>
    </row>
    <row r="22" spans="1:9" s="902" customFormat="1" ht="168.75" customHeight="1" x14ac:dyDescent="0.2">
      <c r="A22" s="896">
        <f t="shared" si="2"/>
        <v>7</v>
      </c>
      <c r="B22" s="979" t="s">
        <v>2680</v>
      </c>
      <c r="C22" s="980">
        <v>82000</v>
      </c>
      <c r="D22" s="980">
        <v>57244.779999999984</v>
      </c>
      <c r="E22" s="980">
        <v>57244.763999999988</v>
      </c>
      <c r="F22" s="899">
        <f t="shared" si="1"/>
        <v>99.999972049853284</v>
      </c>
      <c r="G22" s="903" t="s">
        <v>4392</v>
      </c>
      <c r="H22" s="923" t="s">
        <v>4659</v>
      </c>
    </row>
    <row r="23" spans="1:9" s="905" customFormat="1" ht="24" customHeight="1" x14ac:dyDescent="0.2">
      <c r="A23" s="896">
        <f t="shared" si="2"/>
        <v>8</v>
      </c>
      <c r="B23" s="979" t="s">
        <v>2676</v>
      </c>
      <c r="C23" s="980">
        <v>0</v>
      </c>
      <c r="D23" s="980">
        <v>766054.33</v>
      </c>
      <c r="E23" s="980">
        <v>766054.33299999998</v>
      </c>
      <c r="F23" s="899">
        <f t="shared" si="1"/>
        <v>100.00000039161714</v>
      </c>
      <c r="G23" s="904" t="s">
        <v>4391</v>
      </c>
      <c r="H23" s="956" t="s">
        <v>100</v>
      </c>
      <c r="I23" s="185"/>
    </row>
    <row r="24" spans="1:9" s="905" customFormat="1" ht="73.5" x14ac:dyDescent="0.2">
      <c r="A24" s="896">
        <f t="shared" si="2"/>
        <v>9</v>
      </c>
      <c r="B24" s="979" t="s">
        <v>4660</v>
      </c>
      <c r="C24" s="980">
        <v>300</v>
      </c>
      <c r="D24" s="980">
        <v>300</v>
      </c>
      <c r="E24" s="980">
        <v>70.7</v>
      </c>
      <c r="F24" s="899">
        <f t="shared" si="1"/>
        <v>23.566666666666666</v>
      </c>
      <c r="G24" s="904" t="s">
        <v>4391</v>
      </c>
      <c r="H24" s="956" t="s">
        <v>4661</v>
      </c>
    </row>
    <row r="25" spans="1:9" s="905" customFormat="1" ht="24" customHeight="1" x14ac:dyDescent="0.2">
      <c r="A25" s="896">
        <f t="shared" si="2"/>
        <v>10</v>
      </c>
      <c r="B25" s="979" t="s">
        <v>4662</v>
      </c>
      <c r="C25" s="980">
        <v>80</v>
      </c>
      <c r="D25" s="980">
        <v>80</v>
      </c>
      <c r="E25" s="980">
        <v>30.450000000000003</v>
      </c>
      <c r="F25" s="899">
        <f t="shared" si="1"/>
        <v>38.062500000000007</v>
      </c>
      <c r="G25" s="904" t="s">
        <v>4391</v>
      </c>
      <c r="H25" s="901" t="s">
        <v>4663</v>
      </c>
    </row>
    <row r="26" spans="1:9" s="905" customFormat="1" ht="12.75" customHeight="1" x14ac:dyDescent="0.2">
      <c r="A26" s="896">
        <f t="shared" si="2"/>
        <v>11</v>
      </c>
      <c r="B26" s="979" t="s">
        <v>704</v>
      </c>
      <c r="C26" s="980">
        <v>200</v>
      </c>
      <c r="D26" s="980">
        <v>200</v>
      </c>
      <c r="E26" s="980">
        <v>200</v>
      </c>
      <c r="F26" s="899">
        <f t="shared" si="1"/>
        <v>100</v>
      </c>
      <c r="G26" s="904" t="s">
        <v>4391</v>
      </c>
      <c r="H26" s="901" t="s">
        <v>100</v>
      </c>
    </row>
    <row r="27" spans="1:9" s="905" customFormat="1" ht="24" customHeight="1" x14ac:dyDescent="0.2">
      <c r="A27" s="896">
        <f t="shared" si="2"/>
        <v>12</v>
      </c>
      <c r="B27" s="979" t="s">
        <v>702</v>
      </c>
      <c r="C27" s="980">
        <v>500</v>
      </c>
      <c r="D27" s="980">
        <f>1725.78-295.79</f>
        <v>1429.99</v>
      </c>
      <c r="E27" s="980">
        <f>1652.777-292.8</f>
        <v>1359.9770000000001</v>
      </c>
      <c r="F27" s="899">
        <f t="shared" si="1"/>
        <v>95.103951775886557</v>
      </c>
      <c r="G27" s="903" t="s">
        <v>4391</v>
      </c>
      <c r="H27" s="956" t="s">
        <v>100</v>
      </c>
    </row>
    <row r="28" spans="1:9" s="905" customFormat="1" ht="31.5" x14ac:dyDescent="0.2">
      <c r="A28" s="896">
        <f t="shared" si="2"/>
        <v>13</v>
      </c>
      <c r="B28" s="979" t="s">
        <v>702</v>
      </c>
      <c r="C28" s="980">
        <v>0</v>
      </c>
      <c r="D28" s="980">
        <v>295.79000000000002</v>
      </c>
      <c r="E28" s="980">
        <v>292.8</v>
      </c>
      <c r="F28" s="899">
        <f t="shared" si="1"/>
        <v>98.989147706142859</v>
      </c>
      <c r="G28" s="903" t="s">
        <v>4391</v>
      </c>
      <c r="H28" s="901" t="s">
        <v>100</v>
      </c>
    </row>
    <row r="29" spans="1:9" s="902" customFormat="1" ht="24" customHeight="1" x14ac:dyDescent="0.2">
      <c r="A29" s="896">
        <f t="shared" si="2"/>
        <v>14</v>
      </c>
      <c r="B29" s="979" t="s">
        <v>700</v>
      </c>
      <c r="C29" s="980">
        <v>300</v>
      </c>
      <c r="D29" s="980">
        <v>300</v>
      </c>
      <c r="E29" s="980">
        <v>300</v>
      </c>
      <c r="F29" s="899">
        <f t="shared" si="1"/>
        <v>100</v>
      </c>
      <c r="G29" s="904" t="s">
        <v>4391</v>
      </c>
      <c r="H29" s="901" t="s">
        <v>100</v>
      </c>
    </row>
    <row r="30" spans="1:9" s="905" customFormat="1" ht="24" customHeight="1" x14ac:dyDescent="0.2">
      <c r="A30" s="896">
        <f t="shared" si="2"/>
        <v>15</v>
      </c>
      <c r="B30" s="979" t="s">
        <v>4664</v>
      </c>
      <c r="C30" s="980">
        <v>98</v>
      </c>
      <c r="D30" s="980">
        <v>98</v>
      </c>
      <c r="E30" s="980">
        <v>68.974999999999994</v>
      </c>
      <c r="F30" s="899">
        <f>E30/D30*100</f>
        <v>70.382653061224488</v>
      </c>
      <c r="G30" s="904" t="s">
        <v>4396</v>
      </c>
      <c r="H30" s="956" t="s">
        <v>100</v>
      </c>
    </row>
    <row r="31" spans="1:9" s="902" customFormat="1" ht="84.75" thickBot="1" x14ac:dyDescent="0.25">
      <c r="A31" s="896">
        <f t="shared" si="2"/>
        <v>16</v>
      </c>
      <c r="B31" s="992" t="s">
        <v>4665</v>
      </c>
      <c r="C31" s="980">
        <v>0</v>
      </c>
      <c r="D31" s="980">
        <v>430.00000000000006</v>
      </c>
      <c r="E31" s="980">
        <v>286.77097000000003</v>
      </c>
      <c r="F31" s="899">
        <f t="shared" si="1"/>
        <v>66.690923255813956</v>
      </c>
      <c r="G31" s="904" t="s">
        <v>4391</v>
      </c>
      <c r="H31" s="901" t="s">
        <v>4666</v>
      </c>
    </row>
    <row r="32" spans="1:9" s="905" customFormat="1" ht="57" customHeight="1" x14ac:dyDescent="0.2">
      <c r="A32" s="896">
        <f t="shared" si="2"/>
        <v>17</v>
      </c>
      <c r="B32" s="992" t="s">
        <v>4667</v>
      </c>
      <c r="C32" s="980">
        <v>0</v>
      </c>
      <c r="D32" s="980">
        <v>2599</v>
      </c>
      <c r="E32" s="980">
        <v>2471.6075799999999</v>
      </c>
      <c r="F32" s="899">
        <f t="shared" si="1"/>
        <v>95.098406310119273</v>
      </c>
      <c r="G32" s="904" t="s">
        <v>4391</v>
      </c>
      <c r="H32" s="948" t="s">
        <v>4668</v>
      </c>
    </row>
    <row r="33" spans="1:9" s="905" customFormat="1" ht="84" x14ac:dyDescent="0.2">
      <c r="A33" s="896">
        <f t="shared" si="2"/>
        <v>18</v>
      </c>
      <c r="B33" s="992" t="s">
        <v>4669</v>
      </c>
      <c r="C33" s="980">
        <v>0</v>
      </c>
      <c r="D33" s="980">
        <v>13800</v>
      </c>
      <c r="E33" s="980">
        <v>12099.2</v>
      </c>
      <c r="F33" s="899">
        <f t="shared" si="1"/>
        <v>87.675362318840584</v>
      </c>
      <c r="G33" s="904" t="s">
        <v>4391</v>
      </c>
      <c r="H33" s="901" t="s">
        <v>4670</v>
      </c>
    </row>
    <row r="34" spans="1:9" s="902" customFormat="1" ht="24" customHeight="1" x14ac:dyDescent="0.2">
      <c r="A34" s="896">
        <f t="shared" si="2"/>
        <v>19</v>
      </c>
      <c r="B34" s="993" t="s">
        <v>4671</v>
      </c>
      <c r="C34" s="980">
        <v>0</v>
      </c>
      <c r="D34" s="980">
        <v>53</v>
      </c>
      <c r="E34" s="980">
        <v>53</v>
      </c>
      <c r="F34" s="899">
        <f>E34/D34*100</f>
        <v>100</v>
      </c>
      <c r="G34" s="904" t="s">
        <v>4392</v>
      </c>
      <c r="H34" s="901" t="s">
        <v>100</v>
      </c>
    </row>
    <row r="35" spans="1:9" s="902" customFormat="1" ht="12.75" customHeight="1" x14ac:dyDescent="0.2">
      <c r="A35" s="896">
        <f t="shared" si="2"/>
        <v>20</v>
      </c>
      <c r="B35" s="906" t="s">
        <v>4672</v>
      </c>
      <c r="C35" s="908">
        <v>0</v>
      </c>
      <c r="D35" s="908">
        <v>70</v>
      </c>
      <c r="E35" s="908">
        <v>70</v>
      </c>
      <c r="F35" s="899">
        <f>E35/D35*100</f>
        <v>100</v>
      </c>
      <c r="G35" s="904" t="s">
        <v>4392</v>
      </c>
      <c r="H35" s="901" t="s">
        <v>100</v>
      </c>
    </row>
    <row r="36" spans="1:9" s="902" customFormat="1" ht="78" customHeight="1" x14ac:dyDescent="0.2">
      <c r="A36" s="896">
        <f t="shared" si="2"/>
        <v>21</v>
      </c>
      <c r="B36" s="906" t="s">
        <v>4673</v>
      </c>
      <c r="C36" s="908">
        <v>0</v>
      </c>
      <c r="D36" s="908">
        <v>150</v>
      </c>
      <c r="E36" s="908">
        <v>0</v>
      </c>
      <c r="F36" s="899">
        <f>E36/D36*100</f>
        <v>0</v>
      </c>
      <c r="G36" s="904" t="s">
        <v>4396</v>
      </c>
      <c r="H36" s="901" t="s">
        <v>4674</v>
      </c>
    </row>
    <row r="37" spans="1:9" s="902" customFormat="1" ht="34.5" customHeight="1" x14ac:dyDescent="0.2">
      <c r="A37" s="896">
        <f t="shared" si="2"/>
        <v>22</v>
      </c>
      <c r="B37" s="906" t="s">
        <v>4675</v>
      </c>
      <c r="C37" s="908">
        <v>0</v>
      </c>
      <c r="D37" s="908">
        <v>50</v>
      </c>
      <c r="E37" s="908">
        <v>50</v>
      </c>
      <c r="F37" s="899">
        <f t="shared" si="1"/>
        <v>100</v>
      </c>
      <c r="G37" s="904" t="s">
        <v>4392</v>
      </c>
      <c r="H37" s="901" t="s">
        <v>100</v>
      </c>
    </row>
    <row r="38" spans="1:9" s="902" customFormat="1" ht="23.25" customHeight="1" x14ac:dyDescent="0.2">
      <c r="A38" s="896">
        <f t="shared" si="2"/>
        <v>23</v>
      </c>
      <c r="B38" s="906" t="s">
        <v>4676</v>
      </c>
      <c r="C38" s="908">
        <v>0</v>
      </c>
      <c r="D38" s="908">
        <v>60</v>
      </c>
      <c r="E38" s="908">
        <v>60</v>
      </c>
      <c r="F38" s="899">
        <f t="shared" si="1"/>
        <v>100</v>
      </c>
      <c r="G38" s="904" t="s">
        <v>4392</v>
      </c>
      <c r="H38" s="901" t="s">
        <v>100</v>
      </c>
    </row>
    <row r="39" spans="1:9" s="902" customFormat="1" ht="24" customHeight="1" x14ac:dyDescent="0.2">
      <c r="A39" s="896">
        <f t="shared" si="2"/>
        <v>24</v>
      </c>
      <c r="B39" s="906" t="s">
        <v>4677</v>
      </c>
      <c r="C39" s="908">
        <v>0</v>
      </c>
      <c r="D39" s="908">
        <v>200</v>
      </c>
      <c r="E39" s="908">
        <v>200</v>
      </c>
      <c r="F39" s="899">
        <f t="shared" si="1"/>
        <v>100</v>
      </c>
      <c r="G39" s="904" t="s">
        <v>4392</v>
      </c>
      <c r="H39" s="901" t="s">
        <v>100</v>
      </c>
    </row>
    <row r="40" spans="1:9" s="902" customFormat="1" ht="24" customHeight="1" x14ac:dyDescent="0.2">
      <c r="A40" s="896">
        <f t="shared" si="2"/>
        <v>25</v>
      </c>
      <c r="B40" s="906" t="s">
        <v>4678</v>
      </c>
      <c r="C40" s="908">
        <v>0</v>
      </c>
      <c r="D40" s="908">
        <v>200</v>
      </c>
      <c r="E40" s="908">
        <v>200</v>
      </c>
      <c r="F40" s="899">
        <f t="shared" si="1"/>
        <v>100</v>
      </c>
      <c r="G40" s="904" t="s">
        <v>4392</v>
      </c>
      <c r="H40" s="901" t="s">
        <v>100</v>
      </c>
    </row>
    <row r="41" spans="1:9" s="913" customFormat="1" ht="13.5" customHeight="1" thickBot="1" x14ac:dyDescent="0.25">
      <c r="A41" s="1162" t="s">
        <v>386</v>
      </c>
      <c r="B41" s="1163"/>
      <c r="C41" s="909">
        <f>SUM(C16:C40)</f>
        <v>108028</v>
      </c>
      <c r="D41" s="909">
        <f>SUM(D16:D40)</f>
        <v>870922.7</v>
      </c>
      <c r="E41" s="909">
        <f>SUM(E16:E40)</f>
        <v>867781.36905999971</v>
      </c>
      <c r="F41" s="910">
        <f t="shared" si="1"/>
        <v>99.639310016836134</v>
      </c>
      <c r="G41" s="911"/>
      <c r="H41" s="912"/>
    </row>
    <row r="42" spans="1:9" s="865" customFormat="1" ht="18" customHeight="1" thickBot="1" x14ac:dyDescent="0.2">
      <c r="A42" s="889" t="s">
        <v>4384</v>
      </c>
      <c r="B42" s="914"/>
      <c r="C42" s="915"/>
      <c r="D42" s="915"/>
      <c r="E42" s="916"/>
      <c r="F42" s="893"/>
      <c r="G42" s="894"/>
      <c r="H42" s="917"/>
    </row>
    <row r="43" spans="1:9" s="902" customFormat="1" ht="24.75" customHeight="1" x14ac:dyDescent="0.2">
      <c r="A43" s="918">
        <f>A40+1</f>
        <v>26</v>
      </c>
      <c r="B43" s="986" t="s">
        <v>2401</v>
      </c>
      <c r="C43" s="987">
        <v>53650</v>
      </c>
      <c r="D43" s="987">
        <v>56305</v>
      </c>
      <c r="E43" s="987">
        <v>56305</v>
      </c>
      <c r="F43" s="921">
        <f t="shared" ref="F43:F50" si="3">E43/D43*100</f>
        <v>100</v>
      </c>
      <c r="G43" s="922" t="s">
        <v>4391</v>
      </c>
      <c r="H43" s="923" t="s">
        <v>100</v>
      </c>
    </row>
    <row r="44" spans="1:9" s="902" customFormat="1" ht="24" customHeight="1" x14ac:dyDescent="0.2">
      <c r="A44" s="896">
        <f t="shared" ref="A44:A49" si="4">A43+1</f>
        <v>27</v>
      </c>
      <c r="B44" s="994" t="s">
        <v>2400</v>
      </c>
      <c r="C44" s="980">
        <v>0</v>
      </c>
      <c r="D44" s="980">
        <v>440.52</v>
      </c>
      <c r="E44" s="980">
        <v>440.51599999999996</v>
      </c>
      <c r="F44" s="899">
        <f t="shared" si="3"/>
        <v>99.999091982202842</v>
      </c>
      <c r="G44" s="922" t="s">
        <v>4391</v>
      </c>
      <c r="H44" s="901" t="s">
        <v>100</v>
      </c>
    </row>
    <row r="45" spans="1:9" s="902" customFormat="1" ht="34.5" customHeight="1" x14ac:dyDescent="0.2">
      <c r="A45" s="896">
        <f t="shared" si="4"/>
        <v>28</v>
      </c>
      <c r="B45" s="979" t="s">
        <v>4679</v>
      </c>
      <c r="C45" s="980">
        <v>8400</v>
      </c>
      <c r="D45" s="980">
        <v>6950</v>
      </c>
      <c r="E45" s="980">
        <v>6950</v>
      </c>
      <c r="F45" s="899">
        <f t="shared" si="3"/>
        <v>100</v>
      </c>
      <c r="G45" s="929" t="s">
        <v>4391</v>
      </c>
      <c r="H45" s="901" t="s">
        <v>100</v>
      </c>
      <c r="I45" s="933"/>
    </row>
    <row r="46" spans="1:9" s="902" customFormat="1" ht="12.75" customHeight="1" x14ac:dyDescent="0.2">
      <c r="A46" s="896">
        <f t="shared" si="4"/>
        <v>29</v>
      </c>
      <c r="B46" s="979" t="s">
        <v>2427</v>
      </c>
      <c r="C46" s="980">
        <v>1500</v>
      </c>
      <c r="D46" s="980">
        <v>2850</v>
      </c>
      <c r="E46" s="980">
        <v>2850</v>
      </c>
      <c r="F46" s="899">
        <f t="shared" si="3"/>
        <v>100</v>
      </c>
      <c r="G46" s="929" t="s">
        <v>4391</v>
      </c>
      <c r="H46" s="901" t="s">
        <v>100</v>
      </c>
    </row>
    <row r="47" spans="1:9" s="902" customFormat="1" ht="105" x14ac:dyDescent="0.2">
      <c r="A47" s="896">
        <f t="shared" si="4"/>
        <v>30</v>
      </c>
      <c r="B47" s="979" t="s">
        <v>2403</v>
      </c>
      <c r="C47" s="980">
        <v>20900</v>
      </c>
      <c r="D47" s="980">
        <v>10950</v>
      </c>
      <c r="E47" s="980">
        <v>10950</v>
      </c>
      <c r="F47" s="899">
        <f t="shared" si="3"/>
        <v>100</v>
      </c>
      <c r="G47" s="929" t="s">
        <v>4391</v>
      </c>
      <c r="H47" s="997" t="s">
        <v>4680</v>
      </c>
    </row>
    <row r="48" spans="1:9" s="902" customFormat="1" ht="24" customHeight="1" x14ac:dyDescent="0.2">
      <c r="A48" s="896">
        <f t="shared" si="4"/>
        <v>31</v>
      </c>
      <c r="B48" s="979" t="s">
        <v>2398</v>
      </c>
      <c r="C48" s="980">
        <v>0</v>
      </c>
      <c r="D48" s="980">
        <v>300710.17</v>
      </c>
      <c r="E48" s="980">
        <v>300710.16700000002</v>
      </c>
      <c r="F48" s="899">
        <f t="shared" si="3"/>
        <v>99.999999002361648</v>
      </c>
      <c r="G48" s="929" t="s">
        <v>4391</v>
      </c>
      <c r="H48" s="956" t="s">
        <v>100</v>
      </c>
    </row>
    <row r="49" spans="1:8" s="902" customFormat="1" ht="84" x14ac:dyDescent="0.2">
      <c r="A49" s="896">
        <f t="shared" si="4"/>
        <v>32</v>
      </c>
      <c r="B49" s="992" t="s">
        <v>4669</v>
      </c>
      <c r="C49" s="980">
        <v>0</v>
      </c>
      <c r="D49" s="980">
        <v>8200</v>
      </c>
      <c r="E49" s="980">
        <v>6354.36</v>
      </c>
      <c r="F49" s="899">
        <f>E49/D49*100</f>
        <v>77.492195121951212</v>
      </c>
      <c r="G49" s="904" t="s">
        <v>4391</v>
      </c>
      <c r="H49" s="901" t="s">
        <v>4681</v>
      </c>
    </row>
    <row r="50" spans="1:8" s="860" customFormat="1" ht="13.5" customHeight="1" thickBot="1" x14ac:dyDescent="0.25">
      <c r="A50" s="1162" t="s">
        <v>386</v>
      </c>
      <c r="B50" s="1163"/>
      <c r="C50" s="909">
        <f>SUM(C43:C49)</f>
        <v>84450</v>
      </c>
      <c r="D50" s="909">
        <f>SUM(D43:D49)</f>
        <v>386405.68999999994</v>
      </c>
      <c r="E50" s="909">
        <f>SUM(E43:E49)</f>
        <v>384560.04300000001</v>
      </c>
      <c r="F50" s="910">
        <f t="shared" si="3"/>
        <v>99.522355118528409</v>
      </c>
      <c r="G50" s="924"/>
      <c r="H50" s="912"/>
    </row>
    <row r="51" spans="1:8" s="865" customFormat="1" ht="18" customHeight="1" thickBot="1" x14ac:dyDescent="0.2">
      <c r="A51" s="889" t="s">
        <v>4657</v>
      </c>
      <c r="B51" s="914"/>
      <c r="C51" s="916"/>
      <c r="D51" s="916"/>
      <c r="E51" s="916"/>
      <c r="F51" s="893"/>
      <c r="G51" s="926"/>
      <c r="H51" s="917"/>
    </row>
    <row r="52" spans="1:8" s="902" customFormat="1" ht="13.5" customHeight="1" x14ac:dyDescent="0.2">
      <c r="A52" s="918">
        <f>A49+1</f>
        <v>33</v>
      </c>
      <c r="B52" s="957" t="s">
        <v>1255</v>
      </c>
      <c r="C52" s="908">
        <v>7000</v>
      </c>
      <c r="D52" s="908">
        <v>7000</v>
      </c>
      <c r="E52" s="908">
        <v>7000</v>
      </c>
      <c r="F52" s="899">
        <f t="shared" ref="F52:F72" si="5">E52/D52*100</f>
        <v>100</v>
      </c>
      <c r="G52" s="922" t="s">
        <v>4391</v>
      </c>
      <c r="H52" s="1166" t="s">
        <v>4682</v>
      </c>
    </row>
    <row r="53" spans="1:8" s="902" customFormat="1" ht="12.75" customHeight="1" x14ac:dyDescent="0.2">
      <c r="A53" s="896">
        <f t="shared" ref="A53:A71" si="6">A52+1</f>
        <v>34</v>
      </c>
      <c r="B53" s="957" t="s">
        <v>1253</v>
      </c>
      <c r="C53" s="908">
        <v>6000</v>
      </c>
      <c r="D53" s="908">
        <v>6000</v>
      </c>
      <c r="E53" s="908">
        <v>6000</v>
      </c>
      <c r="F53" s="899">
        <f t="shared" si="5"/>
        <v>100</v>
      </c>
      <c r="G53" s="922" t="s">
        <v>4391</v>
      </c>
      <c r="H53" s="1167"/>
    </row>
    <row r="54" spans="1:8" s="902" customFormat="1" ht="12.75" customHeight="1" x14ac:dyDescent="0.2">
      <c r="A54" s="896">
        <f t="shared" si="6"/>
        <v>35</v>
      </c>
      <c r="B54" s="957" t="s">
        <v>1251</v>
      </c>
      <c r="C54" s="908">
        <v>4500</v>
      </c>
      <c r="D54" s="908">
        <v>4500</v>
      </c>
      <c r="E54" s="908">
        <v>4500</v>
      </c>
      <c r="F54" s="899">
        <f t="shared" si="5"/>
        <v>100</v>
      </c>
      <c r="G54" s="922" t="s">
        <v>4391</v>
      </c>
      <c r="H54" s="1167"/>
    </row>
    <row r="55" spans="1:8" s="902" customFormat="1" ht="12.75" customHeight="1" x14ac:dyDescent="0.2">
      <c r="A55" s="896">
        <f t="shared" si="6"/>
        <v>36</v>
      </c>
      <c r="B55" s="957" t="s">
        <v>1249</v>
      </c>
      <c r="C55" s="908">
        <v>5500</v>
      </c>
      <c r="D55" s="908">
        <v>5500</v>
      </c>
      <c r="E55" s="908">
        <v>5500</v>
      </c>
      <c r="F55" s="899">
        <f t="shared" si="5"/>
        <v>100</v>
      </c>
      <c r="G55" s="922" t="s">
        <v>4391</v>
      </c>
      <c r="H55" s="1167"/>
    </row>
    <row r="56" spans="1:8" s="902" customFormat="1" ht="12.75" customHeight="1" x14ac:dyDescent="0.2">
      <c r="A56" s="896">
        <f t="shared" si="6"/>
        <v>37</v>
      </c>
      <c r="B56" s="957" t="s">
        <v>1247</v>
      </c>
      <c r="C56" s="908">
        <v>2000</v>
      </c>
      <c r="D56" s="908">
        <v>2000</v>
      </c>
      <c r="E56" s="908">
        <v>2000</v>
      </c>
      <c r="F56" s="899">
        <f t="shared" si="5"/>
        <v>100</v>
      </c>
      <c r="G56" s="922" t="s">
        <v>4391</v>
      </c>
      <c r="H56" s="1167"/>
    </row>
    <row r="57" spans="1:8" s="902" customFormat="1" ht="12.75" customHeight="1" x14ac:dyDescent="0.2">
      <c r="A57" s="896">
        <f t="shared" si="6"/>
        <v>38</v>
      </c>
      <c r="B57" s="957" t="s">
        <v>1245</v>
      </c>
      <c r="C57" s="908">
        <v>5000</v>
      </c>
      <c r="D57" s="908">
        <v>5000</v>
      </c>
      <c r="E57" s="908">
        <v>5000</v>
      </c>
      <c r="F57" s="899">
        <f t="shared" si="5"/>
        <v>100</v>
      </c>
      <c r="G57" s="922" t="s">
        <v>4391</v>
      </c>
      <c r="H57" s="1167"/>
    </row>
    <row r="58" spans="1:8" s="902" customFormat="1" ht="12.75" customHeight="1" x14ac:dyDescent="0.2">
      <c r="A58" s="896">
        <f t="shared" si="6"/>
        <v>39</v>
      </c>
      <c r="B58" s="957" t="s">
        <v>1243</v>
      </c>
      <c r="C58" s="908">
        <v>6000</v>
      </c>
      <c r="D58" s="908">
        <v>6000</v>
      </c>
      <c r="E58" s="908">
        <v>6000</v>
      </c>
      <c r="F58" s="899">
        <f t="shared" si="5"/>
        <v>100</v>
      </c>
      <c r="G58" s="922" t="s">
        <v>4391</v>
      </c>
      <c r="H58" s="1167"/>
    </row>
    <row r="59" spans="1:8" s="902" customFormat="1" ht="12.75" customHeight="1" x14ac:dyDescent="0.2">
      <c r="A59" s="896">
        <f t="shared" si="6"/>
        <v>40</v>
      </c>
      <c r="B59" s="957" t="s">
        <v>4683</v>
      </c>
      <c r="C59" s="908">
        <v>4000</v>
      </c>
      <c r="D59" s="908">
        <v>4000</v>
      </c>
      <c r="E59" s="908">
        <v>4000</v>
      </c>
      <c r="F59" s="899">
        <f t="shared" si="5"/>
        <v>100</v>
      </c>
      <c r="G59" s="922" t="s">
        <v>4391</v>
      </c>
      <c r="H59" s="1167"/>
    </row>
    <row r="60" spans="1:8" s="902" customFormat="1" ht="12.75" customHeight="1" x14ac:dyDescent="0.2">
      <c r="A60" s="896">
        <f t="shared" si="6"/>
        <v>41</v>
      </c>
      <c r="B60" s="957" t="s">
        <v>1237</v>
      </c>
      <c r="C60" s="908">
        <v>1500</v>
      </c>
      <c r="D60" s="908">
        <v>1500</v>
      </c>
      <c r="E60" s="908">
        <v>1500</v>
      </c>
      <c r="F60" s="899">
        <f t="shared" si="5"/>
        <v>100</v>
      </c>
      <c r="G60" s="922" t="s">
        <v>4391</v>
      </c>
      <c r="H60" s="1167"/>
    </row>
    <row r="61" spans="1:8" s="902" customFormat="1" ht="12.75" customHeight="1" x14ac:dyDescent="0.2">
      <c r="A61" s="896">
        <f t="shared" si="6"/>
        <v>42</v>
      </c>
      <c r="B61" s="957" t="s">
        <v>1235</v>
      </c>
      <c r="C61" s="908">
        <v>2000</v>
      </c>
      <c r="D61" s="908">
        <v>2000</v>
      </c>
      <c r="E61" s="908">
        <v>2000</v>
      </c>
      <c r="F61" s="899">
        <f t="shared" si="5"/>
        <v>100</v>
      </c>
      <c r="G61" s="922" t="s">
        <v>4391</v>
      </c>
      <c r="H61" s="1167"/>
    </row>
    <row r="62" spans="1:8" s="902" customFormat="1" ht="24" customHeight="1" x14ac:dyDescent="0.2">
      <c r="A62" s="896">
        <f t="shared" si="6"/>
        <v>43</v>
      </c>
      <c r="B62" s="957" t="s">
        <v>1233</v>
      </c>
      <c r="C62" s="908">
        <v>1500</v>
      </c>
      <c r="D62" s="908">
        <v>1500</v>
      </c>
      <c r="E62" s="908">
        <v>1500</v>
      </c>
      <c r="F62" s="899">
        <f t="shared" si="5"/>
        <v>100</v>
      </c>
      <c r="G62" s="922" t="s">
        <v>4391</v>
      </c>
      <c r="H62" s="1167"/>
    </row>
    <row r="63" spans="1:8" s="902" customFormat="1" ht="12.75" customHeight="1" x14ac:dyDescent="0.2">
      <c r="A63" s="896">
        <f t="shared" si="6"/>
        <v>44</v>
      </c>
      <c r="B63" s="957" t="s">
        <v>1231</v>
      </c>
      <c r="C63" s="908">
        <v>4800</v>
      </c>
      <c r="D63" s="908">
        <v>4800</v>
      </c>
      <c r="E63" s="908">
        <v>4800</v>
      </c>
      <c r="F63" s="899">
        <f t="shared" si="5"/>
        <v>100</v>
      </c>
      <c r="G63" s="922" t="s">
        <v>4391</v>
      </c>
      <c r="H63" s="1167"/>
    </row>
    <row r="64" spans="1:8" s="902" customFormat="1" ht="12.75" customHeight="1" x14ac:dyDescent="0.2">
      <c r="A64" s="896">
        <f t="shared" si="6"/>
        <v>45</v>
      </c>
      <c r="B64" s="957" t="s">
        <v>1229</v>
      </c>
      <c r="C64" s="908">
        <v>1500</v>
      </c>
      <c r="D64" s="908">
        <v>1500</v>
      </c>
      <c r="E64" s="908">
        <v>1500</v>
      </c>
      <c r="F64" s="899">
        <f t="shared" si="5"/>
        <v>100</v>
      </c>
      <c r="G64" s="922" t="s">
        <v>4391</v>
      </c>
      <c r="H64" s="1167"/>
    </row>
    <row r="65" spans="1:8" s="902" customFormat="1" ht="12.75" customHeight="1" x14ac:dyDescent="0.2">
      <c r="A65" s="896">
        <f t="shared" si="6"/>
        <v>46</v>
      </c>
      <c r="B65" s="957" t="s">
        <v>1227</v>
      </c>
      <c r="C65" s="908">
        <v>3500</v>
      </c>
      <c r="D65" s="908">
        <v>3500</v>
      </c>
      <c r="E65" s="908">
        <v>3500</v>
      </c>
      <c r="F65" s="899">
        <f t="shared" si="5"/>
        <v>100</v>
      </c>
      <c r="G65" s="922" t="s">
        <v>4391</v>
      </c>
      <c r="H65" s="1167"/>
    </row>
    <row r="66" spans="1:8" s="902" customFormat="1" ht="12.75" customHeight="1" x14ac:dyDescent="0.2">
      <c r="A66" s="896">
        <f t="shared" si="6"/>
        <v>47</v>
      </c>
      <c r="B66" s="957" t="s">
        <v>1225</v>
      </c>
      <c r="C66" s="908">
        <v>3000</v>
      </c>
      <c r="D66" s="908">
        <v>3000</v>
      </c>
      <c r="E66" s="908">
        <v>3000</v>
      </c>
      <c r="F66" s="899">
        <f t="shared" si="5"/>
        <v>100</v>
      </c>
      <c r="G66" s="922" t="s">
        <v>4391</v>
      </c>
      <c r="H66" s="1167"/>
    </row>
    <row r="67" spans="1:8" s="902" customFormat="1" ht="12.75" customHeight="1" x14ac:dyDescent="0.2">
      <c r="A67" s="896">
        <f t="shared" si="6"/>
        <v>48</v>
      </c>
      <c r="B67" s="957" t="s">
        <v>1223</v>
      </c>
      <c r="C67" s="908">
        <v>3500</v>
      </c>
      <c r="D67" s="908">
        <v>3500</v>
      </c>
      <c r="E67" s="908">
        <v>3500</v>
      </c>
      <c r="F67" s="899">
        <f t="shared" si="5"/>
        <v>100</v>
      </c>
      <c r="G67" s="922" t="s">
        <v>4391</v>
      </c>
      <c r="H67" s="1167"/>
    </row>
    <row r="68" spans="1:8" s="902" customFormat="1" ht="12.75" customHeight="1" x14ac:dyDescent="0.2">
      <c r="A68" s="896">
        <f t="shared" si="6"/>
        <v>49</v>
      </c>
      <c r="B68" s="957" t="s">
        <v>1221</v>
      </c>
      <c r="C68" s="908">
        <v>4800</v>
      </c>
      <c r="D68" s="908">
        <v>4800</v>
      </c>
      <c r="E68" s="908">
        <v>4800</v>
      </c>
      <c r="F68" s="899">
        <f t="shared" si="5"/>
        <v>100</v>
      </c>
      <c r="G68" s="922" t="s">
        <v>4391</v>
      </c>
      <c r="H68" s="1167"/>
    </row>
    <row r="69" spans="1:8" s="902" customFormat="1" ht="12.75" customHeight="1" x14ac:dyDescent="0.2">
      <c r="A69" s="896">
        <f t="shared" si="6"/>
        <v>50</v>
      </c>
      <c r="B69" s="957" t="s">
        <v>1219</v>
      </c>
      <c r="C69" s="908">
        <v>1500</v>
      </c>
      <c r="D69" s="908">
        <v>1500</v>
      </c>
      <c r="E69" s="908">
        <v>1500</v>
      </c>
      <c r="F69" s="899">
        <f t="shared" si="5"/>
        <v>100</v>
      </c>
      <c r="G69" s="922" t="s">
        <v>4391</v>
      </c>
      <c r="H69" s="1167"/>
    </row>
    <row r="70" spans="1:8" s="902" customFormat="1" ht="12.75" customHeight="1" x14ac:dyDescent="0.2">
      <c r="A70" s="896">
        <f t="shared" si="6"/>
        <v>51</v>
      </c>
      <c r="B70" s="957" t="s">
        <v>1217</v>
      </c>
      <c r="C70" s="908">
        <v>1200</v>
      </c>
      <c r="D70" s="908">
        <v>1200</v>
      </c>
      <c r="E70" s="908">
        <v>1200</v>
      </c>
      <c r="F70" s="899">
        <f t="shared" si="5"/>
        <v>100</v>
      </c>
      <c r="G70" s="922" t="s">
        <v>4391</v>
      </c>
      <c r="H70" s="1167"/>
    </row>
    <row r="71" spans="1:8" s="902" customFormat="1" ht="21.75" customHeight="1" x14ac:dyDescent="0.2">
      <c r="A71" s="896">
        <f t="shared" si="6"/>
        <v>52</v>
      </c>
      <c r="B71" s="957" t="s">
        <v>1215</v>
      </c>
      <c r="C71" s="908">
        <v>1200</v>
      </c>
      <c r="D71" s="908">
        <v>1200</v>
      </c>
      <c r="E71" s="908">
        <v>1200</v>
      </c>
      <c r="F71" s="899">
        <f t="shared" si="5"/>
        <v>100</v>
      </c>
      <c r="G71" s="922" t="s">
        <v>4391</v>
      </c>
      <c r="H71" s="1167"/>
    </row>
    <row r="72" spans="1:8" s="860" customFormat="1" ht="13.5" customHeight="1" thickBot="1" x14ac:dyDescent="0.25">
      <c r="A72" s="1169" t="s">
        <v>386</v>
      </c>
      <c r="B72" s="1170"/>
      <c r="C72" s="995">
        <f>SUM(C52:C71)</f>
        <v>70000</v>
      </c>
      <c r="D72" s="995">
        <f>SUM(D52:D71)</f>
        <v>70000</v>
      </c>
      <c r="E72" s="995">
        <f>SUM(E52:E71)</f>
        <v>70000</v>
      </c>
      <c r="F72" s="996">
        <f t="shared" si="5"/>
        <v>100</v>
      </c>
      <c r="G72" s="924"/>
      <c r="H72" s="1168"/>
    </row>
    <row r="73" spans="1:8" ht="18" customHeight="1" thickBot="1" x14ac:dyDescent="0.2">
      <c r="A73" s="889" t="s">
        <v>4414</v>
      </c>
      <c r="B73" s="925"/>
      <c r="C73" s="915"/>
      <c r="D73" s="915"/>
      <c r="E73" s="916"/>
      <c r="F73" s="893"/>
      <c r="G73" s="926"/>
      <c r="H73" s="998"/>
    </row>
    <row r="74" spans="1:8" s="860" customFormat="1" ht="76.5" customHeight="1" x14ac:dyDescent="0.2">
      <c r="A74" s="918">
        <f>A71+1</f>
        <v>53</v>
      </c>
      <c r="B74" s="979" t="s">
        <v>429</v>
      </c>
      <c r="C74" s="980">
        <v>0</v>
      </c>
      <c r="D74" s="980">
        <v>46426.5</v>
      </c>
      <c r="E74" s="980">
        <v>36850.327590000001</v>
      </c>
      <c r="F74" s="899">
        <f t="shared" ref="F74:F94" si="7">E74/D74*100</f>
        <v>79.373477625924849</v>
      </c>
      <c r="G74" s="922" t="s">
        <v>4396</v>
      </c>
      <c r="H74" s="948" t="s">
        <v>5156</v>
      </c>
    </row>
    <row r="75" spans="1:8" s="860" customFormat="1" ht="24" customHeight="1" x14ac:dyDescent="0.2">
      <c r="A75" s="896">
        <f t="shared" ref="A75:A93" si="8">A74+1</f>
        <v>54</v>
      </c>
      <c r="B75" s="979" t="s">
        <v>428</v>
      </c>
      <c r="C75" s="980">
        <v>0</v>
      </c>
      <c r="D75" s="980">
        <v>250</v>
      </c>
      <c r="E75" s="980">
        <v>250</v>
      </c>
      <c r="F75" s="899">
        <f t="shared" si="7"/>
        <v>100</v>
      </c>
      <c r="G75" s="929" t="s">
        <v>4392</v>
      </c>
      <c r="H75" s="956" t="s">
        <v>100</v>
      </c>
    </row>
    <row r="76" spans="1:8" s="860" customFormat="1" ht="24" customHeight="1" x14ac:dyDescent="0.2">
      <c r="A76" s="896">
        <f t="shared" si="8"/>
        <v>55</v>
      </c>
      <c r="B76" s="979" t="s">
        <v>4324</v>
      </c>
      <c r="C76" s="980">
        <v>0</v>
      </c>
      <c r="D76" s="980">
        <v>700</v>
      </c>
      <c r="E76" s="980">
        <v>627.9</v>
      </c>
      <c r="F76" s="899">
        <f t="shared" si="7"/>
        <v>89.7</v>
      </c>
      <c r="G76" s="930" t="s">
        <v>4392</v>
      </c>
      <c r="H76" s="956" t="s">
        <v>4684</v>
      </c>
    </row>
    <row r="77" spans="1:8" s="860" customFormat="1" ht="105" x14ac:dyDescent="0.2">
      <c r="A77" s="896">
        <f t="shared" si="8"/>
        <v>56</v>
      </c>
      <c r="B77" s="979" t="s">
        <v>427</v>
      </c>
      <c r="C77" s="980">
        <v>20300</v>
      </c>
      <c r="D77" s="980">
        <v>22679</v>
      </c>
      <c r="E77" s="980">
        <v>326.27800000000002</v>
      </c>
      <c r="F77" s="899">
        <f t="shared" si="7"/>
        <v>1.4386789540985052</v>
      </c>
      <c r="G77" s="930" t="s">
        <v>4396</v>
      </c>
      <c r="H77" s="956" t="s">
        <v>5157</v>
      </c>
    </row>
    <row r="78" spans="1:8" s="860" customFormat="1" ht="105" x14ac:dyDescent="0.2">
      <c r="A78" s="896">
        <f t="shared" si="8"/>
        <v>57</v>
      </c>
      <c r="B78" s="979" t="s">
        <v>4685</v>
      </c>
      <c r="C78" s="980">
        <v>16500</v>
      </c>
      <c r="D78" s="980">
        <v>17487.900000000001</v>
      </c>
      <c r="E78" s="980">
        <v>0</v>
      </c>
      <c r="F78" s="899">
        <f t="shared" si="7"/>
        <v>0</v>
      </c>
      <c r="G78" s="930" t="s">
        <v>4396</v>
      </c>
      <c r="H78" s="901" t="s">
        <v>4686</v>
      </c>
    </row>
    <row r="79" spans="1:8" s="860" customFormat="1" ht="157.5" x14ac:dyDescent="0.2">
      <c r="A79" s="896">
        <f t="shared" si="8"/>
        <v>58</v>
      </c>
      <c r="B79" s="979" t="s">
        <v>426</v>
      </c>
      <c r="C79" s="980">
        <v>800</v>
      </c>
      <c r="D79" s="980">
        <v>800</v>
      </c>
      <c r="E79" s="980">
        <v>155.386</v>
      </c>
      <c r="F79" s="899">
        <f t="shared" si="7"/>
        <v>19.423249999999999</v>
      </c>
      <c r="G79" s="930" t="s">
        <v>4396</v>
      </c>
      <c r="H79" s="950" t="s">
        <v>4687</v>
      </c>
    </row>
    <row r="80" spans="1:8" s="860" customFormat="1" ht="34.5" customHeight="1" x14ac:dyDescent="0.2">
      <c r="A80" s="896">
        <f t="shared" si="8"/>
        <v>59</v>
      </c>
      <c r="B80" s="979" t="s">
        <v>425</v>
      </c>
      <c r="C80" s="980">
        <v>0</v>
      </c>
      <c r="D80" s="980">
        <v>1841.23</v>
      </c>
      <c r="E80" s="980">
        <v>1841.2329099999999</v>
      </c>
      <c r="F80" s="899">
        <f t="shared" si="7"/>
        <v>100.00015804652324</v>
      </c>
      <c r="G80" s="930" t="s">
        <v>4392</v>
      </c>
      <c r="H80" s="956" t="s">
        <v>100</v>
      </c>
    </row>
    <row r="81" spans="1:9" s="860" customFormat="1" ht="24" customHeight="1" x14ac:dyDescent="0.2">
      <c r="A81" s="896">
        <f t="shared" si="8"/>
        <v>60</v>
      </c>
      <c r="B81" s="979" t="s">
        <v>4323</v>
      </c>
      <c r="C81" s="980">
        <v>0</v>
      </c>
      <c r="D81" s="980">
        <v>1100</v>
      </c>
      <c r="E81" s="980">
        <v>1100</v>
      </c>
      <c r="F81" s="899">
        <f t="shared" si="7"/>
        <v>100</v>
      </c>
      <c r="G81" s="930" t="s">
        <v>4392</v>
      </c>
      <c r="H81" s="950" t="s">
        <v>100</v>
      </c>
    </row>
    <row r="82" spans="1:9" s="860" customFormat="1" ht="24" customHeight="1" x14ac:dyDescent="0.2">
      <c r="A82" s="896">
        <f t="shared" si="8"/>
        <v>61</v>
      </c>
      <c r="B82" s="979" t="s">
        <v>423</v>
      </c>
      <c r="C82" s="980">
        <v>100</v>
      </c>
      <c r="D82" s="980">
        <v>100</v>
      </c>
      <c r="E82" s="980">
        <v>100</v>
      </c>
      <c r="F82" s="899">
        <f t="shared" si="7"/>
        <v>100</v>
      </c>
      <c r="G82" s="930" t="s">
        <v>4392</v>
      </c>
      <c r="H82" s="901" t="s">
        <v>100</v>
      </c>
    </row>
    <row r="83" spans="1:9" s="860" customFormat="1" ht="94.5" x14ac:dyDescent="0.2">
      <c r="A83" s="896">
        <f t="shared" si="8"/>
        <v>62</v>
      </c>
      <c r="B83" s="979" t="s">
        <v>4688</v>
      </c>
      <c r="C83" s="980">
        <v>9200</v>
      </c>
      <c r="D83" s="980">
        <v>10100</v>
      </c>
      <c r="E83" s="980">
        <v>0</v>
      </c>
      <c r="F83" s="899">
        <f t="shared" si="7"/>
        <v>0</v>
      </c>
      <c r="G83" s="930" t="s">
        <v>4396</v>
      </c>
      <c r="H83" s="901" t="s">
        <v>4689</v>
      </c>
    </row>
    <row r="84" spans="1:9" s="860" customFormat="1" ht="73.5" x14ac:dyDescent="0.2">
      <c r="A84" s="896">
        <f t="shared" si="8"/>
        <v>63</v>
      </c>
      <c r="B84" s="979" t="s">
        <v>422</v>
      </c>
      <c r="C84" s="980">
        <v>0</v>
      </c>
      <c r="D84" s="980">
        <v>2300</v>
      </c>
      <c r="E84" s="980">
        <v>0</v>
      </c>
      <c r="F84" s="899">
        <f t="shared" si="7"/>
        <v>0</v>
      </c>
      <c r="G84" s="930" t="s">
        <v>4396</v>
      </c>
      <c r="H84" s="950" t="s">
        <v>4690</v>
      </c>
    </row>
    <row r="85" spans="1:9" s="860" customFormat="1" ht="24" customHeight="1" x14ac:dyDescent="0.2">
      <c r="A85" s="896">
        <f t="shared" si="8"/>
        <v>64</v>
      </c>
      <c r="B85" s="979" t="s">
        <v>4691</v>
      </c>
      <c r="C85" s="980">
        <v>200</v>
      </c>
      <c r="D85" s="980">
        <v>0</v>
      </c>
      <c r="E85" s="980">
        <v>0</v>
      </c>
      <c r="F85" s="899" t="s">
        <v>205</v>
      </c>
      <c r="G85" s="930" t="s">
        <v>4392</v>
      </c>
      <c r="H85" s="950" t="s">
        <v>4692</v>
      </c>
    </row>
    <row r="86" spans="1:9" s="860" customFormat="1" ht="115.5" x14ac:dyDescent="0.2">
      <c r="A86" s="896">
        <f t="shared" si="8"/>
        <v>65</v>
      </c>
      <c r="B86" s="979" t="s">
        <v>4322</v>
      </c>
      <c r="C86" s="980">
        <v>1200</v>
      </c>
      <c r="D86" s="980">
        <v>1200</v>
      </c>
      <c r="E86" s="980">
        <v>72.599999999999994</v>
      </c>
      <c r="F86" s="899">
        <f t="shared" si="7"/>
        <v>6.05</v>
      </c>
      <c r="G86" s="930" t="s">
        <v>4396</v>
      </c>
      <c r="H86" s="950" t="s">
        <v>4693</v>
      </c>
    </row>
    <row r="87" spans="1:9" s="860" customFormat="1" ht="94.5" x14ac:dyDescent="0.2">
      <c r="A87" s="896">
        <f t="shared" si="8"/>
        <v>66</v>
      </c>
      <c r="B87" s="979" t="s">
        <v>4321</v>
      </c>
      <c r="C87" s="980">
        <v>500</v>
      </c>
      <c r="D87" s="980">
        <v>220</v>
      </c>
      <c r="E87" s="980">
        <v>214.77500000000001</v>
      </c>
      <c r="F87" s="899">
        <f t="shared" si="7"/>
        <v>97.625</v>
      </c>
      <c r="G87" s="930" t="s">
        <v>4396</v>
      </c>
      <c r="H87" s="950" t="s">
        <v>4694</v>
      </c>
      <c r="I87" s="933"/>
    </row>
    <row r="88" spans="1:9" s="860" customFormat="1" ht="103.5" customHeight="1" x14ac:dyDescent="0.2">
      <c r="A88" s="896">
        <f t="shared" si="8"/>
        <v>67</v>
      </c>
      <c r="B88" s="979" t="s">
        <v>4695</v>
      </c>
      <c r="C88" s="980">
        <v>355</v>
      </c>
      <c r="D88" s="980">
        <v>355</v>
      </c>
      <c r="E88" s="980">
        <v>0</v>
      </c>
      <c r="F88" s="899">
        <f t="shared" si="7"/>
        <v>0</v>
      </c>
      <c r="G88" s="932" t="s">
        <v>4396</v>
      </c>
      <c r="H88" s="950" t="s">
        <v>4696</v>
      </c>
    </row>
    <row r="89" spans="1:9" s="860" customFormat="1" ht="24" customHeight="1" x14ac:dyDescent="0.2">
      <c r="A89" s="896">
        <f t="shared" si="8"/>
        <v>68</v>
      </c>
      <c r="B89" s="979" t="s">
        <v>4320</v>
      </c>
      <c r="C89" s="980">
        <v>0</v>
      </c>
      <c r="D89" s="980">
        <v>300</v>
      </c>
      <c r="E89" s="980">
        <v>300</v>
      </c>
      <c r="F89" s="899">
        <f t="shared" si="7"/>
        <v>100</v>
      </c>
      <c r="G89" s="932" t="s">
        <v>4392</v>
      </c>
      <c r="H89" s="950" t="s">
        <v>100</v>
      </c>
    </row>
    <row r="90" spans="1:9" s="860" customFormat="1" ht="24" customHeight="1" x14ac:dyDescent="0.2">
      <c r="A90" s="896">
        <f t="shared" si="8"/>
        <v>69</v>
      </c>
      <c r="B90" s="979" t="s">
        <v>4319</v>
      </c>
      <c r="C90" s="980">
        <v>0</v>
      </c>
      <c r="D90" s="980">
        <v>1000</v>
      </c>
      <c r="E90" s="980">
        <v>1000</v>
      </c>
      <c r="F90" s="899">
        <f t="shared" si="7"/>
        <v>100</v>
      </c>
      <c r="G90" s="932" t="s">
        <v>4392</v>
      </c>
      <c r="H90" s="950" t="s">
        <v>100</v>
      </c>
    </row>
    <row r="91" spans="1:9" s="860" customFormat="1" ht="105" x14ac:dyDescent="0.2">
      <c r="A91" s="896">
        <f t="shared" si="8"/>
        <v>70</v>
      </c>
      <c r="B91" s="979" t="s">
        <v>4697</v>
      </c>
      <c r="C91" s="980">
        <v>0</v>
      </c>
      <c r="D91" s="980">
        <v>2600</v>
      </c>
      <c r="E91" s="980">
        <v>0</v>
      </c>
      <c r="F91" s="899">
        <f t="shared" si="7"/>
        <v>0</v>
      </c>
      <c r="G91" s="932" t="s">
        <v>4396</v>
      </c>
      <c r="H91" s="950" t="s">
        <v>4698</v>
      </c>
    </row>
    <row r="92" spans="1:9" s="860" customFormat="1" ht="94.5" x14ac:dyDescent="0.2">
      <c r="A92" s="896">
        <f t="shared" si="8"/>
        <v>71</v>
      </c>
      <c r="B92" s="979" t="s">
        <v>4318</v>
      </c>
      <c r="C92" s="980">
        <v>0</v>
      </c>
      <c r="D92" s="980">
        <v>530</v>
      </c>
      <c r="E92" s="980">
        <v>438.36200000000002</v>
      </c>
      <c r="F92" s="899">
        <f t="shared" si="7"/>
        <v>82.709811320754724</v>
      </c>
      <c r="G92" s="930" t="s">
        <v>4396</v>
      </c>
      <c r="H92" s="950" t="s">
        <v>4699</v>
      </c>
    </row>
    <row r="93" spans="1:9" s="860" customFormat="1" ht="57" customHeight="1" x14ac:dyDescent="0.2">
      <c r="A93" s="896">
        <f t="shared" si="8"/>
        <v>72</v>
      </c>
      <c r="B93" s="979" t="s">
        <v>4700</v>
      </c>
      <c r="C93" s="980">
        <v>0</v>
      </c>
      <c r="D93" s="980">
        <v>300</v>
      </c>
      <c r="E93" s="980">
        <v>0</v>
      </c>
      <c r="F93" s="899">
        <f t="shared" si="7"/>
        <v>0</v>
      </c>
      <c r="G93" s="930" t="s">
        <v>4396</v>
      </c>
      <c r="H93" s="950" t="s">
        <v>4701</v>
      </c>
    </row>
    <row r="94" spans="1:9" s="860" customFormat="1" ht="13.5" customHeight="1" thickBot="1" x14ac:dyDescent="0.25">
      <c r="A94" s="1162" t="s">
        <v>386</v>
      </c>
      <c r="B94" s="1163"/>
      <c r="C94" s="909">
        <f>SUM(C74:C93)</f>
        <v>49155</v>
      </c>
      <c r="D94" s="935">
        <f>SUM(D74:D93)</f>
        <v>110289.62999999999</v>
      </c>
      <c r="E94" s="935">
        <f>SUM(E74:E93)</f>
        <v>43276.861499999999</v>
      </c>
      <c r="F94" s="936">
        <f t="shared" si="7"/>
        <v>39.239284328000743</v>
      </c>
      <c r="G94" s="911"/>
      <c r="H94" s="999"/>
    </row>
    <row r="95" spans="1:9" ht="18" customHeight="1" thickBot="1" x14ac:dyDescent="0.2">
      <c r="A95" s="889" t="s">
        <v>4386</v>
      </c>
      <c r="B95" s="890"/>
      <c r="C95" s="891"/>
      <c r="D95" s="891"/>
      <c r="E95" s="892"/>
      <c r="F95" s="893"/>
      <c r="G95" s="894"/>
      <c r="H95" s="998"/>
    </row>
    <row r="96" spans="1:9" s="860" customFormat="1" ht="24.75" customHeight="1" x14ac:dyDescent="0.2">
      <c r="A96" s="938">
        <f>A93+1</f>
        <v>73</v>
      </c>
      <c r="B96" s="979" t="s">
        <v>4702</v>
      </c>
      <c r="C96" s="980">
        <v>0</v>
      </c>
      <c r="D96" s="980">
        <v>144.19</v>
      </c>
      <c r="E96" s="980">
        <v>144.17808000000002</v>
      </c>
      <c r="F96" s="899">
        <f t="shared" ref="F96:F121" si="9">E96/D96*100</f>
        <v>99.991733129898066</v>
      </c>
      <c r="G96" s="939" t="s">
        <v>4392</v>
      </c>
      <c r="H96" s="950" t="s">
        <v>100</v>
      </c>
    </row>
    <row r="97" spans="1:8" s="860" customFormat="1" ht="52.5" x14ac:dyDescent="0.2">
      <c r="A97" s="896">
        <f t="shared" ref="A97:A120" si="10">A96+1</f>
        <v>74</v>
      </c>
      <c r="B97" s="979" t="s">
        <v>4703</v>
      </c>
      <c r="C97" s="980">
        <v>0</v>
      </c>
      <c r="D97" s="980">
        <v>3</v>
      </c>
      <c r="E97" s="980">
        <v>0</v>
      </c>
      <c r="F97" s="899">
        <f t="shared" si="9"/>
        <v>0</v>
      </c>
      <c r="G97" s="930" t="s">
        <v>4392</v>
      </c>
      <c r="H97" s="950" t="s">
        <v>4704</v>
      </c>
    </row>
    <row r="98" spans="1:8" s="860" customFormat="1" ht="24" customHeight="1" x14ac:dyDescent="0.2">
      <c r="A98" s="896">
        <f t="shared" si="10"/>
        <v>75</v>
      </c>
      <c r="B98" s="979" t="s">
        <v>822</v>
      </c>
      <c r="C98" s="980">
        <v>0</v>
      </c>
      <c r="D98" s="980">
        <v>44</v>
      </c>
      <c r="E98" s="980">
        <v>41.683590000000002</v>
      </c>
      <c r="F98" s="899">
        <f t="shared" si="9"/>
        <v>94.735431818181823</v>
      </c>
      <c r="G98" s="930" t="s">
        <v>4392</v>
      </c>
      <c r="H98" s="950" t="s">
        <v>100</v>
      </c>
    </row>
    <row r="99" spans="1:8" s="860" customFormat="1" ht="45" customHeight="1" x14ac:dyDescent="0.2">
      <c r="A99" s="896">
        <f t="shared" si="10"/>
        <v>76</v>
      </c>
      <c r="B99" s="979" t="s">
        <v>4705</v>
      </c>
      <c r="C99" s="980">
        <v>0</v>
      </c>
      <c r="D99" s="980">
        <v>100</v>
      </c>
      <c r="E99" s="980">
        <v>0</v>
      </c>
      <c r="F99" s="899">
        <f t="shared" si="9"/>
        <v>0</v>
      </c>
      <c r="G99" s="930" t="s">
        <v>4392</v>
      </c>
      <c r="H99" s="950" t="s">
        <v>4706</v>
      </c>
    </row>
    <row r="100" spans="1:8" s="860" customFormat="1" ht="12.75" customHeight="1" x14ac:dyDescent="0.2">
      <c r="A100" s="896">
        <f t="shared" si="10"/>
        <v>77</v>
      </c>
      <c r="B100" s="979" t="s">
        <v>821</v>
      </c>
      <c r="C100" s="980">
        <v>0</v>
      </c>
      <c r="D100" s="980">
        <v>1447.52</v>
      </c>
      <c r="E100" s="980">
        <v>1447.50611</v>
      </c>
      <c r="F100" s="899">
        <f t="shared" si="9"/>
        <v>99.999040427766118</v>
      </c>
      <c r="G100" s="930" t="s">
        <v>4392</v>
      </c>
      <c r="H100" s="950" t="s">
        <v>100</v>
      </c>
    </row>
    <row r="101" spans="1:8" s="860" customFormat="1" ht="73.5" x14ac:dyDescent="0.2">
      <c r="A101" s="896">
        <f t="shared" si="10"/>
        <v>78</v>
      </c>
      <c r="B101" s="979" t="s">
        <v>823</v>
      </c>
      <c r="C101" s="980">
        <v>0</v>
      </c>
      <c r="D101" s="980">
        <v>3233</v>
      </c>
      <c r="E101" s="980">
        <v>3122.9924999999998</v>
      </c>
      <c r="F101" s="899">
        <f t="shared" si="9"/>
        <v>96.597355397463645</v>
      </c>
      <c r="G101" s="930" t="s">
        <v>4392</v>
      </c>
      <c r="H101" s="950" t="s">
        <v>4707</v>
      </c>
    </row>
    <row r="102" spans="1:8" s="860" customFormat="1" ht="105" x14ac:dyDescent="0.2">
      <c r="A102" s="896">
        <f t="shared" si="10"/>
        <v>79</v>
      </c>
      <c r="B102" s="979" t="s">
        <v>917</v>
      </c>
      <c r="C102" s="980">
        <v>0</v>
      </c>
      <c r="D102" s="980">
        <v>16935.899999999998</v>
      </c>
      <c r="E102" s="980">
        <v>11005.417640000001</v>
      </c>
      <c r="F102" s="899">
        <f t="shared" si="9"/>
        <v>64.982774107074334</v>
      </c>
      <c r="G102" s="930" t="s">
        <v>4396</v>
      </c>
      <c r="H102" s="950" t="s">
        <v>4708</v>
      </c>
    </row>
    <row r="103" spans="1:8" s="860" customFormat="1" ht="63" x14ac:dyDescent="0.2">
      <c r="A103" s="896">
        <f t="shared" si="10"/>
        <v>80</v>
      </c>
      <c r="B103" s="979" t="s">
        <v>2304</v>
      </c>
      <c r="C103" s="980">
        <v>1175</v>
      </c>
      <c r="D103" s="980">
        <v>2753.27</v>
      </c>
      <c r="E103" s="980">
        <v>80.216200000000001</v>
      </c>
      <c r="F103" s="899">
        <f t="shared" si="9"/>
        <v>2.9134883247919747</v>
      </c>
      <c r="G103" s="930" t="s">
        <v>4396</v>
      </c>
      <c r="H103" s="950" t="s">
        <v>4709</v>
      </c>
    </row>
    <row r="104" spans="1:8" s="860" customFormat="1" ht="67.5" customHeight="1" x14ac:dyDescent="0.2">
      <c r="A104" s="896">
        <f t="shared" si="10"/>
        <v>81</v>
      </c>
      <c r="B104" s="979" t="s">
        <v>2305</v>
      </c>
      <c r="C104" s="980">
        <v>175</v>
      </c>
      <c r="D104" s="980">
        <v>4664.3300000000008</v>
      </c>
      <c r="E104" s="980">
        <v>1957.3344</v>
      </c>
      <c r="F104" s="899">
        <f t="shared" si="9"/>
        <v>41.963891920168592</v>
      </c>
      <c r="G104" s="930" t="s">
        <v>4396</v>
      </c>
      <c r="H104" s="950" t="s">
        <v>4710</v>
      </c>
    </row>
    <row r="105" spans="1:8" s="860" customFormat="1" ht="136.5" x14ac:dyDescent="0.2">
      <c r="A105" s="896">
        <f t="shared" si="10"/>
        <v>82</v>
      </c>
      <c r="B105" s="979" t="s">
        <v>2306</v>
      </c>
      <c r="C105" s="980">
        <v>3000</v>
      </c>
      <c r="D105" s="980">
        <v>1384.1</v>
      </c>
      <c r="E105" s="980">
        <v>173.13800000000001</v>
      </c>
      <c r="F105" s="899">
        <f t="shared" si="9"/>
        <v>12.509067263926019</v>
      </c>
      <c r="G105" s="930" t="s">
        <v>4396</v>
      </c>
      <c r="H105" s="901" t="s">
        <v>4711</v>
      </c>
    </row>
    <row r="106" spans="1:8" s="860" customFormat="1" ht="115.5" x14ac:dyDescent="0.2">
      <c r="A106" s="896">
        <f t="shared" si="10"/>
        <v>83</v>
      </c>
      <c r="B106" s="979" t="s">
        <v>2307</v>
      </c>
      <c r="C106" s="980">
        <v>3000</v>
      </c>
      <c r="D106" s="980">
        <v>1609.72</v>
      </c>
      <c r="E106" s="980">
        <v>196.017</v>
      </c>
      <c r="F106" s="899">
        <f t="shared" si="9"/>
        <v>12.177086698307779</v>
      </c>
      <c r="G106" s="930" t="s">
        <v>4396</v>
      </c>
      <c r="H106" s="950" t="s">
        <v>4712</v>
      </c>
    </row>
    <row r="107" spans="1:8" s="860" customFormat="1" ht="94.5" x14ac:dyDescent="0.2">
      <c r="A107" s="896">
        <f t="shared" si="10"/>
        <v>84</v>
      </c>
      <c r="B107" s="979" t="s">
        <v>2308</v>
      </c>
      <c r="C107" s="980">
        <v>2000</v>
      </c>
      <c r="D107" s="980">
        <v>1398.31</v>
      </c>
      <c r="E107" s="980">
        <v>196.08100000000002</v>
      </c>
      <c r="F107" s="899">
        <f t="shared" si="9"/>
        <v>14.022713132281112</v>
      </c>
      <c r="G107" s="930" t="s">
        <v>4396</v>
      </c>
      <c r="H107" s="950" t="s">
        <v>4713</v>
      </c>
    </row>
    <row r="108" spans="1:8" s="860" customFormat="1" ht="67.5" customHeight="1" x14ac:dyDescent="0.2">
      <c r="A108" s="896">
        <f t="shared" si="10"/>
        <v>85</v>
      </c>
      <c r="B108" s="979" t="s">
        <v>2309</v>
      </c>
      <c r="C108" s="980">
        <v>800</v>
      </c>
      <c r="D108" s="980">
        <v>36397.740000000005</v>
      </c>
      <c r="E108" s="980">
        <v>17628.47668</v>
      </c>
      <c r="F108" s="899">
        <f t="shared" si="9"/>
        <v>48.432888085908623</v>
      </c>
      <c r="G108" s="930" t="s">
        <v>4396</v>
      </c>
      <c r="H108" s="950" t="s">
        <v>4714</v>
      </c>
    </row>
    <row r="109" spans="1:8" s="860" customFormat="1" ht="67.5" customHeight="1" x14ac:dyDescent="0.2">
      <c r="A109" s="896">
        <f t="shared" si="10"/>
        <v>86</v>
      </c>
      <c r="B109" s="979" t="s">
        <v>2310</v>
      </c>
      <c r="C109" s="980">
        <v>1425</v>
      </c>
      <c r="D109" s="980">
        <v>7751.7000000000016</v>
      </c>
      <c r="E109" s="980">
        <v>2057.6848099999997</v>
      </c>
      <c r="F109" s="899">
        <f t="shared" si="9"/>
        <v>26.544948978933647</v>
      </c>
      <c r="G109" s="930" t="s">
        <v>4396</v>
      </c>
      <c r="H109" s="950" t="s">
        <v>4715</v>
      </c>
    </row>
    <row r="110" spans="1:8" s="860" customFormat="1" ht="67.5" customHeight="1" x14ac:dyDescent="0.2">
      <c r="A110" s="896">
        <f t="shared" si="10"/>
        <v>87</v>
      </c>
      <c r="B110" s="979" t="s">
        <v>2311</v>
      </c>
      <c r="C110" s="980">
        <v>680</v>
      </c>
      <c r="D110" s="980">
        <v>4695.99</v>
      </c>
      <c r="E110" s="980">
        <v>2663.0855799999968</v>
      </c>
      <c r="F110" s="899">
        <f t="shared" si="9"/>
        <v>56.709779620484646</v>
      </c>
      <c r="G110" s="930" t="s">
        <v>4396</v>
      </c>
      <c r="H110" s="950" t="s">
        <v>4715</v>
      </c>
    </row>
    <row r="111" spans="1:8" s="860" customFormat="1" ht="67.5" customHeight="1" x14ac:dyDescent="0.2">
      <c r="A111" s="896">
        <f t="shared" si="10"/>
        <v>88</v>
      </c>
      <c r="B111" s="979" t="s">
        <v>2312</v>
      </c>
      <c r="C111" s="980">
        <v>350</v>
      </c>
      <c r="D111" s="980">
        <v>6158.670000000001</v>
      </c>
      <c r="E111" s="980">
        <v>662.3818</v>
      </c>
      <c r="F111" s="899">
        <f t="shared" si="9"/>
        <v>10.755273460016527</v>
      </c>
      <c r="G111" s="930" t="s">
        <v>4396</v>
      </c>
      <c r="H111" s="950" t="s">
        <v>4714</v>
      </c>
    </row>
    <row r="112" spans="1:8" s="860" customFormat="1" ht="67.5" customHeight="1" x14ac:dyDescent="0.2">
      <c r="A112" s="896">
        <f t="shared" si="10"/>
        <v>89</v>
      </c>
      <c r="B112" s="979" t="s">
        <v>2313</v>
      </c>
      <c r="C112" s="980">
        <v>280</v>
      </c>
      <c r="D112" s="980">
        <v>8535.4499999999989</v>
      </c>
      <c r="E112" s="980">
        <v>250.65736999999996</v>
      </c>
      <c r="F112" s="899">
        <f t="shared" si="9"/>
        <v>2.9366626247005136</v>
      </c>
      <c r="G112" s="930" t="s">
        <v>4396</v>
      </c>
      <c r="H112" s="950" t="s">
        <v>4714</v>
      </c>
    </row>
    <row r="113" spans="1:8" s="860" customFormat="1" ht="24" customHeight="1" x14ac:dyDescent="0.2">
      <c r="A113" s="896">
        <f t="shared" si="10"/>
        <v>90</v>
      </c>
      <c r="B113" s="979" t="s">
        <v>4716</v>
      </c>
      <c r="C113" s="980">
        <v>150</v>
      </c>
      <c r="D113" s="980">
        <v>0</v>
      </c>
      <c r="E113" s="980">
        <v>0</v>
      </c>
      <c r="F113" s="899" t="s">
        <v>205</v>
      </c>
      <c r="G113" s="930" t="s">
        <v>4396</v>
      </c>
      <c r="H113" s="901" t="s">
        <v>4717</v>
      </c>
    </row>
    <row r="114" spans="1:8" s="860" customFormat="1" ht="73.5" x14ac:dyDescent="0.2">
      <c r="A114" s="896">
        <f t="shared" si="10"/>
        <v>91</v>
      </c>
      <c r="B114" s="979" t="s">
        <v>4718</v>
      </c>
      <c r="C114" s="980">
        <v>0</v>
      </c>
      <c r="D114" s="980">
        <v>101024</v>
      </c>
      <c r="E114" s="980">
        <v>0</v>
      </c>
      <c r="F114" s="899">
        <f t="shared" si="9"/>
        <v>0</v>
      </c>
      <c r="G114" s="930" t="s">
        <v>4396</v>
      </c>
      <c r="H114" s="950" t="s">
        <v>4719</v>
      </c>
    </row>
    <row r="115" spans="1:8" s="860" customFormat="1" ht="168" x14ac:dyDescent="0.2">
      <c r="A115" s="896">
        <f t="shared" si="10"/>
        <v>92</v>
      </c>
      <c r="B115" s="979" t="s">
        <v>2314</v>
      </c>
      <c r="C115" s="980">
        <v>500</v>
      </c>
      <c r="D115" s="980">
        <v>1000</v>
      </c>
      <c r="E115" s="980">
        <v>353.72</v>
      </c>
      <c r="F115" s="899">
        <f t="shared" si="9"/>
        <v>35.372</v>
      </c>
      <c r="G115" s="930" t="s">
        <v>4396</v>
      </c>
      <c r="H115" s="901" t="s">
        <v>4720</v>
      </c>
    </row>
    <row r="116" spans="1:8" s="860" customFormat="1" ht="57" customHeight="1" x14ac:dyDescent="0.2">
      <c r="A116" s="896">
        <f t="shared" si="10"/>
        <v>93</v>
      </c>
      <c r="B116" s="979" t="s">
        <v>4721</v>
      </c>
      <c r="C116" s="980">
        <v>0</v>
      </c>
      <c r="D116" s="980">
        <v>500</v>
      </c>
      <c r="E116" s="980">
        <v>0</v>
      </c>
      <c r="F116" s="899">
        <f t="shared" si="9"/>
        <v>0</v>
      </c>
      <c r="G116" s="930" t="s">
        <v>4396</v>
      </c>
      <c r="H116" s="950" t="s">
        <v>4722</v>
      </c>
    </row>
    <row r="117" spans="1:8" s="860" customFormat="1" ht="63" x14ac:dyDescent="0.2">
      <c r="A117" s="896">
        <f t="shared" si="10"/>
        <v>94</v>
      </c>
      <c r="B117" s="979" t="s">
        <v>2315</v>
      </c>
      <c r="C117" s="980">
        <v>0</v>
      </c>
      <c r="D117" s="980">
        <v>6300.01</v>
      </c>
      <c r="E117" s="980">
        <v>6195.59</v>
      </c>
      <c r="F117" s="899">
        <f t="shared" si="9"/>
        <v>98.3425423134249</v>
      </c>
      <c r="G117" s="930" t="s">
        <v>4396</v>
      </c>
      <c r="H117" s="950" t="s">
        <v>4723</v>
      </c>
    </row>
    <row r="118" spans="1:8" s="860" customFormat="1" ht="57" customHeight="1" x14ac:dyDescent="0.2">
      <c r="A118" s="896">
        <f t="shared" si="10"/>
        <v>95</v>
      </c>
      <c r="B118" s="979" t="s">
        <v>4724</v>
      </c>
      <c r="C118" s="980">
        <v>0</v>
      </c>
      <c r="D118" s="980">
        <v>1491</v>
      </c>
      <c r="E118" s="980">
        <v>0</v>
      </c>
      <c r="F118" s="1000">
        <f t="shared" si="9"/>
        <v>0</v>
      </c>
      <c r="G118" s="1001" t="s">
        <v>4396</v>
      </c>
      <c r="H118" s="950" t="s">
        <v>4725</v>
      </c>
    </row>
    <row r="119" spans="1:8" s="860" customFormat="1" ht="24" customHeight="1" x14ac:dyDescent="0.2">
      <c r="A119" s="896">
        <f t="shared" si="10"/>
        <v>96</v>
      </c>
      <c r="B119" s="979" t="s">
        <v>2429</v>
      </c>
      <c r="C119" s="980">
        <v>0</v>
      </c>
      <c r="D119" s="980">
        <v>1422.56</v>
      </c>
      <c r="E119" s="980">
        <v>1422.5612900000001</v>
      </c>
      <c r="F119" s="899">
        <f>E119/D119*100</f>
        <v>100.00009068158813</v>
      </c>
      <c r="G119" s="930" t="s">
        <v>4392</v>
      </c>
      <c r="H119" s="901" t="s">
        <v>100</v>
      </c>
    </row>
    <row r="120" spans="1:8" s="860" customFormat="1" ht="42" x14ac:dyDescent="0.2">
      <c r="A120" s="896">
        <f t="shared" si="10"/>
        <v>97</v>
      </c>
      <c r="B120" s="1002" t="s">
        <v>4726</v>
      </c>
      <c r="C120" s="980">
        <v>0</v>
      </c>
      <c r="D120" s="980">
        <v>4511.21</v>
      </c>
      <c r="E120" s="980">
        <v>4511.2111299999997</v>
      </c>
      <c r="F120" s="899">
        <f t="shared" si="9"/>
        <v>100.00002504871198</v>
      </c>
      <c r="G120" s="930" t="s">
        <v>4392</v>
      </c>
      <c r="H120" s="1003" t="s">
        <v>100</v>
      </c>
    </row>
    <row r="121" spans="1:8" s="860" customFormat="1" ht="13.5" customHeight="1" thickBot="1" x14ac:dyDescent="0.25">
      <c r="A121" s="1162" t="s">
        <v>386</v>
      </c>
      <c r="B121" s="1163"/>
      <c r="C121" s="909">
        <f>SUM(C96:C120)</f>
        <v>13535</v>
      </c>
      <c r="D121" s="909">
        <f>SUM(D96:D120)</f>
        <v>213505.67</v>
      </c>
      <c r="E121" s="909">
        <f>SUM(E96:E120)</f>
        <v>54109.933179999993</v>
      </c>
      <c r="F121" s="936">
        <f t="shared" si="9"/>
        <v>25.343557939234113</v>
      </c>
      <c r="G121" s="911"/>
      <c r="H121" s="940"/>
    </row>
    <row r="122" spans="1:8" s="881" customFormat="1" x14ac:dyDescent="0.2">
      <c r="A122" s="941"/>
      <c r="B122" s="942"/>
      <c r="C122" s="941"/>
      <c r="D122" s="941"/>
      <c r="E122" s="941"/>
      <c r="F122" s="943"/>
      <c r="G122" s="944"/>
      <c r="H122" s="945"/>
    </row>
  </sheetData>
  <mergeCells count="13">
    <mergeCell ref="A121:B121"/>
    <mergeCell ref="A10:B10"/>
    <mergeCell ref="A41:B41"/>
    <mergeCell ref="A50:B50"/>
    <mergeCell ref="H52:H72"/>
    <mergeCell ref="A72:B72"/>
    <mergeCell ref="A94:B94"/>
    <mergeCell ref="A9:B9"/>
    <mergeCell ref="A1:H1"/>
    <mergeCell ref="A4:B4"/>
    <mergeCell ref="A5:B5"/>
    <mergeCell ref="A6:B6"/>
    <mergeCell ref="A8:B8"/>
  </mergeCells>
  <printOptions horizontalCentered="1"/>
  <pageMargins left="0.31496062992125984" right="0.31496062992125984" top="0.51181102362204722" bottom="0.43307086614173229" header="0.31496062992125984" footer="0.23622047244094491"/>
  <pageSetup paperSize="9" scale="96" firstPageNumber="271" fitToHeight="0" orientation="landscape" useFirstPageNumber="1" r:id="rId1"/>
  <headerFooter alignWithMargins="0">
    <oddHeader>&amp;L&amp;"Tahoma,Kurzíva"&amp;9Závěrečný účet za rok 2016&amp;R&amp;"Tahoma,Kurzíva"&amp;9Tabulka č. 14</oddHeader>
    <oddFooter>&amp;C&amp;"Tahoma,Obyčejné"&amp;10&amp;P</oddFooter>
  </headerFooter>
  <rowBreaks count="3" manualBreakCount="3">
    <brk id="21" max="7" man="1"/>
    <brk id="45" max="7" man="1"/>
    <brk id="70" max="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1"/>
  <sheetViews>
    <sheetView view="pageBreakPreview" topLeftCell="A254" zoomScaleNormal="100" zoomScaleSheetLayoutView="100" workbookViewId="0">
      <selection activeCell="H304" sqref="H304"/>
    </sheetView>
  </sheetViews>
  <sheetFormatPr defaultRowHeight="10.5" x14ac:dyDescent="0.2"/>
  <cols>
    <col min="1" max="1" width="6.42578125" style="859" customWidth="1"/>
    <col min="2" max="2" width="42.7109375" style="860" customWidth="1"/>
    <col min="3" max="4" width="13.140625" style="861" customWidth="1"/>
    <col min="5" max="5" width="12.140625" style="859" customWidth="1"/>
    <col min="6" max="6" width="8.7109375" style="862" customWidth="1"/>
    <col min="7" max="7" width="8.7109375" style="863" customWidth="1"/>
    <col min="8" max="8" width="42.7109375" style="864" customWidth="1"/>
    <col min="9" max="16384" width="9.140625" style="859"/>
  </cols>
  <sheetData>
    <row r="1" spans="1:8" s="858" customFormat="1" ht="18" customHeight="1" x14ac:dyDescent="0.2">
      <c r="A1" s="1053" t="s">
        <v>4727</v>
      </c>
      <c r="B1" s="1053"/>
      <c r="C1" s="1053"/>
      <c r="D1" s="1053"/>
      <c r="E1" s="1053"/>
      <c r="F1" s="1053"/>
      <c r="G1" s="1053"/>
      <c r="H1" s="1053"/>
    </row>
    <row r="2" spans="1:8" ht="12" customHeight="1" x14ac:dyDescent="0.2"/>
    <row r="3" spans="1:8" ht="12" customHeight="1" thickBot="1" x14ac:dyDescent="0.2">
      <c r="A3" s="865"/>
      <c r="F3" s="866" t="s">
        <v>4378</v>
      </c>
    </row>
    <row r="4" spans="1:8" ht="23.25" customHeight="1" x14ac:dyDescent="0.2">
      <c r="A4" s="1158"/>
      <c r="B4" s="1159"/>
      <c r="C4" s="867" t="s">
        <v>4379</v>
      </c>
      <c r="D4" s="867" t="s">
        <v>4380</v>
      </c>
      <c r="E4" s="867" t="s">
        <v>4381</v>
      </c>
      <c r="F4" s="868" t="s">
        <v>4382</v>
      </c>
      <c r="G4" s="869"/>
      <c r="H4" s="870"/>
    </row>
    <row r="5" spans="1:8" ht="12.75" customHeight="1" x14ac:dyDescent="0.2">
      <c r="A5" s="1156" t="s">
        <v>4383</v>
      </c>
      <c r="B5" s="1157"/>
      <c r="C5" s="871">
        <f>C69</f>
        <v>98190</v>
      </c>
      <c r="D5" s="1004">
        <f>D69</f>
        <v>7386961.2199999997</v>
      </c>
      <c r="E5" s="871">
        <f>E69</f>
        <v>7385715.4202999994</v>
      </c>
      <c r="F5" s="872">
        <f t="shared" ref="F5:F10" si="0">E5/D5*100</f>
        <v>99.983135153104257</v>
      </c>
      <c r="G5" s="873"/>
      <c r="H5" s="874"/>
    </row>
    <row r="6" spans="1:8" ht="12.75" customHeight="1" x14ac:dyDescent="0.2">
      <c r="A6" s="1156" t="s">
        <v>4384</v>
      </c>
      <c r="B6" s="1157"/>
      <c r="C6" s="875">
        <f>C103</f>
        <v>719876</v>
      </c>
      <c r="D6" s="1004">
        <f>D103</f>
        <v>4093103.65</v>
      </c>
      <c r="E6" s="875">
        <f>E103</f>
        <v>4088041.2199999997</v>
      </c>
      <c r="F6" s="872">
        <f t="shared" si="0"/>
        <v>99.876318060012963</v>
      </c>
      <c r="G6" s="873"/>
      <c r="H6" s="874"/>
    </row>
    <row r="7" spans="1:8" ht="12.75" customHeight="1" x14ac:dyDescent="0.2">
      <c r="A7" s="989" t="s">
        <v>4657</v>
      </c>
      <c r="B7" s="990"/>
      <c r="C7" s="875">
        <f>C106</f>
        <v>0</v>
      </c>
      <c r="D7" s="1004">
        <f>D106</f>
        <v>2160</v>
      </c>
      <c r="E7" s="875">
        <f>E106</f>
        <v>2160</v>
      </c>
      <c r="F7" s="872">
        <f t="shared" si="0"/>
        <v>100</v>
      </c>
      <c r="G7" s="873"/>
      <c r="H7" s="874"/>
    </row>
    <row r="8" spans="1:8" ht="12.75" customHeight="1" x14ac:dyDescent="0.2">
      <c r="A8" s="1156" t="s">
        <v>4385</v>
      </c>
      <c r="B8" s="1157"/>
      <c r="C8" s="875">
        <f>C244</f>
        <v>129677</v>
      </c>
      <c r="D8" s="1004">
        <f>D244</f>
        <v>239758.80999999997</v>
      </c>
      <c r="E8" s="875">
        <f>E244</f>
        <v>193669.41533000011</v>
      </c>
      <c r="F8" s="872">
        <f t="shared" si="0"/>
        <v>80.776767005975771</v>
      </c>
      <c r="G8" s="873"/>
      <c r="H8" s="874"/>
    </row>
    <row r="9" spans="1:8" ht="12.75" customHeight="1" x14ac:dyDescent="0.2">
      <c r="A9" s="1156" t="s">
        <v>4386</v>
      </c>
      <c r="B9" s="1157"/>
      <c r="C9" s="875">
        <f>C319</f>
        <v>76028</v>
      </c>
      <c r="D9" s="1004">
        <f>D319</f>
        <v>79388.88</v>
      </c>
      <c r="E9" s="875">
        <f>E319</f>
        <v>37236.62537999999</v>
      </c>
      <c r="F9" s="872">
        <f t="shared" si="0"/>
        <v>46.904082007454932</v>
      </c>
      <c r="G9" s="873"/>
      <c r="H9" s="874"/>
    </row>
    <row r="10" spans="1:8" s="865" customFormat="1" ht="13.5" customHeight="1" thickBot="1" x14ac:dyDescent="0.25">
      <c r="A10" s="1160" t="s">
        <v>386</v>
      </c>
      <c r="B10" s="1161"/>
      <c r="C10" s="876">
        <f>SUM(C5:C9)</f>
        <v>1023771</v>
      </c>
      <c r="D10" s="877">
        <f>SUM(D5:D9)</f>
        <v>11801372.560000001</v>
      </c>
      <c r="E10" s="876">
        <f>SUM(E5:E9)</f>
        <v>11706822.681009999</v>
      </c>
      <c r="F10" s="878">
        <f t="shared" si="0"/>
        <v>99.198823030886487</v>
      </c>
      <c r="G10" s="873"/>
      <c r="H10" s="874"/>
    </row>
    <row r="11" spans="1:8" s="879" customFormat="1" ht="10.5" customHeight="1" x14ac:dyDescent="0.2">
      <c r="B11" s="880"/>
      <c r="C11" s="881"/>
      <c r="D11" s="881"/>
      <c r="E11" s="881"/>
      <c r="F11" s="882"/>
      <c r="G11" s="883"/>
      <c r="H11" s="884"/>
    </row>
    <row r="12" spans="1:8" s="879" customFormat="1" ht="10.5" customHeight="1" x14ac:dyDescent="0.2">
      <c r="B12" s="880"/>
      <c r="C12" s="881"/>
      <c r="D12" s="881"/>
      <c r="E12" s="881"/>
      <c r="F12" s="882"/>
      <c r="G12" s="883"/>
      <c r="H12" s="884"/>
    </row>
    <row r="13" spans="1:8" s="879" customFormat="1" ht="10.5" customHeight="1" thickBot="1" x14ac:dyDescent="0.2">
      <c r="B13" s="880"/>
      <c r="C13" s="881"/>
      <c r="D13" s="881"/>
      <c r="E13" s="881"/>
      <c r="F13" s="882"/>
      <c r="G13" s="883"/>
      <c r="H13" s="866" t="s">
        <v>4378</v>
      </c>
    </row>
    <row r="14" spans="1:8" ht="28.5" customHeight="1" thickBot="1" x14ac:dyDescent="0.25">
      <c r="A14" s="885" t="s">
        <v>4387</v>
      </c>
      <c r="B14" s="886" t="s">
        <v>449</v>
      </c>
      <c r="C14" s="887" t="s">
        <v>4379</v>
      </c>
      <c r="D14" s="887" t="s">
        <v>4380</v>
      </c>
      <c r="E14" s="887" t="s">
        <v>4381</v>
      </c>
      <c r="F14" s="887" t="s">
        <v>4382</v>
      </c>
      <c r="G14" s="887" t="s">
        <v>4388</v>
      </c>
      <c r="H14" s="888" t="s">
        <v>4389</v>
      </c>
    </row>
    <row r="15" spans="1:8" ht="15" customHeight="1" thickBot="1" x14ac:dyDescent="0.2">
      <c r="A15" s="889" t="s">
        <v>4390</v>
      </c>
      <c r="B15" s="890"/>
      <c r="C15" s="891"/>
      <c r="D15" s="891"/>
      <c r="E15" s="892"/>
      <c r="F15" s="893"/>
      <c r="G15" s="894"/>
      <c r="H15" s="895"/>
    </row>
    <row r="16" spans="1:8" s="902" customFormat="1" ht="12.75" customHeight="1" x14ac:dyDescent="0.2">
      <c r="A16" s="938">
        <v>1</v>
      </c>
      <c r="B16" s="979" t="s">
        <v>3479</v>
      </c>
      <c r="C16" s="980">
        <v>22000</v>
      </c>
      <c r="D16" s="980">
        <v>35722.269999999997</v>
      </c>
      <c r="E16" s="980">
        <v>35680.262999999999</v>
      </c>
      <c r="F16" s="946">
        <f t="shared" ref="F16:F69" si="1">E16/D16*100</f>
        <v>99.882406689160575</v>
      </c>
      <c r="G16" s="939" t="s">
        <v>4391</v>
      </c>
      <c r="H16" s="948" t="s">
        <v>100</v>
      </c>
    </row>
    <row r="17" spans="1:9" s="902" customFormat="1" ht="42" x14ac:dyDescent="0.2">
      <c r="A17" s="896">
        <f>A16+1</f>
        <v>2</v>
      </c>
      <c r="B17" s="979" t="s">
        <v>2687</v>
      </c>
      <c r="C17" s="980">
        <v>2149</v>
      </c>
      <c r="D17" s="980">
        <v>2172.0600000000004</v>
      </c>
      <c r="E17" s="980">
        <v>2172.0515999999998</v>
      </c>
      <c r="F17" s="899">
        <f t="shared" si="1"/>
        <v>99.999613270351617</v>
      </c>
      <c r="G17" s="930" t="s">
        <v>4391</v>
      </c>
      <c r="H17" s="901" t="s">
        <v>100</v>
      </c>
    </row>
    <row r="18" spans="1:9" s="902" customFormat="1" ht="24" customHeight="1" x14ac:dyDescent="0.2">
      <c r="A18" s="896">
        <f t="shared" ref="A18:A68" si="2">A17+1</f>
        <v>3</v>
      </c>
      <c r="B18" s="1005" t="s">
        <v>2674</v>
      </c>
      <c r="C18" s="980">
        <v>2000</v>
      </c>
      <c r="D18" s="980">
        <v>1587.8000000000002</v>
      </c>
      <c r="E18" s="980">
        <v>1587.8000000000002</v>
      </c>
      <c r="F18" s="899">
        <f t="shared" si="1"/>
        <v>100</v>
      </c>
      <c r="G18" s="930" t="s">
        <v>4391</v>
      </c>
      <c r="H18" s="901" t="s">
        <v>100</v>
      </c>
    </row>
    <row r="19" spans="1:9" s="902" customFormat="1" ht="24" customHeight="1" x14ac:dyDescent="0.2">
      <c r="A19" s="896">
        <f t="shared" si="2"/>
        <v>4</v>
      </c>
      <c r="B19" s="979" t="s">
        <v>2679</v>
      </c>
      <c r="C19" s="980">
        <v>1000</v>
      </c>
      <c r="D19" s="980">
        <v>441.90000000000003</v>
      </c>
      <c r="E19" s="980">
        <v>441.90000000000003</v>
      </c>
      <c r="F19" s="899">
        <f t="shared" si="1"/>
        <v>100</v>
      </c>
      <c r="G19" s="930" t="s">
        <v>4391</v>
      </c>
      <c r="H19" s="901" t="s">
        <v>100</v>
      </c>
    </row>
    <row r="20" spans="1:9" s="902" customFormat="1" ht="24" customHeight="1" x14ac:dyDescent="0.2">
      <c r="A20" s="896">
        <f t="shared" si="2"/>
        <v>5</v>
      </c>
      <c r="B20" s="979" t="s">
        <v>3520</v>
      </c>
      <c r="C20" s="980">
        <v>351</v>
      </c>
      <c r="D20" s="980">
        <v>1167.9000000000001</v>
      </c>
      <c r="E20" s="980">
        <v>1167.9000000000001</v>
      </c>
      <c r="F20" s="899">
        <f t="shared" si="1"/>
        <v>100</v>
      </c>
      <c r="G20" s="930" t="s">
        <v>4391</v>
      </c>
      <c r="H20" s="901" t="s">
        <v>100</v>
      </c>
    </row>
    <row r="21" spans="1:9" s="902" customFormat="1" ht="57" customHeight="1" x14ac:dyDescent="0.2">
      <c r="A21" s="896">
        <f t="shared" si="2"/>
        <v>6</v>
      </c>
      <c r="B21" s="979" t="s">
        <v>1138</v>
      </c>
      <c r="C21" s="980">
        <v>330</v>
      </c>
      <c r="D21" s="980">
        <v>330</v>
      </c>
      <c r="E21" s="980">
        <v>150</v>
      </c>
      <c r="F21" s="899">
        <f t="shared" si="1"/>
        <v>45.454545454545453</v>
      </c>
      <c r="G21" s="930" t="s">
        <v>4391</v>
      </c>
      <c r="H21" s="901" t="s">
        <v>4728</v>
      </c>
    </row>
    <row r="22" spans="1:9" s="902" customFormat="1" ht="24" customHeight="1" x14ac:dyDescent="0.2">
      <c r="A22" s="896">
        <f t="shared" si="2"/>
        <v>7</v>
      </c>
      <c r="B22" s="979" t="s">
        <v>4729</v>
      </c>
      <c r="C22" s="980">
        <v>883</v>
      </c>
      <c r="D22" s="980">
        <v>581</v>
      </c>
      <c r="E22" s="980">
        <v>580.20499999999993</v>
      </c>
      <c r="F22" s="899">
        <f t="shared" si="1"/>
        <v>99.863166953528378</v>
      </c>
      <c r="G22" s="929" t="s">
        <v>4396</v>
      </c>
      <c r="H22" s="901" t="s">
        <v>100</v>
      </c>
    </row>
    <row r="23" spans="1:9" s="905" customFormat="1" ht="24" customHeight="1" x14ac:dyDescent="0.2">
      <c r="A23" s="896">
        <f t="shared" si="2"/>
        <v>8</v>
      </c>
      <c r="B23" s="979" t="s">
        <v>4730</v>
      </c>
      <c r="C23" s="980">
        <v>170</v>
      </c>
      <c r="D23" s="980">
        <v>170</v>
      </c>
      <c r="E23" s="980">
        <v>169.85928999999999</v>
      </c>
      <c r="F23" s="899">
        <f t="shared" si="1"/>
        <v>99.917229411764694</v>
      </c>
      <c r="G23" s="930" t="s">
        <v>4391</v>
      </c>
      <c r="H23" s="901" t="s">
        <v>100</v>
      </c>
      <c r="I23" s="185"/>
    </row>
    <row r="24" spans="1:9" s="905" customFormat="1" ht="12.75" customHeight="1" x14ac:dyDescent="0.2">
      <c r="A24" s="896">
        <f t="shared" si="2"/>
        <v>9</v>
      </c>
      <c r="B24" s="979" t="s">
        <v>4731</v>
      </c>
      <c r="C24" s="980">
        <v>470</v>
      </c>
      <c r="D24" s="980">
        <v>425.62</v>
      </c>
      <c r="E24" s="980">
        <v>422.28574000000003</v>
      </c>
      <c r="F24" s="899">
        <f t="shared" si="1"/>
        <v>99.216611061510278</v>
      </c>
      <c r="G24" s="930" t="s">
        <v>4391</v>
      </c>
      <c r="H24" s="1006" t="s">
        <v>100</v>
      </c>
    </row>
    <row r="25" spans="1:9" s="905" customFormat="1" ht="12.75" customHeight="1" x14ac:dyDescent="0.2">
      <c r="A25" s="896">
        <f t="shared" si="2"/>
        <v>10</v>
      </c>
      <c r="B25" s="979" t="s">
        <v>710</v>
      </c>
      <c r="C25" s="980">
        <v>586</v>
      </c>
      <c r="D25" s="980">
        <v>513</v>
      </c>
      <c r="E25" s="980">
        <v>513</v>
      </c>
      <c r="F25" s="899">
        <f t="shared" si="1"/>
        <v>100</v>
      </c>
      <c r="G25" s="930" t="s">
        <v>4391</v>
      </c>
      <c r="H25" s="901" t="s">
        <v>100</v>
      </c>
    </row>
    <row r="26" spans="1:9" s="905" customFormat="1" ht="12.75" customHeight="1" x14ac:dyDescent="0.2">
      <c r="A26" s="896">
        <f t="shared" si="2"/>
        <v>11</v>
      </c>
      <c r="B26" s="979" t="s">
        <v>1111</v>
      </c>
      <c r="C26" s="980">
        <v>0</v>
      </c>
      <c r="D26" s="980">
        <v>31615</v>
      </c>
      <c r="E26" s="980">
        <v>31615</v>
      </c>
      <c r="F26" s="899">
        <f t="shared" si="1"/>
        <v>100</v>
      </c>
      <c r="G26" s="930" t="s">
        <v>4391</v>
      </c>
      <c r="H26" s="901" t="s">
        <v>100</v>
      </c>
    </row>
    <row r="27" spans="1:9" s="905" customFormat="1" ht="12.75" customHeight="1" x14ac:dyDescent="0.2">
      <c r="A27" s="896">
        <f t="shared" si="2"/>
        <v>12</v>
      </c>
      <c r="B27" s="979" t="s">
        <v>750</v>
      </c>
      <c r="C27" s="980">
        <v>1350</v>
      </c>
      <c r="D27" s="980">
        <v>807</v>
      </c>
      <c r="E27" s="980">
        <v>804.62599999999998</v>
      </c>
      <c r="F27" s="899">
        <f t="shared" si="1"/>
        <v>99.705824039653038</v>
      </c>
      <c r="G27" s="930" t="s">
        <v>4391</v>
      </c>
      <c r="H27" s="901" t="s">
        <v>100</v>
      </c>
    </row>
    <row r="28" spans="1:9" s="905" customFormat="1" ht="12.75" customHeight="1" x14ac:dyDescent="0.2">
      <c r="A28" s="896">
        <f t="shared" si="2"/>
        <v>13</v>
      </c>
      <c r="B28" s="979" t="s">
        <v>742</v>
      </c>
      <c r="C28" s="980">
        <v>600</v>
      </c>
      <c r="D28" s="980">
        <v>545</v>
      </c>
      <c r="E28" s="980">
        <v>545</v>
      </c>
      <c r="F28" s="899">
        <f t="shared" si="1"/>
        <v>100</v>
      </c>
      <c r="G28" s="930" t="s">
        <v>4391</v>
      </c>
      <c r="H28" s="901" t="s">
        <v>100</v>
      </c>
    </row>
    <row r="29" spans="1:9" s="902" customFormat="1" ht="12.75" customHeight="1" x14ac:dyDescent="0.2">
      <c r="A29" s="896">
        <f t="shared" si="2"/>
        <v>14</v>
      </c>
      <c r="B29" s="979" t="s">
        <v>708</v>
      </c>
      <c r="C29" s="980">
        <v>1170</v>
      </c>
      <c r="D29" s="980">
        <v>1079.1500000000001</v>
      </c>
      <c r="E29" s="980">
        <v>1079.1343199999999</v>
      </c>
      <c r="F29" s="899">
        <f t="shared" si="1"/>
        <v>99.998547004586925</v>
      </c>
      <c r="G29" s="930" t="s">
        <v>4391</v>
      </c>
      <c r="H29" s="901" t="s">
        <v>100</v>
      </c>
    </row>
    <row r="30" spans="1:9" s="905" customFormat="1" ht="12.75" customHeight="1" x14ac:dyDescent="0.2">
      <c r="A30" s="896">
        <f t="shared" si="2"/>
        <v>15</v>
      </c>
      <c r="B30" s="979" t="s">
        <v>4732</v>
      </c>
      <c r="C30" s="980">
        <v>721</v>
      </c>
      <c r="D30" s="980">
        <v>555.71</v>
      </c>
      <c r="E30" s="980">
        <v>555.14800000000002</v>
      </c>
      <c r="F30" s="899">
        <f t="shared" si="1"/>
        <v>99.898868114664126</v>
      </c>
      <c r="G30" s="930" t="s">
        <v>4391</v>
      </c>
      <c r="H30" s="901" t="s">
        <v>100</v>
      </c>
    </row>
    <row r="31" spans="1:9" s="905" customFormat="1" ht="12.75" customHeight="1" x14ac:dyDescent="0.2">
      <c r="A31" s="896">
        <f t="shared" si="2"/>
        <v>16</v>
      </c>
      <c r="B31" s="979" t="s">
        <v>4733</v>
      </c>
      <c r="C31" s="980">
        <v>0</v>
      </c>
      <c r="D31" s="980">
        <v>251.64999999999998</v>
      </c>
      <c r="E31" s="980">
        <v>251.64699999999999</v>
      </c>
      <c r="F31" s="899">
        <f t="shared" si="1"/>
        <v>99.998807868070742</v>
      </c>
      <c r="G31" s="930" t="s">
        <v>4391</v>
      </c>
      <c r="H31" s="901" t="s">
        <v>100</v>
      </c>
    </row>
    <row r="32" spans="1:9" s="905" customFormat="1" ht="24" customHeight="1" x14ac:dyDescent="0.2">
      <c r="A32" s="896">
        <f t="shared" si="2"/>
        <v>17</v>
      </c>
      <c r="B32" s="979" t="s">
        <v>4734</v>
      </c>
      <c r="C32" s="980">
        <v>190</v>
      </c>
      <c r="D32" s="980">
        <v>190</v>
      </c>
      <c r="E32" s="980">
        <v>189.959</v>
      </c>
      <c r="F32" s="899">
        <f t="shared" si="1"/>
        <v>99.978421052631589</v>
      </c>
      <c r="G32" s="930" t="s">
        <v>4391</v>
      </c>
      <c r="H32" s="901" t="s">
        <v>100</v>
      </c>
    </row>
    <row r="33" spans="1:8" s="905" customFormat="1" ht="12.75" customHeight="1" x14ac:dyDescent="0.2">
      <c r="A33" s="896">
        <f t="shared" si="2"/>
        <v>18</v>
      </c>
      <c r="B33" s="979" t="s">
        <v>4735</v>
      </c>
      <c r="C33" s="980">
        <v>120</v>
      </c>
      <c r="D33" s="980">
        <v>94.72</v>
      </c>
      <c r="E33" s="980">
        <v>94.715999999999994</v>
      </c>
      <c r="F33" s="899">
        <f t="shared" si="1"/>
        <v>99.995777027027017</v>
      </c>
      <c r="G33" s="930" t="s">
        <v>4391</v>
      </c>
      <c r="H33" s="901" t="s">
        <v>100</v>
      </c>
    </row>
    <row r="34" spans="1:8" s="902" customFormat="1" ht="24" customHeight="1" x14ac:dyDescent="0.2">
      <c r="A34" s="896">
        <f t="shared" si="2"/>
        <v>19</v>
      </c>
      <c r="B34" s="979" t="s">
        <v>711</v>
      </c>
      <c r="C34" s="980">
        <v>54100</v>
      </c>
      <c r="D34" s="980">
        <v>51255.69000000001</v>
      </c>
      <c r="E34" s="980">
        <v>51100.714600000007</v>
      </c>
      <c r="F34" s="899">
        <f t="shared" si="1"/>
        <v>99.697642544661875</v>
      </c>
      <c r="G34" s="930" t="s">
        <v>4391</v>
      </c>
      <c r="H34" s="901" t="s">
        <v>100</v>
      </c>
    </row>
    <row r="35" spans="1:8" s="902" customFormat="1" ht="12.75" customHeight="1" x14ac:dyDescent="0.2">
      <c r="A35" s="896">
        <f t="shared" si="2"/>
        <v>20</v>
      </c>
      <c r="B35" s="979" t="s">
        <v>1053</v>
      </c>
      <c r="C35" s="980">
        <v>10000</v>
      </c>
      <c r="D35" s="980">
        <v>10000</v>
      </c>
      <c r="E35" s="980">
        <v>10000</v>
      </c>
      <c r="F35" s="899">
        <f t="shared" si="1"/>
        <v>100</v>
      </c>
      <c r="G35" s="904" t="s">
        <v>4392</v>
      </c>
      <c r="H35" s="901" t="s">
        <v>100</v>
      </c>
    </row>
    <row r="36" spans="1:8" s="905" customFormat="1" ht="24" customHeight="1" x14ac:dyDescent="0.2">
      <c r="A36" s="896">
        <f t="shared" si="2"/>
        <v>21</v>
      </c>
      <c r="B36" s="979" t="s">
        <v>4736</v>
      </c>
      <c r="C36" s="980">
        <v>0</v>
      </c>
      <c r="D36" s="980">
        <v>193.6</v>
      </c>
      <c r="E36" s="980">
        <v>0</v>
      </c>
      <c r="F36" s="899">
        <f t="shared" si="1"/>
        <v>0</v>
      </c>
      <c r="G36" s="904" t="s">
        <v>4392</v>
      </c>
      <c r="H36" s="901" t="s">
        <v>4737</v>
      </c>
    </row>
    <row r="37" spans="1:8" s="902" customFormat="1" ht="12.75" customHeight="1" x14ac:dyDescent="0.2">
      <c r="A37" s="896">
        <f t="shared" si="2"/>
        <v>22</v>
      </c>
      <c r="B37" s="1007" t="s">
        <v>5087</v>
      </c>
      <c r="C37" s="980">
        <v>0</v>
      </c>
      <c r="D37" s="980">
        <v>315.92</v>
      </c>
      <c r="E37" s="980">
        <v>305.58</v>
      </c>
      <c r="F37" s="899">
        <f t="shared" si="1"/>
        <v>96.727019498607234</v>
      </c>
      <c r="G37" s="930" t="s">
        <v>4391</v>
      </c>
      <c r="H37" s="901" t="s">
        <v>100</v>
      </c>
    </row>
    <row r="38" spans="1:8" s="902" customFormat="1" ht="24" customHeight="1" x14ac:dyDescent="0.2">
      <c r="A38" s="896">
        <f t="shared" si="2"/>
        <v>23</v>
      </c>
      <c r="B38" s="1007" t="s">
        <v>5088</v>
      </c>
      <c r="C38" s="980">
        <v>0</v>
      </c>
      <c r="D38" s="980">
        <v>643.50000000000011</v>
      </c>
      <c r="E38" s="980">
        <v>643.44000000000005</v>
      </c>
      <c r="F38" s="899">
        <f t="shared" si="1"/>
        <v>99.990675990675982</v>
      </c>
      <c r="G38" s="930" t="s">
        <v>4391</v>
      </c>
      <c r="H38" s="901" t="s">
        <v>100</v>
      </c>
    </row>
    <row r="39" spans="1:8" s="902" customFormat="1" ht="24" customHeight="1" x14ac:dyDescent="0.2">
      <c r="A39" s="896">
        <f t="shared" si="2"/>
        <v>24</v>
      </c>
      <c r="B39" s="1007" t="s">
        <v>5089</v>
      </c>
      <c r="C39" s="980">
        <v>0</v>
      </c>
      <c r="D39" s="980">
        <v>44.91</v>
      </c>
      <c r="E39" s="980">
        <v>44.911000000000001</v>
      </c>
      <c r="F39" s="899">
        <f t="shared" si="1"/>
        <v>100.00222667557337</v>
      </c>
      <c r="G39" s="930" t="s">
        <v>4391</v>
      </c>
      <c r="H39" s="901" t="s">
        <v>100</v>
      </c>
    </row>
    <row r="40" spans="1:8" s="902" customFormat="1" ht="24" customHeight="1" x14ac:dyDescent="0.2">
      <c r="A40" s="896">
        <f t="shared" si="2"/>
        <v>25</v>
      </c>
      <c r="B40" s="1008" t="s">
        <v>5090</v>
      </c>
      <c r="C40" s="980">
        <v>0</v>
      </c>
      <c r="D40" s="980">
        <v>0.97</v>
      </c>
      <c r="E40" s="980">
        <v>0.97199999999999998</v>
      </c>
      <c r="F40" s="899">
        <f t="shared" si="1"/>
        <v>100.20618556701031</v>
      </c>
      <c r="G40" s="930" t="s">
        <v>4391</v>
      </c>
      <c r="H40" s="901" t="s">
        <v>100</v>
      </c>
    </row>
    <row r="41" spans="1:8" s="902" customFormat="1" ht="12.75" customHeight="1" x14ac:dyDescent="0.2">
      <c r="A41" s="896">
        <f t="shared" si="2"/>
        <v>26</v>
      </c>
      <c r="B41" s="1009" t="s">
        <v>5091</v>
      </c>
      <c r="C41" s="980">
        <v>0</v>
      </c>
      <c r="D41" s="980">
        <v>360.85</v>
      </c>
      <c r="E41" s="980">
        <v>360.846</v>
      </c>
      <c r="F41" s="899">
        <f t="shared" si="1"/>
        <v>99.99889150616599</v>
      </c>
      <c r="G41" s="930" t="s">
        <v>4391</v>
      </c>
      <c r="H41" s="901" t="s">
        <v>100</v>
      </c>
    </row>
    <row r="42" spans="1:8" s="902" customFormat="1" ht="24" customHeight="1" x14ac:dyDescent="0.2">
      <c r="A42" s="896">
        <f t="shared" si="2"/>
        <v>27</v>
      </c>
      <c r="B42" s="1007" t="s">
        <v>5092</v>
      </c>
      <c r="C42" s="980">
        <v>0</v>
      </c>
      <c r="D42" s="980">
        <v>500.97999999999996</v>
      </c>
      <c r="E42" s="980">
        <v>500.99299999999999</v>
      </c>
      <c r="F42" s="899">
        <f t="shared" si="1"/>
        <v>100.00259491396864</v>
      </c>
      <c r="G42" s="930" t="s">
        <v>4391</v>
      </c>
      <c r="H42" s="901" t="s">
        <v>100</v>
      </c>
    </row>
    <row r="43" spans="1:8" s="902" customFormat="1" ht="12.75" customHeight="1" x14ac:dyDescent="0.2">
      <c r="A43" s="896">
        <f t="shared" si="2"/>
        <v>28</v>
      </c>
      <c r="B43" s="1008" t="s">
        <v>5093</v>
      </c>
      <c r="C43" s="980">
        <v>0</v>
      </c>
      <c r="D43" s="980">
        <v>3024.25</v>
      </c>
      <c r="E43" s="980">
        <v>3024.2429999999999</v>
      </c>
      <c r="F43" s="899">
        <f t="shared" si="1"/>
        <v>99.999768537653964</v>
      </c>
      <c r="G43" s="930" t="s">
        <v>4391</v>
      </c>
      <c r="H43" s="901" t="s">
        <v>100</v>
      </c>
    </row>
    <row r="44" spans="1:8" s="902" customFormat="1" ht="24" customHeight="1" x14ac:dyDescent="0.2">
      <c r="A44" s="896">
        <f t="shared" si="2"/>
        <v>29</v>
      </c>
      <c r="B44" s="1008" t="s">
        <v>5094</v>
      </c>
      <c r="C44" s="980">
        <v>0</v>
      </c>
      <c r="D44" s="980">
        <v>10147.839999999998</v>
      </c>
      <c r="E44" s="980">
        <v>9986.2114999999976</v>
      </c>
      <c r="F44" s="899">
        <f t="shared" si="1"/>
        <v>98.407262038029756</v>
      </c>
      <c r="G44" s="930" t="s">
        <v>4391</v>
      </c>
      <c r="H44" s="901" t="s">
        <v>4738</v>
      </c>
    </row>
    <row r="45" spans="1:8" s="902" customFormat="1" ht="12.75" customHeight="1" x14ac:dyDescent="0.2">
      <c r="A45" s="896">
        <f t="shared" si="2"/>
        <v>30</v>
      </c>
      <c r="B45" s="1008" t="s">
        <v>5095</v>
      </c>
      <c r="C45" s="980">
        <v>0</v>
      </c>
      <c r="D45" s="980">
        <v>162965.79999999984</v>
      </c>
      <c r="E45" s="980">
        <v>162965.54799999995</v>
      </c>
      <c r="F45" s="899">
        <f t="shared" si="1"/>
        <v>99.999845366328472</v>
      </c>
      <c r="G45" s="904" t="s">
        <v>4392</v>
      </c>
      <c r="H45" s="901" t="s">
        <v>100</v>
      </c>
    </row>
    <row r="46" spans="1:8" s="902" customFormat="1" ht="34.5" customHeight="1" x14ac:dyDescent="0.2">
      <c r="A46" s="896">
        <f t="shared" si="2"/>
        <v>31</v>
      </c>
      <c r="B46" s="1008" t="s">
        <v>5096</v>
      </c>
      <c r="C46" s="980">
        <v>0</v>
      </c>
      <c r="D46" s="980">
        <v>18.89</v>
      </c>
      <c r="E46" s="980">
        <v>18.89</v>
      </c>
      <c r="F46" s="899">
        <f t="shared" si="1"/>
        <v>100</v>
      </c>
      <c r="G46" s="930" t="s">
        <v>4391</v>
      </c>
      <c r="H46" s="901" t="s">
        <v>100</v>
      </c>
    </row>
    <row r="47" spans="1:8" s="902" customFormat="1" ht="24" customHeight="1" x14ac:dyDescent="0.2">
      <c r="A47" s="896">
        <f t="shared" si="2"/>
        <v>32</v>
      </c>
      <c r="B47" s="1008" t="s">
        <v>5097</v>
      </c>
      <c r="C47" s="980">
        <v>0</v>
      </c>
      <c r="D47" s="980">
        <v>649.03</v>
      </c>
      <c r="E47" s="980">
        <v>576.91399999999999</v>
      </c>
      <c r="F47" s="899">
        <f t="shared" si="1"/>
        <v>88.888649214982365</v>
      </c>
      <c r="G47" s="904" t="s">
        <v>4392</v>
      </c>
      <c r="H47" s="901" t="s">
        <v>4738</v>
      </c>
    </row>
    <row r="48" spans="1:8" s="902" customFormat="1" ht="12.75" customHeight="1" x14ac:dyDescent="0.2">
      <c r="A48" s="896">
        <f t="shared" si="2"/>
        <v>33</v>
      </c>
      <c r="B48" s="1010" t="s">
        <v>5098</v>
      </c>
      <c r="C48" s="980">
        <v>0</v>
      </c>
      <c r="D48" s="980">
        <v>613202.93999999994</v>
      </c>
      <c r="E48" s="980">
        <v>613202.82799999986</v>
      </c>
      <c r="F48" s="899">
        <f t="shared" si="1"/>
        <v>99.999981735247374</v>
      </c>
      <c r="G48" s="930" t="s">
        <v>4391</v>
      </c>
      <c r="H48" s="901" t="s">
        <v>100</v>
      </c>
    </row>
    <row r="49" spans="1:8" s="902" customFormat="1" ht="12.75" customHeight="1" x14ac:dyDescent="0.2">
      <c r="A49" s="896">
        <f t="shared" si="2"/>
        <v>34</v>
      </c>
      <c r="B49" s="1010" t="s">
        <v>5099</v>
      </c>
      <c r="C49" s="980">
        <v>0</v>
      </c>
      <c r="D49" s="980">
        <v>902</v>
      </c>
      <c r="E49" s="980">
        <v>902</v>
      </c>
      <c r="F49" s="899">
        <f t="shared" si="1"/>
        <v>100</v>
      </c>
      <c r="G49" s="930" t="s">
        <v>4391</v>
      </c>
      <c r="H49" s="901" t="s">
        <v>100</v>
      </c>
    </row>
    <row r="50" spans="1:8" s="902" customFormat="1" ht="24" customHeight="1" x14ac:dyDescent="0.2">
      <c r="A50" s="896">
        <f t="shared" si="2"/>
        <v>35</v>
      </c>
      <c r="B50" s="1007" t="s">
        <v>5100</v>
      </c>
      <c r="C50" s="980">
        <v>0</v>
      </c>
      <c r="D50" s="980">
        <v>4634.7000000000007</v>
      </c>
      <c r="E50" s="980">
        <v>4300.7102499999992</v>
      </c>
      <c r="F50" s="899">
        <f t="shared" si="1"/>
        <v>92.793713724728647</v>
      </c>
      <c r="G50" s="930" t="s">
        <v>4391</v>
      </c>
      <c r="H50" s="901" t="s">
        <v>4738</v>
      </c>
    </row>
    <row r="51" spans="1:8" s="902" customFormat="1" ht="12.75" customHeight="1" x14ac:dyDescent="0.2">
      <c r="A51" s="896">
        <f t="shared" si="2"/>
        <v>36</v>
      </c>
      <c r="B51" s="1010" t="s">
        <v>5101</v>
      </c>
      <c r="C51" s="980">
        <v>0</v>
      </c>
      <c r="D51" s="980">
        <v>6436644</v>
      </c>
      <c r="E51" s="980">
        <v>6436644</v>
      </c>
      <c r="F51" s="899">
        <f t="shared" si="1"/>
        <v>100</v>
      </c>
      <c r="G51" s="930" t="s">
        <v>4391</v>
      </c>
      <c r="H51" s="901" t="s">
        <v>100</v>
      </c>
    </row>
    <row r="52" spans="1:8" s="902" customFormat="1" ht="34.5" customHeight="1" x14ac:dyDescent="0.2">
      <c r="A52" s="896">
        <f t="shared" si="2"/>
        <v>37</v>
      </c>
      <c r="B52" s="1007" t="s">
        <v>5102</v>
      </c>
      <c r="C52" s="980">
        <v>0</v>
      </c>
      <c r="D52" s="980">
        <v>152.4</v>
      </c>
      <c r="E52" s="980">
        <v>152.40099999999998</v>
      </c>
      <c r="F52" s="899">
        <f t="shared" si="1"/>
        <v>100.000656167979</v>
      </c>
      <c r="G52" s="930" t="s">
        <v>4391</v>
      </c>
      <c r="H52" s="901" t="s">
        <v>100</v>
      </c>
    </row>
    <row r="53" spans="1:8" s="902" customFormat="1" ht="24" customHeight="1" x14ac:dyDescent="0.2">
      <c r="A53" s="896">
        <f t="shared" si="2"/>
        <v>38</v>
      </c>
      <c r="B53" s="1007" t="s">
        <v>5103</v>
      </c>
      <c r="C53" s="980">
        <v>0</v>
      </c>
      <c r="D53" s="980">
        <v>10153.169999999996</v>
      </c>
      <c r="E53" s="980">
        <v>10085.965999999997</v>
      </c>
      <c r="F53" s="899">
        <f t="shared" si="1"/>
        <v>99.338098347609659</v>
      </c>
      <c r="G53" s="930" t="s">
        <v>4391</v>
      </c>
      <c r="H53" s="901" t="s">
        <v>4738</v>
      </c>
    </row>
    <row r="54" spans="1:8" s="902" customFormat="1" ht="34.5" customHeight="1" x14ac:dyDescent="0.2">
      <c r="A54" s="896">
        <f t="shared" si="2"/>
        <v>39</v>
      </c>
      <c r="B54" s="1011" t="s">
        <v>4739</v>
      </c>
      <c r="C54" s="1012">
        <v>0</v>
      </c>
      <c r="D54" s="1012">
        <v>150</v>
      </c>
      <c r="E54" s="1012">
        <v>150</v>
      </c>
      <c r="F54" s="960">
        <f t="shared" si="1"/>
        <v>100</v>
      </c>
      <c r="G54" s="904" t="s">
        <v>4392</v>
      </c>
      <c r="H54" s="901" t="s">
        <v>100</v>
      </c>
    </row>
    <row r="55" spans="1:8" s="902" customFormat="1" ht="24" customHeight="1" x14ac:dyDescent="0.2">
      <c r="A55" s="896">
        <f t="shared" si="2"/>
        <v>40</v>
      </c>
      <c r="B55" s="1011" t="s">
        <v>4740</v>
      </c>
      <c r="C55" s="1012">
        <v>0</v>
      </c>
      <c r="D55" s="1012">
        <v>50</v>
      </c>
      <c r="E55" s="1012">
        <v>50</v>
      </c>
      <c r="F55" s="960">
        <f t="shared" si="1"/>
        <v>100</v>
      </c>
      <c r="G55" s="904" t="s">
        <v>4392</v>
      </c>
      <c r="H55" s="901" t="s">
        <v>100</v>
      </c>
    </row>
    <row r="56" spans="1:8" s="902" customFormat="1" ht="12.75" customHeight="1" x14ac:dyDescent="0.2">
      <c r="A56" s="896">
        <f t="shared" si="2"/>
        <v>41</v>
      </c>
      <c r="B56" s="1011" t="s">
        <v>4741</v>
      </c>
      <c r="C56" s="1012">
        <v>0</v>
      </c>
      <c r="D56" s="1012">
        <v>50</v>
      </c>
      <c r="E56" s="1012">
        <v>50</v>
      </c>
      <c r="F56" s="960">
        <f t="shared" si="1"/>
        <v>100</v>
      </c>
      <c r="G56" s="904" t="s">
        <v>4392</v>
      </c>
      <c r="H56" s="901" t="s">
        <v>100</v>
      </c>
    </row>
    <row r="57" spans="1:8" s="902" customFormat="1" ht="31.5" x14ac:dyDescent="0.2">
      <c r="A57" s="896">
        <f t="shared" si="2"/>
        <v>42</v>
      </c>
      <c r="B57" s="906" t="s">
        <v>4742</v>
      </c>
      <c r="C57" s="1013">
        <v>0</v>
      </c>
      <c r="D57" s="907">
        <v>400</v>
      </c>
      <c r="E57" s="907">
        <v>400</v>
      </c>
      <c r="F57" s="960">
        <f t="shared" si="1"/>
        <v>100</v>
      </c>
      <c r="G57" s="904" t="s">
        <v>4392</v>
      </c>
      <c r="H57" s="901" t="s">
        <v>100</v>
      </c>
    </row>
    <row r="58" spans="1:8" s="902" customFormat="1" ht="42" x14ac:dyDescent="0.2">
      <c r="A58" s="896">
        <f t="shared" si="2"/>
        <v>43</v>
      </c>
      <c r="B58" s="906" t="s">
        <v>4743</v>
      </c>
      <c r="C58" s="1013">
        <v>0</v>
      </c>
      <c r="D58" s="907">
        <v>200</v>
      </c>
      <c r="E58" s="907">
        <v>200</v>
      </c>
      <c r="F58" s="960">
        <f t="shared" si="1"/>
        <v>100</v>
      </c>
      <c r="G58" s="904" t="s">
        <v>4392</v>
      </c>
      <c r="H58" s="901" t="s">
        <v>100</v>
      </c>
    </row>
    <row r="59" spans="1:8" s="902" customFormat="1" ht="24" customHeight="1" x14ac:dyDescent="0.2">
      <c r="A59" s="896">
        <f t="shared" si="2"/>
        <v>44</v>
      </c>
      <c r="B59" s="906" t="s">
        <v>4744</v>
      </c>
      <c r="C59" s="1013">
        <v>0</v>
      </c>
      <c r="D59" s="907">
        <v>100</v>
      </c>
      <c r="E59" s="907">
        <v>100</v>
      </c>
      <c r="F59" s="960">
        <f t="shared" si="1"/>
        <v>100</v>
      </c>
      <c r="G59" s="904" t="s">
        <v>4392</v>
      </c>
      <c r="H59" s="901" t="s">
        <v>100</v>
      </c>
    </row>
    <row r="60" spans="1:8" s="902" customFormat="1" ht="24" customHeight="1" x14ac:dyDescent="0.2">
      <c r="A60" s="896">
        <f t="shared" si="2"/>
        <v>45</v>
      </c>
      <c r="B60" s="906" t="s">
        <v>4745</v>
      </c>
      <c r="C60" s="1013">
        <v>0</v>
      </c>
      <c r="D60" s="907">
        <v>200</v>
      </c>
      <c r="E60" s="907">
        <v>200</v>
      </c>
      <c r="F60" s="960">
        <f t="shared" si="1"/>
        <v>100</v>
      </c>
      <c r="G60" s="904" t="s">
        <v>4392</v>
      </c>
      <c r="H60" s="901" t="s">
        <v>100</v>
      </c>
    </row>
    <row r="61" spans="1:8" s="902" customFormat="1" ht="34.5" customHeight="1" x14ac:dyDescent="0.2">
      <c r="A61" s="896">
        <f t="shared" si="2"/>
        <v>46</v>
      </c>
      <c r="B61" s="906" t="s">
        <v>4746</v>
      </c>
      <c r="C61" s="1013">
        <v>0</v>
      </c>
      <c r="D61" s="907">
        <v>400</v>
      </c>
      <c r="E61" s="907">
        <v>400</v>
      </c>
      <c r="F61" s="960">
        <f t="shared" si="1"/>
        <v>100</v>
      </c>
      <c r="G61" s="904" t="s">
        <v>4392</v>
      </c>
      <c r="H61" s="901" t="s">
        <v>100</v>
      </c>
    </row>
    <row r="62" spans="1:8" s="902" customFormat="1" ht="34.5" customHeight="1" x14ac:dyDescent="0.2">
      <c r="A62" s="896">
        <f t="shared" si="2"/>
        <v>47</v>
      </c>
      <c r="B62" s="906" t="s">
        <v>4747</v>
      </c>
      <c r="C62" s="1013">
        <v>0</v>
      </c>
      <c r="D62" s="907">
        <v>150</v>
      </c>
      <c r="E62" s="907">
        <v>150</v>
      </c>
      <c r="F62" s="960">
        <f t="shared" si="1"/>
        <v>100</v>
      </c>
      <c r="G62" s="904" t="s">
        <v>4392</v>
      </c>
      <c r="H62" s="901" t="s">
        <v>100</v>
      </c>
    </row>
    <row r="63" spans="1:8" s="902" customFormat="1" ht="24" customHeight="1" x14ac:dyDescent="0.2">
      <c r="A63" s="896">
        <f t="shared" si="2"/>
        <v>48</v>
      </c>
      <c r="B63" s="906" t="s">
        <v>4748</v>
      </c>
      <c r="C63" s="1013">
        <v>0</v>
      </c>
      <c r="D63" s="907">
        <v>200</v>
      </c>
      <c r="E63" s="907">
        <v>200</v>
      </c>
      <c r="F63" s="960">
        <f t="shared" si="1"/>
        <v>100</v>
      </c>
      <c r="G63" s="904" t="s">
        <v>4392</v>
      </c>
      <c r="H63" s="901" t="s">
        <v>100</v>
      </c>
    </row>
    <row r="64" spans="1:8" s="902" customFormat="1" ht="34.5" customHeight="1" x14ac:dyDescent="0.2">
      <c r="A64" s="896">
        <f t="shared" si="2"/>
        <v>49</v>
      </c>
      <c r="B64" s="906" t="s">
        <v>4749</v>
      </c>
      <c r="C64" s="1013">
        <v>0</v>
      </c>
      <c r="D64" s="907">
        <v>200</v>
      </c>
      <c r="E64" s="907">
        <v>200</v>
      </c>
      <c r="F64" s="960">
        <f t="shared" si="1"/>
        <v>100</v>
      </c>
      <c r="G64" s="904" t="s">
        <v>4392</v>
      </c>
      <c r="H64" s="901" t="s">
        <v>100</v>
      </c>
    </row>
    <row r="65" spans="1:9" s="902" customFormat="1" ht="24" customHeight="1" x14ac:dyDescent="0.2">
      <c r="A65" s="896">
        <f t="shared" si="2"/>
        <v>50</v>
      </c>
      <c r="B65" s="906" t="s">
        <v>4750</v>
      </c>
      <c r="C65" s="1013">
        <v>0</v>
      </c>
      <c r="D65" s="907">
        <v>150</v>
      </c>
      <c r="E65" s="907">
        <v>127.75700000000001</v>
      </c>
      <c r="F65" s="960">
        <f t="shared" si="1"/>
        <v>85.171333333333337</v>
      </c>
      <c r="G65" s="904" t="s">
        <v>4392</v>
      </c>
      <c r="H65" s="901" t="s">
        <v>4751</v>
      </c>
    </row>
    <row r="66" spans="1:9" s="902" customFormat="1" ht="34.5" customHeight="1" x14ac:dyDescent="0.2">
      <c r="A66" s="896">
        <f t="shared" si="2"/>
        <v>51</v>
      </c>
      <c r="B66" s="906" t="s">
        <v>4752</v>
      </c>
      <c r="C66" s="1013">
        <v>0</v>
      </c>
      <c r="D66" s="907">
        <v>300</v>
      </c>
      <c r="E66" s="907">
        <v>300</v>
      </c>
      <c r="F66" s="960">
        <f t="shared" si="1"/>
        <v>100</v>
      </c>
      <c r="G66" s="904" t="s">
        <v>4392</v>
      </c>
      <c r="H66" s="901" t="s">
        <v>100</v>
      </c>
    </row>
    <row r="67" spans="1:9" s="902" customFormat="1" ht="34.5" customHeight="1" x14ac:dyDescent="0.2">
      <c r="A67" s="896">
        <f t="shared" si="2"/>
        <v>52</v>
      </c>
      <c r="B67" s="906" t="s">
        <v>4753</v>
      </c>
      <c r="C67" s="1013">
        <v>0</v>
      </c>
      <c r="D67" s="907">
        <v>200</v>
      </c>
      <c r="E67" s="907">
        <v>200</v>
      </c>
      <c r="F67" s="960">
        <f t="shared" si="1"/>
        <v>100</v>
      </c>
      <c r="G67" s="904" t="s">
        <v>4392</v>
      </c>
      <c r="H67" s="901" t="s">
        <v>100</v>
      </c>
    </row>
    <row r="68" spans="1:9" s="902" customFormat="1" ht="24" customHeight="1" x14ac:dyDescent="0.2">
      <c r="A68" s="896">
        <f t="shared" si="2"/>
        <v>53</v>
      </c>
      <c r="B68" s="1011" t="s">
        <v>4754</v>
      </c>
      <c r="C68" s="980">
        <v>0</v>
      </c>
      <c r="D68" s="980">
        <v>150</v>
      </c>
      <c r="E68" s="980">
        <v>150</v>
      </c>
      <c r="F68" s="899">
        <f t="shared" si="1"/>
        <v>100</v>
      </c>
      <c r="G68" s="904" t="s">
        <v>4392</v>
      </c>
      <c r="H68" s="901" t="s">
        <v>100</v>
      </c>
    </row>
    <row r="69" spans="1:9" s="913" customFormat="1" ht="13.5" customHeight="1" thickBot="1" x14ac:dyDescent="0.25">
      <c r="A69" s="1162" t="s">
        <v>386</v>
      </c>
      <c r="B69" s="1163"/>
      <c r="C69" s="909">
        <f>SUM(C16:C68)</f>
        <v>98190</v>
      </c>
      <c r="D69" s="909">
        <f>SUM(D16:D68)</f>
        <v>7386961.2199999997</v>
      </c>
      <c r="E69" s="909">
        <f>SUM(E16:E68)</f>
        <v>7385715.4202999994</v>
      </c>
      <c r="F69" s="910">
        <f t="shared" si="1"/>
        <v>99.983135153104257</v>
      </c>
      <c r="G69" s="911"/>
      <c r="H69" s="912"/>
    </row>
    <row r="70" spans="1:9" s="865" customFormat="1" ht="18" customHeight="1" thickBot="1" x14ac:dyDescent="0.2">
      <c r="A70" s="889" t="s">
        <v>4384</v>
      </c>
      <c r="B70" s="914"/>
      <c r="C70" s="915"/>
      <c r="D70" s="915"/>
      <c r="E70" s="916"/>
      <c r="F70" s="893"/>
      <c r="G70" s="894"/>
      <c r="H70" s="917"/>
    </row>
    <row r="71" spans="1:9" s="902" customFormat="1" ht="34.5" customHeight="1" x14ac:dyDescent="0.2">
      <c r="A71" s="918">
        <f>A68+1</f>
        <v>54</v>
      </c>
      <c r="B71" s="986" t="s">
        <v>2440</v>
      </c>
      <c r="C71" s="987">
        <v>687907</v>
      </c>
      <c r="D71" s="987">
        <v>683575.98</v>
      </c>
      <c r="E71" s="987">
        <v>682146</v>
      </c>
      <c r="F71" s="921">
        <f t="shared" ref="F71:F103" si="3">E71/D71*100</f>
        <v>99.790808916369471</v>
      </c>
      <c r="G71" s="930" t="s">
        <v>4391</v>
      </c>
      <c r="H71" s="901" t="s">
        <v>4755</v>
      </c>
    </row>
    <row r="72" spans="1:9" s="902" customFormat="1" ht="24" customHeight="1" x14ac:dyDescent="0.2">
      <c r="A72" s="896">
        <f t="shared" ref="A72:A102" si="4">A71+1</f>
        <v>55</v>
      </c>
      <c r="B72" s="979" t="s">
        <v>2437</v>
      </c>
      <c r="C72" s="980">
        <v>4000</v>
      </c>
      <c r="D72" s="980">
        <v>12371.44</v>
      </c>
      <c r="E72" s="980">
        <v>12371.433999999999</v>
      </c>
      <c r="F72" s="899">
        <f t="shared" si="3"/>
        <v>99.999951501199519</v>
      </c>
      <c r="G72" s="930" t="s">
        <v>4391</v>
      </c>
      <c r="H72" s="901" t="s">
        <v>100</v>
      </c>
    </row>
    <row r="73" spans="1:9" s="902" customFormat="1" ht="34.5" customHeight="1" x14ac:dyDescent="0.2">
      <c r="A73" s="896">
        <f t="shared" si="4"/>
        <v>56</v>
      </c>
      <c r="B73" s="979" t="s">
        <v>2443</v>
      </c>
      <c r="C73" s="980">
        <v>20700</v>
      </c>
      <c r="D73" s="980">
        <v>20488.900000000023</v>
      </c>
      <c r="E73" s="980">
        <v>20488.900000000023</v>
      </c>
      <c r="F73" s="899">
        <f t="shared" si="3"/>
        <v>100</v>
      </c>
      <c r="G73" s="930" t="s">
        <v>4391</v>
      </c>
      <c r="H73" s="901" t="s">
        <v>100</v>
      </c>
      <c r="I73" s="933"/>
    </row>
    <row r="74" spans="1:9" s="902" customFormat="1" ht="12.75" customHeight="1" x14ac:dyDescent="0.2">
      <c r="A74" s="896">
        <f t="shared" si="4"/>
        <v>57</v>
      </c>
      <c r="B74" s="979" t="s">
        <v>2457</v>
      </c>
      <c r="C74" s="980">
        <v>5815</v>
      </c>
      <c r="D74" s="980">
        <v>5755.8999999999987</v>
      </c>
      <c r="E74" s="980">
        <v>5755.8999999999987</v>
      </c>
      <c r="F74" s="899">
        <f t="shared" si="3"/>
        <v>100</v>
      </c>
      <c r="G74" s="930" t="s">
        <v>4391</v>
      </c>
      <c r="H74" s="901" t="s">
        <v>100</v>
      </c>
    </row>
    <row r="75" spans="1:9" s="902" customFormat="1" ht="12.75" customHeight="1" x14ac:dyDescent="0.2">
      <c r="A75" s="896">
        <f t="shared" si="4"/>
        <v>58</v>
      </c>
      <c r="B75" s="979" t="s">
        <v>2460</v>
      </c>
      <c r="C75" s="980">
        <v>644</v>
      </c>
      <c r="D75" s="980">
        <v>717</v>
      </c>
      <c r="E75" s="980">
        <v>717</v>
      </c>
      <c r="F75" s="899">
        <f t="shared" si="3"/>
        <v>100</v>
      </c>
      <c r="G75" s="930" t="s">
        <v>4391</v>
      </c>
      <c r="H75" s="901" t="s">
        <v>100</v>
      </c>
    </row>
    <row r="76" spans="1:9" s="902" customFormat="1" ht="24" customHeight="1" x14ac:dyDescent="0.2">
      <c r="A76" s="896">
        <f t="shared" si="4"/>
        <v>59</v>
      </c>
      <c r="B76" s="979" t="s">
        <v>2539</v>
      </c>
      <c r="C76" s="980">
        <v>0</v>
      </c>
      <c r="D76" s="980">
        <v>48</v>
      </c>
      <c r="E76" s="980">
        <v>48</v>
      </c>
      <c r="F76" s="899">
        <f t="shared" si="3"/>
        <v>100</v>
      </c>
      <c r="G76" s="930" t="s">
        <v>4391</v>
      </c>
      <c r="H76" s="901" t="s">
        <v>100</v>
      </c>
    </row>
    <row r="77" spans="1:9" s="902" customFormat="1" ht="12.75" customHeight="1" x14ac:dyDescent="0.2">
      <c r="A77" s="896">
        <f t="shared" si="4"/>
        <v>60</v>
      </c>
      <c r="B77" s="979" t="s">
        <v>2449</v>
      </c>
      <c r="C77" s="980">
        <v>600</v>
      </c>
      <c r="D77" s="980">
        <v>740.95</v>
      </c>
      <c r="E77" s="980">
        <v>740.95</v>
      </c>
      <c r="F77" s="899">
        <f t="shared" si="3"/>
        <v>100</v>
      </c>
      <c r="G77" s="930" t="s">
        <v>4391</v>
      </c>
      <c r="H77" s="901" t="s">
        <v>100</v>
      </c>
    </row>
    <row r="78" spans="1:9" s="902" customFormat="1" ht="24" customHeight="1" x14ac:dyDescent="0.2">
      <c r="A78" s="896">
        <f t="shared" si="4"/>
        <v>61</v>
      </c>
      <c r="B78" s="979" t="s">
        <v>2438</v>
      </c>
      <c r="C78" s="980">
        <v>210</v>
      </c>
      <c r="D78" s="980">
        <v>589.69000000000005</v>
      </c>
      <c r="E78" s="980">
        <v>589.68799999999999</v>
      </c>
      <c r="F78" s="899">
        <f t="shared" si="3"/>
        <v>99.999660838745768</v>
      </c>
      <c r="G78" s="930" t="s">
        <v>4391</v>
      </c>
      <c r="H78" s="901" t="s">
        <v>100</v>
      </c>
    </row>
    <row r="79" spans="1:9" s="902" customFormat="1" ht="12.75" customHeight="1" x14ac:dyDescent="0.2">
      <c r="A79" s="896">
        <f t="shared" si="4"/>
        <v>62</v>
      </c>
      <c r="B79" s="979" t="s">
        <v>2498</v>
      </c>
      <c r="C79" s="980">
        <v>0</v>
      </c>
      <c r="D79" s="980">
        <v>1095</v>
      </c>
      <c r="E79" s="980">
        <v>1095</v>
      </c>
      <c r="F79" s="899">
        <f t="shared" si="3"/>
        <v>100</v>
      </c>
      <c r="G79" s="930" t="s">
        <v>4391</v>
      </c>
      <c r="H79" s="901" t="s">
        <v>100</v>
      </c>
    </row>
    <row r="80" spans="1:9" s="902" customFormat="1" ht="34.5" customHeight="1" x14ac:dyDescent="0.2">
      <c r="A80" s="896">
        <f t="shared" si="4"/>
        <v>63</v>
      </c>
      <c r="B80" s="979" t="s">
        <v>2444</v>
      </c>
      <c r="C80" s="980">
        <v>0</v>
      </c>
      <c r="D80" s="980">
        <v>412.2</v>
      </c>
      <c r="E80" s="980">
        <v>412.2</v>
      </c>
      <c r="F80" s="899">
        <f t="shared" si="3"/>
        <v>100</v>
      </c>
      <c r="G80" s="930" t="s">
        <v>4391</v>
      </c>
      <c r="H80" s="901" t="s">
        <v>100</v>
      </c>
      <c r="I80" s="933"/>
    </row>
    <row r="81" spans="1:8" s="902" customFormat="1" ht="24" customHeight="1" x14ac:dyDescent="0.2">
      <c r="A81" s="896">
        <f t="shared" si="4"/>
        <v>64</v>
      </c>
      <c r="B81" s="979" t="s">
        <v>2436</v>
      </c>
      <c r="C81" s="980">
        <v>0</v>
      </c>
      <c r="D81" s="980">
        <v>553.29999999999995</v>
      </c>
      <c r="E81" s="980">
        <v>553.29999999999995</v>
      </c>
      <c r="F81" s="899">
        <f t="shared" si="3"/>
        <v>100</v>
      </c>
      <c r="G81" s="930" t="s">
        <v>4391</v>
      </c>
      <c r="H81" s="901" t="s">
        <v>100</v>
      </c>
    </row>
    <row r="82" spans="1:8" s="902" customFormat="1" ht="24" customHeight="1" x14ac:dyDescent="0.2">
      <c r="A82" s="896">
        <f t="shared" si="4"/>
        <v>65</v>
      </c>
      <c r="B82" s="1007" t="s">
        <v>5088</v>
      </c>
      <c r="C82" s="980">
        <v>0</v>
      </c>
      <c r="D82" s="980">
        <v>381.6</v>
      </c>
      <c r="E82" s="980">
        <v>376.59100000000001</v>
      </c>
      <c r="F82" s="899">
        <f t="shared" si="3"/>
        <v>98.687368972746327</v>
      </c>
      <c r="G82" s="930" t="s">
        <v>4391</v>
      </c>
      <c r="H82" s="901" t="s">
        <v>4738</v>
      </c>
    </row>
    <row r="83" spans="1:8" s="902" customFormat="1" ht="34.5" customHeight="1" x14ac:dyDescent="0.2">
      <c r="A83" s="896">
        <f t="shared" si="4"/>
        <v>66</v>
      </c>
      <c r="B83" s="1014" t="s">
        <v>5105</v>
      </c>
      <c r="C83" s="980">
        <v>0</v>
      </c>
      <c r="D83" s="980">
        <v>1367.3700000000003</v>
      </c>
      <c r="E83" s="980">
        <v>1351.684</v>
      </c>
      <c r="F83" s="899">
        <f t="shared" si="3"/>
        <v>98.852834273093578</v>
      </c>
      <c r="G83" s="930" t="s">
        <v>4391</v>
      </c>
      <c r="H83" s="901" t="s">
        <v>4738</v>
      </c>
    </row>
    <row r="84" spans="1:8" s="902" customFormat="1" ht="24" customHeight="1" x14ac:dyDescent="0.2">
      <c r="A84" s="896">
        <f t="shared" si="4"/>
        <v>67</v>
      </c>
      <c r="B84" s="1007" t="s">
        <v>5089</v>
      </c>
      <c r="C84" s="980">
        <v>0</v>
      </c>
      <c r="D84" s="980">
        <v>1581.08</v>
      </c>
      <c r="E84" s="980">
        <v>1581.0740000000001</v>
      </c>
      <c r="F84" s="899">
        <f t="shared" si="3"/>
        <v>99.999620512561037</v>
      </c>
      <c r="G84" s="930" t="s">
        <v>4391</v>
      </c>
      <c r="H84" s="901" t="s">
        <v>100</v>
      </c>
    </row>
    <row r="85" spans="1:8" s="902" customFormat="1" ht="24" customHeight="1" x14ac:dyDescent="0.2">
      <c r="A85" s="896">
        <f t="shared" si="4"/>
        <v>68</v>
      </c>
      <c r="B85" s="957" t="s">
        <v>5106</v>
      </c>
      <c r="C85" s="980">
        <v>0</v>
      </c>
      <c r="D85" s="980">
        <v>198</v>
      </c>
      <c r="E85" s="980">
        <v>198</v>
      </c>
      <c r="F85" s="899">
        <f t="shared" si="3"/>
        <v>100</v>
      </c>
      <c r="G85" s="930" t="s">
        <v>4391</v>
      </c>
      <c r="H85" s="901" t="s">
        <v>100</v>
      </c>
    </row>
    <row r="86" spans="1:8" s="902" customFormat="1" ht="24" customHeight="1" x14ac:dyDescent="0.2">
      <c r="A86" s="896">
        <f t="shared" si="4"/>
        <v>69</v>
      </c>
      <c r="B86" s="1007" t="s">
        <v>5092</v>
      </c>
      <c r="C86" s="980">
        <v>0</v>
      </c>
      <c r="D86" s="980">
        <v>53.69</v>
      </c>
      <c r="E86" s="980">
        <v>53.69</v>
      </c>
      <c r="F86" s="899">
        <f t="shared" si="3"/>
        <v>100</v>
      </c>
      <c r="G86" s="930" t="s">
        <v>4391</v>
      </c>
      <c r="H86" s="901" t="s">
        <v>100</v>
      </c>
    </row>
    <row r="87" spans="1:8" s="902" customFormat="1" ht="12.75" customHeight="1" x14ac:dyDescent="0.2">
      <c r="A87" s="896">
        <f t="shared" si="4"/>
        <v>70</v>
      </c>
      <c r="B87" s="1008" t="s">
        <v>5093</v>
      </c>
      <c r="C87" s="980">
        <v>0</v>
      </c>
      <c r="D87" s="980">
        <v>19868.430000000004</v>
      </c>
      <c r="E87" s="980">
        <v>19868.431</v>
      </c>
      <c r="F87" s="899">
        <f t="shared" si="3"/>
        <v>100.00000503311031</v>
      </c>
      <c r="G87" s="930" t="s">
        <v>4391</v>
      </c>
      <c r="H87" s="901" t="s">
        <v>100</v>
      </c>
    </row>
    <row r="88" spans="1:8" s="902" customFormat="1" ht="24" customHeight="1" x14ac:dyDescent="0.2">
      <c r="A88" s="896">
        <f t="shared" si="4"/>
        <v>71</v>
      </c>
      <c r="B88" s="1008" t="s">
        <v>5094</v>
      </c>
      <c r="C88" s="980">
        <v>0</v>
      </c>
      <c r="D88" s="980">
        <v>670.73</v>
      </c>
      <c r="E88" s="980">
        <v>670.72499999999991</v>
      </c>
      <c r="F88" s="899">
        <f t="shared" si="3"/>
        <v>99.999254543557001</v>
      </c>
      <c r="G88" s="930" t="s">
        <v>4391</v>
      </c>
      <c r="H88" s="901" t="s">
        <v>100</v>
      </c>
    </row>
    <row r="89" spans="1:8" s="902" customFormat="1" ht="12.75" customHeight="1" x14ac:dyDescent="0.2">
      <c r="A89" s="896">
        <f t="shared" si="4"/>
        <v>72</v>
      </c>
      <c r="B89" s="1008" t="s">
        <v>5095</v>
      </c>
      <c r="C89" s="980">
        <v>0</v>
      </c>
      <c r="D89" s="980">
        <v>81262.660000000018</v>
      </c>
      <c r="E89" s="980">
        <v>81262.567000000025</v>
      </c>
      <c r="F89" s="899">
        <f t="shared" si="3"/>
        <v>99.999885556293634</v>
      </c>
      <c r="G89" s="922" t="s">
        <v>4392</v>
      </c>
      <c r="H89" s="901" t="s">
        <v>100</v>
      </c>
    </row>
    <row r="90" spans="1:8" s="902" customFormat="1" ht="34.5" customHeight="1" x14ac:dyDescent="0.2">
      <c r="A90" s="896">
        <f t="shared" si="4"/>
        <v>73</v>
      </c>
      <c r="B90" s="1008" t="s">
        <v>5096</v>
      </c>
      <c r="C90" s="980">
        <v>0</v>
      </c>
      <c r="D90" s="980">
        <v>270.87</v>
      </c>
      <c r="E90" s="980">
        <v>270.87200000000001</v>
      </c>
      <c r="F90" s="899">
        <f t="shared" si="3"/>
        <v>100.00073836157566</v>
      </c>
      <c r="G90" s="930" t="s">
        <v>4391</v>
      </c>
      <c r="H90" s="901" t="s">
        <v>100</v>
      </c>
    </row>
    <row r="91" spans="1:8" s="902" customFormat="1" ht="24" customHeight="1" x14ac:dyDescent="0.2">
      <c r="A91" s="896">
        <f t="shared" si="4"/>
        <v>74</v>
      </c>
      <c r="B91" s="1008" t="s">
        <v>5097</v>
      </c>
      <c r="C91" s="980">
        <v>0</v>
      </c>
      <c r="D91" s="980">
        <v>6656.2999999999993</v>
      </c>
      <c r="E91" s="980">
        <v>3212.6529999999998</v>
      </c>
      <c r="F91" s="899">
        <f t="shared" si="3"/>
        <v>48.264846836831275</v>
      </c>
      <c r="G91" s="922" t="s">
        <v>4392</v>
      </c>
      <c r="H91" s="901" t="s">
        <v>4738</v>
      </c>
    </row>
    <row r="92" spans="1:8" s="902" customFormat="1" ht="12.75" customHeight="1" x14ac:dyDescent="0.2">
      <c r="A92" s="896">
        <f t="shared" si="4"/>
        <v>75</v>
      </c>
      <c r="B92" s="957" t="s">
        <v>5107</v>
      </c>
      <c r="C92" s="980">
        <v>0</v>
      </c>
      <c r="D92" s="980">
        <v>185.3</v>
      </c>
      <c r="E92" s="980">
        <v>185.3</v>
      </c>
      <c r="F92" s="899">
        <f t="shared" si="3"/>
        <v>100</v>
      </c>
      <c r="G92" s="930" t="s">
        <v>4391</v>
      </c>
      <c r="H92" s="901" t="s">
        <v>100</v>
      </c>
    </row>
    <row r="93" spans="1:8" s="902" customFormat="1" ht="24" customHeight="1" x14ac:dyDescent="0.2">
      <c r="A93" s="896">
        <f t="shared" si="4"/>
        <v>76</v>
      </c>
      <c r="B93" s="957" t="s">
        <v>5108</v>
      </c>
      <c r="C93" s="980">
        <v>0</v>
      </c>
      <c r="D93" s="980">
        <v>694.8</v>
      </c>
      <c r="E93" s="980">
        <v>582.85200000000009</v>
      </c>
      <c r="F93" s="899">
        <f t="shared" si="3"/>
        <v>83.887737478411069</v>
      </c>
      <c r="G93" s="930" t="s">
        <v>4391</v>
      </c>
      <c r="H93" s="901" t="s">
        <v>4738</v>
      </c>
    </row>
    <row r="94" spans="1:8" s="902" customFormat="1" ht="12.75" customHeight="1" x14ac:dyDescent="0.2">
      <c r="A94" s="896">
        <f t="shared" si="4"/>
        <v>77</v>
      </c>
      <c r="B94" s="957" t="s">
        <v>5109</v>
      </c>
      <c r="C94" s="980">
        <v>0</v>
      </c>
      <c r="D94" s="980">
        <v>170.11</v>
      </c>
      <c r="E94" s="980">
        <v>165.19800000000001</v>
      </c>
      <c r="F94" s="899">
        <f t="shared" si="3"/>
        <v>97.112456645699837</v>
      </c>
      <c r="G94" s="930" t="s">
        <v>4391</v>
      </c>
      <c r="H94" s="901" t="s">
        <v>4738</v>
      </c>
    </row>
    <row r="95" spans="1:8" s="902" customFormat="1" ht="12.75" customHeight="1" x14ac:dyDescent="0.2">
      <c r="A95" s="896">
        <f t="shared" si="4"/>
        <v>78</v>
      </c>
      <c r="B95" s="1015" t="s">
        <v>5099</v>
      </c>
      <c r="C95" s="980">
        <v>0</v>
      </c>
      <c r="D95" s="980">
        <v>1295</v>
      </c>
      <c r="E95" s="980">
        <v>1295</v>
      </c>
      <c r="F95" s="899">
        <f t="shared" si="3"/>
        <v>100</v>
      </c>
      <c r="G95" s="930" t="s">
        <v>4391</v>
      </c>
      <c r="H95" s="901" t="s">
        <v>100</v>
      </c>
    </row>
    <row r="96" spans="1:8" s="902" customFormat="1" ht="24" customHeight="1" x14ac:dyDescent="0.2">
      <c r="A96" s="896">
        <f t="shared" si="4"/>
        <v>79</v>
      </c>
      <c r="B96" s="1014" t="s">
        <v>5110</v>
      </c>
      <c r="C96" s="980">
        <v>0</v>
      </c>
      <c r="D96" s="980">
        <v>161.30000000000001</v>
      </c>
      <c r="E96" s="980">
        <v>140.23699999999999</v>
      </c>
      <c r="F96" s="899">
        <f t="shared" si="3"/>
        <v>86.9417234965902</v>
      </c>
      <c r="G96" s="930" t="s">
        <v>4391</v>
      </c>
      <c r="H96" s="901" t="s">
        <v>4738</v>
      </c>
    </row>
    <row r="97" spans="1:8" s="902" customFormat="1" ht="12.75" customHeight="1" x14ac:dyDescent="0.2">
      <c r="A97" s="896">
        <f t="shared" si="4"/>
        <v>80</v>
      </c>
      <c r="B97" s="1015" t="s">
        <v>5093</v>
      </c>
      <c r="C97" s="980">
        <v>0</v>
      </c>
      <c r="D97" s="980">
        <v>117.44</v>
      </c>
      <c r="E97" s="980">
        <v>117.438</v>
      </c>
      <c r="F97" s="899">
        <f t="shared" si="3"/>
        <v>99.998297002724797</v>
      </c>
      <c r="G97" s="930" t="s">
        <v>4391</v>
      </c>
      <c r="H97" s="901" t="s">
        <v>100</v>
      </c>
    </row>
    <row r="98" spans="1:8" s="902" customFormat="1" ht="24" customHeight="1" x14ac:dyDescent="0.2">
      <c r="A98" s="896">
        <f t="shared" si="4"/>
        <v>81</v>
      </c>
      <c r="B98" s="994" t="s">
        <v>5111</v>
      </c>
      <c r="C98" s="980">
        <v>0</v>
      </c>
      <c r="D98" s="980">
        <v>107.2</v>
      </c>
      <c r="E98" s="980">
        <v>107.2</v>
      </c>
      <c r="F98" s="899">
        <f t="shared" si="3"/>
        <v>100</v>
      </c>
      <c r="G98" s="930" t="s">
        <v>4391</v>
      </c>
      <c r="H98" s="901" t="s">
        <v>100</v>
      </c>
    </row>
    <row r="99" spans="1:8" s="902" customFormat="1" ht="12.75" customHeight="1" x14ac:dyDescent="0.2">
      <c r="A99" s="896">
        <f t="shared" si="4"/>
        <v>82</v>
      </c>
      <c r="B99" s="1015" t="s">
        <v>5101</v>
      </c>
      <c r="C99" s="980">
        <v>0</v>
      </c>
      <c r="D99" s="980">
        <v>3236131</v>
      </c>
      <c r="E99" s="980">
        <v>3236131</v>
      </c>
      <c r="F99" s="899">
        <f t="shared" si="3"/>
        <v>100</v>
      </c>
      <c r="G99" s="930" t="s">
        <v>4391</v>
      </c>
      <c r="H99" s="901" t="s">
        <v>100</v>
      </c>
    </row>
    <row r="100" spans="1:8" s="902" customFormat="1" ht="12.75" customHeight="1" x14ac:dyDescent="0.2">
      <c r="A100" s="896">
        <f t="shared" si="4"/>
        <v>83</v>
      </c>
      <c r="B100" s="1014" t="s">
        <v>5112</v>
      </c>
      <c r="C100" s="980">
        <v>0</v>
      </c>
      <c r="D100" s="980">
        <v>13101.52</v>
      </c>
      <c r="E100" s="980">
        <v>13101.514999999999</v>
      </c>
      <c r="F100" s="899">
        <f t="shared" si="3"/>
        <v>99.999961836489192</v>
      </c>
      <c r="G100" s="930" t="s">
        <v>4391</v>
      </c>
      <c r="H100" s="901" t="s">
        <v>100</v>
      </c>
    </row>
    <row r="101" spans="1:8" s="902" customFormat="1" ht="24" customHeight="1" x14ac:dyDescent="0.2">
      <c r="A101" s="896">
        <f t="shared" si="4"/>
        <v>84</v>
      </c>
      <c r="B101" s="1014" t="s">
        <v>5103</v>
      </c>
      <c r="C101" s="980">
        <v>0</v>
      </c>
      <c r="D101" s="980">
        <v>2130.89</v>
      </c>
      <c r="E101" s="980">
        <v>2100.8209999999999</v>
      </c>
      <c r="F101" s="899">
        <f t="shared" si="3"/>
        <v>98.588899473928734</v>
      </c>
      <c r="G101" s="930" t="s">
        <v>4391</v>
      </c>
      <c r="H101" s="901" t="s">
        <v>4738</v>
      </c>
    </row>
    <row r="102" spans="1:8" s="902" customFormat="1" ht="12.75" customHeight="1" x14ac:dyDescent="0.2">
      <c r="A102" s="896">
        <f t="shared" si="4"/>
        <v>85</v>
      </c>
      <c r="B102" s="1014" t="s">
        <v>5104</v>
      </c>
      <c r="C102" s="980">
        <v>0</v>
      </c>
      <c r="D102" s="980">
        <v>350</v>
      </c>
      <c r="E102" s="980">
        <v>350</v>
      </c>
      <c r="F102" s="899">
        <f t="shared" si="3"/>
        <v>100</v>
      </c>
      <c r="G102" s="922" t="s">
        <v>4391</v>
      </c>
      <c r="H102" s="901" t="s">
        <v>100</v>
      </c>
    </row>
    <row r="103" spans="1:8" s="860" customFormat="1" ht="13.5" customHeight="1" thickBot="1" x14ac:dyDescent="0.25">
      <c r="A103" s="1162" t="s">
        <v>386</v>
      </c>
      <c r="B103" s="1163"/>
      <c r="C103" s="909">
        <f>SUM(C71:C102)</f>
        <v>719876</v>
      </c>
      <c r="D103" s="909">
        <f>SUM(D71:D102)</f>
        <v>4093103.65</v>
      </c>
      <c r="E103" s="909">
        <f>SUM(E71:E102)</f>
        <v>4088041.2199999997</v>
      </c>
      <c r="F103" s="910">
        <f t="shared" si="3"/>
        <v>99.876318060012963</v>
      </c>
      <c r="G103" s="924"/>
      <c r="H103" s="912"/>
    </row>
    <row r="104" spans="1:8" s="865" customFormat="1" ht="18" customHeight="1" thickBot="1" x14ac:dyDescent="0.2">
      <c r="A104" s="889" t="s">
        <v>4657</v>
      </c>
      <c r="B104" s="914"/>
      <c r="C104" s="916"/>
      <c r="D104" s="916"/>
      <c r="E104" s="916"/>
      <c r="F104" s="893"/>
      <c r="G104" s="926"/>
      <c r="H104" s="917"/>
    </row>
    <row r="105" spans="1:8" s="902" customFormat="1" ht="24.75" customHeight="1" x14ac:dyDescent="0.2">
      <c r="A105" s="918">
        <f>A102+1</f>
        <v>86</v>
      </c>
      <c r="B105" s="1016" t="s">
        <v>4756</v>
      </c>
      <c r="C105" s="987">
        <v>0</v>
      </c>
      <c r="D105" s="987">
        <v>2160</v>
      </c>
      <c r="E105" s="987">
        <v>2160</v>
      </c>
      <c r="F105" s="921">
        <f t="shared" ref="F105:F106" si="5">E105/D105*100</f>
        <v>100</v>
      </c>
      <c r="G105" s="922" t="s">
        <v>4392</v>
      </c>
      <c r="H105" s="1035" t="s">
        <v>100</v>
      </c>
    </row>
    <row r="106" spans="1:8" s="860" customFormat="1" ht="13.5" customHeight="1" thickBot="1" x14ac:dyDescent="0.25">
      <c r="A106" s="1169" t="s">
        <v>386</v>
      </c>
      <c r="B106" s="1170"/>
      <c r="C106" s="995">
        <f>SUM(C105:C105)</f>
        <v>0</v>
      </c>
      <c r="D106" s="995">
        <f>SUM(D105:D105)</f>
        <v>2160</v>
      </c>
      <c r="E106" s="995">
        <f>SUM(E105:E105)</f>
        <v>2160</v>
      </c>
      <c r="F106" s="996">
        <f t="shared" si="5"/>
        <v>100</v>
      </c>
      <c r="G106" s="924"/>
      <c r="H106" s="912"/>
    </row>
    <row r="107" spans="1:8" ht="18" customHeight="1" thickBot="1" x14ac:dyDescent="0.2">
      <c r="A107" s="889" t="s">
        <v>4414</v>
      </c>
      <c r="B107" s="925"/>
      <c r="C107" s="915"/>
      <c r="D107" s="915"/>
      <c r="E107" s="916"/>
      <c r="F107" s="893"/>
      <c r="G107" s="926"/>
      <c r="H107" s="927"/>
    </row>
    <row r="108" spans="1:8" s="860" customFormat="1" ht="35.25" customHeight="1" x14ac:dyDescent="0.2">
      <c r="A108" s="918">
        <f>A105+1</f>
        <v>87</v>
      </c>
      <c r="B108" s="979" t="s">
        <v>419</v>
      </c>
      <c r="C108" s="980">
        <v>3200</v>
      </c>
      <c r="D108" s="980">
        <v>2970.24</v>
      </c>
      <c r="E108" s="980">
        <v>2970.2329300000001</v>
      </c>
      <c r="F108" s="899">
        <f t="shared" ref="F108:F244" si="6">E108/D108*100</f>
        <v>99.99976197209655</v>
      </c>
      <c r="G108" s="922" t="s">
        <v>4392</v>
      </c>
      <c r="H108" s="928" t="s">
        <v>100</v>
      </c>
    </row>
    <row r="109" spans="1:8" s="860" customFormat="1" ht="12.75" customHeight="1" x14ac:dyDescent="0.2">
      <c r="A109" s="896">
        <f t="shared" ref="A109:A172" si="7">A108+1</f>
        <v>88</v>
      </c>
      <c r="B109" s="979" t="s">
        <v>418</v>
      </c>
      <c r="C109" s="980">
        <v>0</v>
      </c>
      <c r="D109" s="980">
        <v>1324.83</v>
      </c>
      <c r="E109" s="980">
        <v>1324.829</v>
      </c>
      <c r="F109" s="899">
        <f t="shared" si="6"/>
        <v>99.99992451861749</v>
      </c>
      <c r="G109" s="929" t="s">
        <v>4391</v>
      </c>
      <c r="H109" s="901" t="s">
        <v>100</v>
      </c>
    </row>
    <row r="110" spans="1:8" s="860" customFormat="1" ht="12.75" customHeight="1" x14ac:dyDescent="0.2">
      <c r="A110" s="896">
        <f t="shared" si="7"/>
        <v>89</v>
      </c>
      <c r="B110" s="979" t="s">
        <v>417</v>
      </c>
      <c r="C110" s="980">
        <v>0</v>
      </c>
      <c r="D110" s="980">
        <v>1460</v>
      </c>
      <c r="E110" s="980">
        <v>1460</v>
      </c>
      <c r="F110" s="899">
        <f t="shared" si="6"/>
        <v>100</v>
      </c>
      <c r="G110" s="930" t="s">
        <v>4391</v>
      </c>
      <c r="H110" s="901" t="s">
        <v>100</v>
      </c>
    </row>
    <row r="111" spans="1:8" s="860" customFormat="1" ht="24" customHeight="1" x14ac:dyDescent="0.2">
      <c r="A111" s="896">
        <f t="shared" si="7"/>
        <v>90</v>
      </c>
      <c r="B111" s="979" t="s">
        <v>4317</v>
      </c>
      <c r="C111" s="980">
        <v>4000</v>
      </c>
      <c r="D111" s="980">
        <v>3670.05</v>
      </c>
      <c r="E111" s="980">
        <v>3670.0450000000001</v>
      </c>
      <c r="F111" s="899">
        <f t="shared" si="6"/>
        <v>99.999863762074085</v>
      </c>
      <c r="G111" s="922" t="s">
        <v>4392</v>
      </c>
      <c r="H111" s="928" t="s">
        <v>100</v>
      </c>
    </row>
    <row r="112" spans="1:8" s="860" customFormat="1" ht="34.5" customHeight="1" x14ac:dyDescent="0.2">
      <c r="A112" s="896">
        <f t="shared" si="7"/>
        <v>91</v>
      </c>
      <c r="B112" s="979" t="s">
        <v>4316</v>
      </c>
      <c r="C112" s="980">
        <v>980</v>
      </c>
      <c r="D112" s="980">
        <v>980</v>
      </c>
      <c r="E112" s="980">
        <v>980</v>
      </c>
      <c r="F112" s="899">
        <f t="shared" si="6"/>
        <v>100</v>
      </c>
      <c r="G112" s="922" t="s">
        <v>4392</v>
      </c>
      <c r="H112" s="928" t="s">
        <v>100</v>
      </c>
    </row>
    <row r="113" spans="1:9" s="860" customFormat="1" ht="31.5" x14ac:dyDescent="0.2">
      <c r="A113" s="896">
        <f t="shared" si="7"/>
        <v>92</v>
      </c>
      <c r="B113" s="979" t="s">
        <v>416</v>
      </c>
      <c r="C113" s="980">
        <v>0</v>
      </c>
      <c r="D113" s="980">
        <v>1329.47</v>
      </c>
      <c r="E113" s="980">
        <v>1329.4690000000001</v>
      </c>
      <c r="F113" s="899">
        <f t="shared" si="6"/>
        <v>99.999924782055999</v>
      </c>
      <c r="G113" s="922" t="s">
        <v>4392</v>
      </c>
      <c r="H113" s="928" t="s">
        <v>100</v>
      </c>
    </row>
    <row r="114" spans="1:9" s="860" customFormat="1" ht="34.5" customHeight="1" x14ac:dyDescent="0.2">
      <c r="A114" s="896">
        <f t="shared" si="7"/>
        <v>93</v>
      </c>
      <c r="B114" s="979" t="s">
        <v>4315</v>
      </c>
      <c r="C114" s="980">
        <v>0</v>
      </c>
      <c r="D114" s="980">
        <v>2300</v>
      </c>
      <c r="E114" s="980">
        <v>2300</v>
      </c>
      <c r="F114" s="899">
        <f t="shared" si="6"/>
        <v>100</v>
      </c>
      <c r="G114" s="922" t="s">
        <v>4392</v>
      </c>
      <c r="H114" s="928" t="s">
        <v>100</v>
      </c>
      <c r="I114" s="933"/>
    </row>
    <row r="115" spans="1:9" s="860" customFormat="1" ht="34.5" customHeight="1" x14ac:dyDescent="0.2">
      <c r="A115" s="896">
        <f t="shared" si="7"/>
        <v>94</v>
      </c>
      <c r="B115" s="979" t="s">
        <v>415</v>
      </c>
      <c r="C115" s="980">
        <v>0</v>
      </c>
      <c r="D115" s="980">
        <v>1942.17</v>
      </c>
      <c r="E115" s="980">
        <v>1942.1329699999999</v>
      </c>
      <c r="F115" s="899">
        <f t="shared" si="6"/>
        <v>99.998093369787384</v>
      </c>
      <c r="G115" s="922" t="s">
        <v>4392</v>
      </c>
      <c r="H115" s="928" t="s">
        <v>100</v>
      </c>
    </row>
    <row r="116" spans="1:9" s="860" customFormat="1" ht="34.5" customHeight="1" x14ac:dyDescent="0.2">
      <c r="A116" s="896">
        <f t="shared" si="7"/>
        <v>95</v>
      </c>
      <c r="B116" s="979" t="s">
        <v>4314</v>
      </c>
      <c r="C116" s="980">
        <v>0</v>
      </c>
      <c r="D116" s="980">
        <v>799.81</v>
      </c>
      <c r="E116" s="980">
        <v>799.81</v>
      </c>
      <c r="F116" s="899">
        <f t="shared" si="6"/>
        <v>100</v>
      </c>
      <c r="G116" s="922" t="s">
        <v>4392</v>
      </c>
      <c r="H116" s="928" t="s">
        <v>100</v>
      </c>
    </row>
    <row r="117" spans="1:9" s="860" customFormat="1" ht="24" customHeight="1" x14ac:dyDescent="0.2">
      <c r="A117" s="896">
        <f t="shared" si="7"/>
        <v>96</v>
      </c>
      <c r="B117" s="979" t="s">
        <v>414</v>
      </c>
      <c r="C117" s="980">
        <v>0</v>
      </c>
      <c r="D117" s="980">
        <v>4158</v>
      </c>
      <c r="E117" s="980">
        <v>4158</v>
      </c>
      <c r="F117" s="899">
        <f t="shared" si="6"/>
        <v>100</v>
      </c>
      <c r="G117" s="922" t="s">
        <v>4392</v>
      </c>
      <c r="H117" s="928" t="s">
        <v>100</v>
      </c>
    </row>
    <row r="118" spans="1:9" s="860" customFormat="1" ht="34.5" customHeight="1" x14ac:dyDescent="0.2">
      <c r="A118" s="896">
        <f t="shared" si="7"/>
        <v>97</v>
      </c>
      <c r="B118" s="979" t="s">
        <v>413</v>
      </c>
      <c r="C118" s="980">
        <v>0</v>
      </c>
      <c r="D118" s="980">
        <v>1222.1099999999999</v>
      </c>
      <c r="E118" s="980">
        <v>1222.09923</v>
      </c>
      <c r="F118" s="899">
        <f t="shared" si="6"/>
        <v>99.999118737265889</v>
      </c>
      <c r="G118" s="922" t="s">
        <v>4392</v>
      </c>
      <c r="H118" s="928" t="s">
        <v>100</v>
      </c>
    </row>
    <row r="119" spans="1:9" s="860" customFormat="1" ht="44.25" customHeight="1" x14ac:dyDescent="0.2">
      <c r="A119" s="896">
        <f t="shared" si="7"/>
        <v>98</v>
      </c>
      <c r="B119" s="979" t="s">
        <v>412</v>
      </c>
      <c r="C119" s="980">
        <v>0</v>
      </c>
      <c r="D119" s="980">
        <v>110</v>
      </c>
      <c r="E119" s="980">
        <v>34.930999999999997</v>
      </c>
      <c r="F119" s="899">
        <f t="shared" si="6"/>
        <v>31.75545454545454</v>
      </c>
      <c r="G119" s="930" t="s">
        <v>4392</v>
      </c>
      <c r="H119" s="901" t="s">
        <v>4757</v>
      </c>
    </row>
    <row r="120" spans="1:9" s="860" customFormat="1" ht="12.75" customHeight="1" x14ac:dyDescent="0.2">
      <c r="A120" s="896">
        <f t="shared" si="7"/>
        <v>99</v>
      </c>
      <c r="B120" s="979" t="s">
        <v>411</v>
      </c>
      <c r="C120" s="980">
        <v>0</v>
      </c>
      <c r="D120" s="980">
        <v>145</v>
      </c>
      <c r="E120" s="980">
        <v>145</v>
      </c>
      <c r="F120" s="899">
        <f t="shared" si="6"/>
        <v>100</v>
      </c>
      <c r="G120" s="930" t="s">
        <v>4392</v>
      </c>
      <c r="H120" s="901" t="s">
        <v>100</v>
      </c>
    </row>
    <row r="121" spans="1:9" s="860" customFormat="1" ht="24" customHeight="1" x14ac:dyDescent="0.2">
      <c r="A121" s="896">
        <f t="shared" si="7"/>
        <v>100</v>
      </c>
      <c r="B121" s="979" t="s">
        <v>4313</v>
      </c>
      <c r="C121" s="980">
        <v>0</v>
      </c>
      <c r="D121" s="980">
        <v>289.16000000000003</v>
      </c>
      <c r="E121" s="980">
        <v>289.15800000000002</v>
      </c>
      <c r="F121" s="899">
        <f t="shared" si="6"/>
        <v>99.999308341402681</v>
      </c>
      <c r="G121" s="922" t="s">
        <v>4392</v>
      </c>
      <c r="H121" s="901" t="s">
        <v>100</v>
      </c>
    </row>
    <row r="122" spans="1:9" s="860" customFormat="1" ht="136.5" x14ac:dyDescent="0.2">
      <c r="A122" s="896">
        <f t="shared" si="7"/>
        <v>101</v>
      </c>
      <c r="B122" s="979" t="s">
        <v>4312</v>
      </c>
      <c r="C122" s="980">
        <v>0</v>
      </c>
      <c r="D122" s="980">
        <v>1660</v>
      </c>
      <c r="E122" s="980">
        <v>1417.7585799999999</v>
      </c>
      <c r="F122" s="899">
        <f t="shared" si="6"/>
        <v>85.40714337349398</v>
      </c>
      <c r="G122" s="929" t="s">
        <v>4396</v>
      </c>
      <c r="H122" s="901" t="s">
        <v>4758</v>
      </c>
    </row>
    <row r="123" spans="1:9" s="860" customFormat="1" ht="157.5" x14ac:dyDescent="0.2">
      <c r="A123" s="896">
        <f t="shared" si="7"/>
        <v>102</v>
      </c>
      <c r="B123" s="979" t="s">
        <v>4311</v>
      </c>
      <c r="C123" s="980">
        <v>4000</v>
      </c>
      <c r="D123" s="980">
        <v>4000</v>
      </c>
      <c r="E123" s="980">
        <v>562.38505000000009</v>
      </c>
      <c r="F123" s="899">
        <f t="shared" si="6"/>
        <v>14.059626250000001</v>
      </c>
      <c r="G123" s="930" t="s">
        <v>4396</v>
      </c>
      <c r="H123" s="901" t="s">
        <v>4759</v>
      </c>
    </row>
    <row r="124" spans="1:9" s="860" customFormat="1" ht="24" customHeight="1" x14ac:dyDescent="0.2">
      <c r="A124" s="896">
        <f t="shared" si="7"/>
        <v>103</v>
      </c>
      <c r="B124" s="979" t="s">
        <v>4310</v>
      </c>
      <c r="C124" s="980">
        <v>2760</v>
      </c>
      <c r="D124" s="980">
        <v>6260</v>
      </c>
      <c r="E124" s="980">
        <v>6260</v>
      </c>
      <c r="F124" s="899">
        <f t="shared" si="6"/>
        <v>100</v>
      </c>
      <c r="G124" s="930" t="s">
        <v>4392</v>
      </c>
      <c r="H124" s="931" t="s">
        <v>100</v>
      </c>
    </row>
    <row r="125" spans="1:9" s="860" customFormat="1" ht="157.5" x14ac:dyDescent="0.2">
      <c r="A125" s="896">
        <f t="shared" si="7"/>
        <v>104</v>
      </c>
      <c r="B125" s="979" t="s">
        <v>4309</v>
      </c>
      <c r="C125" s="980">
        <v>4850</v>
      </c>
      <c r="D125" s="980">
        <v>6850</v>
      </c>
      <c r="E125" s="980">
        <v>2724.3185199999998</v>
      </c>
      <c r="F125" s="899">
        <f t="shared" si="6"/>
        <v>39.77107328467153</v>
      </c>
      <c r="G125" s="930" t="s">
        <v>4396</v>
      </c>
      <c r="H125" s="950" t="s">
        <v>4760</v>
      </c>
    </row>
    <row r="126" spans="1:9" s="860" customFormat="1" ht="94.5" x14ac:dyDescent="0.2">
      <c r="A126" s="896">
        <f t="shared" si="7"/>
        <v>105</v>
      </c>
      <c r="B126" s="979" t="s">
        <v>4761</v>
      </c>
      <c r="C126" s="980">
        <v>2500</v>
      </c>
      <c r="D126" s="980">
        <v>2500</v>
      </c>
      <c r="E126" s="980">
        <v>0</v>
      </c>
      <c r="F126" s="899">
        <f t="shared" si="6"/>
        <v>0</v>
      </c>
      <c r="G126" s="930" t="s">
        <v>4396</v>
      </c>
      <c r="H126" s="950" t="s">
        <v>4762</v>
      </c>
    </row>
    <row r="127" spans="1:9" s="860" customFormat="1" ht="34.5" customHeight="1" x14ac:dyDescent="0.2">
      <c r="A127" s="896">
        <f t="shared" si="7"/>
        <v>106</v>
      </c>
      <c r="B127" s="979" t="s">
        <v>4308</v>
      </c>
      <c r="C127" s="980">
        <v>2000</v>
      </c>
      <c r="D127" s="980">
        <v>419.6</v>
      </c>
      <c r="E127" s="980">
        <v>419.59596000000005</v>
      </c>
      <c r="F127" s="899">
        <f t="shared" si="6"/>
        <v>99.999037178265013</v>
      </c>
      <c r="G127" s="930" t="s">
        <v>4392</v>
      </c>
      <c r="H127" s="1006" t="s">
        <v>100</v>
      </c>
      <c r="I127" s="933"/>
    </row>
    <row r="128" spans="1:9" s="860" customFormat="1" ht="24" customHeight="1" x14ac:dyDescent="0.2">
      <c r="A128" s="896">
        <f t="shared" si="7"/>
        <v>107</v>
      </c>
      <c r="B128" s="979" t="s">
        <v>4307</v>
      </c>
      <c r="C128" s="980">
        <v>1700</v>
      </c>
      <c r="D128" s="980">
        <v>1647.73</v>
      </c>
      <c r="E128" s="980">
        <v>1647.7230900000002</v>
      </c>
      <c r="F128" s="899">
        <f t="shared" si="6"/>
        <v>99.999580635176883</v>
      </c>
      <c r="G128" s="932" t="s">
        <v>4392</v>
      </c>
      <c r="H128" s="1237" t="s">
        <v>100</v>
      </c>
    </row>
    <row r="129" spans="1:9" s="860" customFormat="1" ht="34.5" customHeight="1" x14ac:dyDescent="0.2">
      <c r="A129" s="896">
        <f t="shared" si="7"/>
        <v>108</v>
      </c>
      <c r="B129" s="979" t="s">
        <v>4306</v>
      </c>
      <c r="C129" s="980">
        <v>1062</v>
      </c>
      <c r="D129" s="980">
        <v>1935.67</v>
      </c>
      <c r="E129" s="980">
        <v>1935.6655000000001</v>
      </c>
      <c r="F129" s="899">
        <f t="shared" si="6"/>
        <v>99.999767522356592</v>
      </c>
      <c r="G129" s="932" t="s">
        <v>4392</v>
      </c>
      <c r="H129" s="1006" t="s">
        <v>100</v>
      </c>
    </row>
    <row r="130" spans="1:9" s="860" customFormat="1" ht="34.5" customHeight="1" x14ac:dyDescent="0.2">
      <c r="A130" s="896">
        <f t="shared" si="7"/>
        <v>109</v>
      </c>
      <c r="B130" s="979" t="s">
        <v>4305</v>
      </c>
      <c r="C130" s="980">
        <v>2000</v>
      </c>
      <c r="D130" s="980">
        <v>1746.06</v>
      </c>
      <c r="E130" s="980">
        <v>1746.0581999999999</v>
      </c>
      <c r="F130" s="899">
        <f t="shared" si="6"/>
        <v>99.999896910759077</v>
      </c>
      <c r="G130" s="932" t="s">
        <v>4392</v>
      </c>
      <c r="H130" s="1006" t="s">
        <v>100</v>
      </c>
    </row>
    <row r="131" spans="1:9" s="860" customFormat="1" ht="24" customHeight="1" x14ac:dyDescent="0.2">
      <c r="A131" s="896">
        <f t="shared" si="7"/>
        <v>110</v>
      </c>
      <c r="B131" s="979" t="s">
        <v>4304</v>
      </c>
      <c r="C131" s="980">
        <v>500</v>
      </c>
      <c r="D131" s="980">
        <v>500</v>
      </c>
      <c r="E131" s="980">
        <v>500</v>
      </c>
      <c r="F131" s="899">
        <f t="shared" si="6"/>
        <v>100</v>
      </c>
      <c r="G131" s="932" t="s">
        <v>4392</v>
      </c>
      <c r="H131" s="1006" t="s">
        <v>100</v>
      </c>
    </row>
    <row r="132" spans="1:9" s="860" customFormat="1" ht="136.5" x14ac:dyDescent="0.2">
      <c r="A132" s="896">
        <f t="shared" si="7"/>
        <v>111</v>
      </c>
      <c r="B132" s="979" t="s">
        <v>4303</v>
      </c>
      <c r="C132" s="980">
        <v>300</v>
      </c>
      <c r="D132" s="980">
        <v>300</v>
      </c>
      <c r="E132" s="980">
        <v>120.65</v>
      </c>
      <c r="F132" s="899">
        <f t="shared" si="6"/>
        <v>40.216666666666669</v>
      </c>
      <c r="G132" s="930" t="s">
        <v>4396</v>
      </c>
      <c r="H132" s="901" t="s">
        <v>4763</v>
      </c>
    </row>
    <row r="133" spans="1:9" s="860" customFormat="1" ht="24" customHeight="1" x14ac:dyDescent="0.2">
      <c r="A133" s="896">
        <f t="shared" si="7"/>
        <v>112</v>
      </c>
      <c r="B133" s="979" t="s">
        <v>4302</v>
      </c>
      <c r="C133" s="980">
        <v>1600</v>
      </c>
      <c r="D133" s="980">
        <v>1564.4</v>
      </c>
      <c r="E133" s="980">
        <v>1564.39905</v>
      </c>
      <c r="F133" s="899">
        <f t="shared" si="6"/>
        <v>99.999939273842998</v>
      </c>
      <c r="G133" s="930" t="s">
        <v>4392</v>
      </c>
      <c r="H133" s="931" t="s">
        <v>100</v>
      </c>
    </row>
    <row r="134" spans="1:9" s="860" customFormat="1" ht="45" customHeight="1" x14ac:dyDescent="0.2">
      <c r="A134" s="896">
        <f t="shared" si="7"/>
        <v>113</v>
      </c>
      <c r="B134" s="979" t="s">
        <v>4301</v>
      </c>
      <c r="C134" s="980">
        <v>1500</v>
      </c>
      <c r="D134" s="980">
        <v>1500</v>
      </c>
      <c r="E134" s="980">
        <v>1500</v>
      </c>
      <c r="F134" s="899">
        <f t="shared" si="6"/>
        <v>100</v>
      </c>
      <c r="G134" s="930" t="s">
        <v>4392</v>
      </c>
      <c r="H134" s="931" t="s">
        <v>100</v>
      </c>
    </row>
    <row r="135" spans="1:9" s="860" customFormat="1" ht="34.5" customHeight="1" x14ac:dyDescent="0.2">
      <c r="A135" s="896">
        <f t="shared" si="7"/>
        <v>114</v>
      </c>
      <c r="B135" s="979" t="s">
        <v>4300</v>
      </c>
      <c r="C135" s="980">
        <v>3200</v>
      </c>
      <c r="D135" s="980">
        <v>2833.09</v>
      </c>
      <c r="E135" s="980">
        <v>2833.0826499999998</v>
      </c>
      <c r="F135" s="899">
        <f t="shared" si="6"/>
        <v>99.999740565954482</v>
      </c>
      <c r="G135" s="930" t="s">
        <v>4392</v>
      </c>
      <c r="H135" s="931" t="s">
        <v>100</v>
      </c>
    </row>
    <row r="136" spans="1:9" s="860" customFormat="1" ht="24" customHeight="1" x14ac:dyDescent="0.2">
      <c r="A136" s="896">
        <f t="shared" si="7"/>
        <v>115</v>
      </c>
      <c r="B136" s="979" t="s">
        <v>4299</v>
      </c>
      <c r="C136" s="980">
        <v>5000</v>
      </c>
      <c r="D136" s="980">
        <v>3514.26</v>
      </c>
      <c r="E136" s="980">
        <v>3514.2512000000002</v>
      </c>
      <c r="F136" s="899">
        <f t="shared" si="6"/>
        <v>99.999749591663672</v>
      </c>
      <c r="G136" s="930" t="s">
        <v>4392</v>
      </c>
      <c r="H136" s="931" t="s">
        <v>100</v>
      </c>
    </row>
    <row r="137" spans="1:9" s="860" customFormat="1" ht="24" customHeight="1" x14ac:dyDescent="0.2">
      <c r="A137" s="896">
        <f t="shared" si="7"/>
        <v>116</v>
      </c>
      <c r="B137" s="979" t="s">
        <v>4298</v>
      </c>
      <c r="C137" s="980">
        <v>1350</v>
      </c>
      <c r="D137" s="980">
        <v>1062.69</v>
      </c>
      <c r="E137" s="980">
        <v>1062.6893300000002</v>
      </c>
      <c r="F137" s="899">
        <f t="shared" si="6"/>
        <v>99.999936952450867</v>
      </c>
      <c r="G137" s="930" t="s">
        <v>4392</v>
      </c>
      <c r="H137" s="931" t="s">
        <v>100</v>
      </c>
    </row>
    <row r="138" spans="1:9" s="860" customFormat="1" ht="24" customHeight="1" x14ac:dyDescent="0.2">
      <c r="A138" s="896">
        <f t="shared" si="7"/>
        <v>117</v>
      </c>
      <c r="B138" s="979" t="s">
        <v>4297</v>
      </c>
      <c r="C138" s="980">
        <v>930</v>
      </c>
      <c r="D138" s="980">
        <v>579.01</v>
      </c>
      <c r="E138" s="980">
        <v>579.01</v>
      </c>
      <c r="F138" s="899">
        <f t="shared" si="6"/>
        <v>100</v>
      </c>
      <c r="G138" s="930" t="s">
        <v>4392</v>
      </c>
      <c r="H138" s="931" t="s">
        <v>100</v>
      </c>
    </row>
    <row r="139" spans="1:9" s="860" customFormat="1" ht="24" customHeight="1" x14ac:dyDescent="0.2">
      <c r="A139" s="896">
        <f t="shared" si="7"/>
        <v>118</v>
      </c>
      <c r="B139" s="979" t="s">
        <v>4296</v>
      </c>
      <c r="C139" s="980">
        <v>1000</v>
      </c>
      <c r="D139" s="980">
        <v>545.57000000000005</v>
      </c>
      <c r="E139" s="980">
        <v>545.56600000000003</v>
      </c>
      <c r="F139" s="899">
        <f t="shared" si="6"/>
        <v>99.99926682185604</v>
      </c>
      <c r="G139" s="930" t="s">
        <v>4392</v>
      </c>
      <c r="H139" s="931" t="s">
        <v>100</v>
      </c>
    </row>
    <row r="140" spans="1:9" s="860" customFormat="1" ht="24" customHeight="1" x14ac:dyDescent="0.2">
      <c r="A140" s="896">
        <f t="shared" si="7"/>
        <v>119</v>
      </c>
      <c r="B140" s="979" t="s">
        <v>4295</v>
      </c>
      <c r="C140" s="980">
        <v>1500</v>
      </c>
      <c r="D140" s="980">
        <v>1500</v>
      </c>
      <c r="E140" s="980">
        <v>1500</v>
      </c>
      <c r="F140" s="899">
        <f t="shared" si="6"/>
        <v>100</v>
      </c>
      <c r="G140" s="930" t="s">
        <v>4392</v>
      </c>
      <c r="H140" s="931" t="s">
        <v>100</v>
      </c>
      <c r="I140" s="933"/>
    </row>
    <row r="141" spans="1:9" s="860" customFormat="1" ht="24" customHeight="1" x14ac:dyDescent="0.2">
      <c r="A141" s="896">
        <f t="shared" si="7"/>
        <v>120</v>
      </c>
      <c r="B141" s="979" t="s">
        <v>4294</v>
      </c>
      <c r="C141" s="980">
        <v>1500</v>
      </c>
      <c r="D141" s="980">
        <v>787.41</v>
      </c>
      <c r="E141" s="980">
        <v>787.40814</v>
      </c>
      <c r="F141" s="899">
        <f t="shared" si="6"/>
        <v>99.999763782527523</v>
      </c>
      <c r="G141" s="930" t="s">
        <v>4392</v>
      </c>
      <c r="H141" s="931" t="s">
        <v>100</v>
      </c>
    </row>
    <row r="142" spans="1:9" s="860" customFormat="1" ht="31.5" x14ac:dyDescent="0.2">
      <c r="A142" s="896">
        <f t="shared" si="7"/>
        <v>121</v>
      </c>
      <c r="B142" s="979" t="s">
        <v>4293</v>
      </c>
      <c r="C142" s="980">
        <v>700</v>
      </c>
      <c r="D142" s="980">
        <v>348.42</v>
      </c>
      <c r="E142" s="980">
        <v>348.41065999999995</v>
      </c>
      <c r="F142" s="899">
        <f t="shared" si="6"/>
        <v>99.997319327248704</v>
      </c>
      <c r="G142" s="930" t="s">
        <v>4392</v>
      </c>
      <c r="H142" s="901" t="s">
        <v>100</v>
      </c>
    </row>
    <row r="143" spans="1:9" s="860" customFormat="1" ht="34.5" customHeight="1" x14ac:dyDescent="0.2">
      <c r="A143" s="896">
        <f t="shared" si="7"/>
        <v>122</v>
      </c>
      <c r="B143" s="979" t="s">
        <v>4292</v>
      </c>
      <c r="C143" s="980">
        <v>1500</v>
      </c>
      <c r="D143" s="980">
        <v>1500</v>
      </c>
      <c r="E143" s="980">
        <v>1428.8174099999999</v>
      </c>
      <c r="F143" s="899">
        <f t="shared" si="6"/>
        <v>95.254493999999994</v>
      </c>
      <c r="G143" s="932" t="s">
        <v>4392</v>
      </c>
      <c r="H143" s="901" t="s">
        <v>4764</v>
      </c>
    </row>
    <row r="144" spans="1:9" s="860" customFormat="1" ht="24" customHeight="1" x14ac:dyDescent="0.2">
      <c r="A144" s="896">
        <f t="shared" si="7"/>
        <v>123</v>
      </c>
      <c r="B144" s="979" t="s">
        <v>4291</v>
      </c>
      <c r="C144" s="980">
        <v>6300</v>
      </c>
      <c r="D144" s="980">
        <v>6300</v>
      </c>
      <c r="E144" s="980">
        <v>6300</v>
      </c>
      <c r="F144" s="899">
        <f t="shared" si="6"/>
        <v>100</v>
      </c>
      <c r="G144" s="932" t="s">
        <v>4392</v>
      </c>
      <c r="H144" s="901" t="s">
        <v>100</v>
      </c>
    </row>
    <row r="145" spans="1:9" s="860" customFormat="1" ht="24" customHeight="1" x14ac:dyDescent="0.2">
      <c r="A145" s="896">
        <f t="shared" si="7"/>
        <v>124</v>
      </c>
      <c r="B145" s="979" t="s">
        <v>4290</v>
      </c>
      <c r="C145" s="980">
        <v>950</v>
      </c>
      <c r="D145" s="980">
        <v>1731.33</v>
      </c>
      <c r="E145" s="980">
        <v>1731.3157200000001</v>
      </c>
      <c r="F145" s="899">
        <f t="shared" si="6"/>
        <v>99.999175200568359</v>
      </c>
      <c r="G145" s="930" t="s">
        <v>4392</v>
      </c>
      <c r="H145" s="901" t="s">
        <v>100</v>
      </c>
    </row>
    <row r="146" spans="1:9" s="860" customFormat="1" ht="115.5" x14ac:dyDescent="0.2">
      <c r="A146" s="896">
        <f t="shared" si="7"/>
        <v>125</v>
      </c>
      <c r="B146" s="979" t="s">
        <v>4289</v>
      </c>
      <c r="C146" s="980">
        <v>6800</v>
      </c>
      <c r="D146" s="980">
        <v>6898.3</v>
      </c>
      <c r="E146" s="980">
        <v>147.62</v>
      </c>
      <c r="F146" s="899">
        <f t="shared" si="6"/>
        <v>2.1399475233028427</v>
      </c>
      <c r="G146" s="930" t="s">
        <v>4396</v>
      </c>
      <c r="H146" s="901" t="s">
        <v>4765</v>
      </c>
    </row>
    <row r="147" spans="1:9" s="860" customFormat="1" ht="24" customHeight="1" x14ac:dyDescent="0.2">
      <c r="A147" s="896">
        <f t="shared" si="7"/>
        <v>126</v>
      </c>
      <c r="B147" s="979" t="s">
        <v>4288</v>
      </c>
      <c r="C147" s="980">
        <v>2150</v>
      </c>
      <c r="D147" s="980">
        <v>1900.57</v>
      </c>
      <c r="E147" s="980">
        <v>1900.566</v>
      </c>
      <c r="F147" s="899">
        <f t="shared" si="6"/>
        <v>99.999789536823172</v>
      </c>
      <c r="G147" s="930" t="s">
        <v>4392</v>
      </c>
      <c r="H147" s="901" t="s">
        <v>100</v>
      </c>
    </row>
    <row r="148" spans="1:9" s="860" customFormat="1" ht="24" customHeight="1" x14ac:dyDescent="0.2">
      <c r="A148" s="896">
        <f t="shared" si="7"/>
        <v>127</v>
      </c>
      <c r="B148" s="979" t="s">
        <v>4287</v>
      </c>
      <c r="C148" s="980">
        <v>2100</v>
      </c>
      <c r="D148" s="980">
        <v>2100</v>
      </c>
      <c r="E148" s="980">
        <v>1318.9606100000001</v>
      </c>
      <c r="F148" s="899">
        <f t="shared" si="6"/>
        <v>62.8076480952381</v>
      </c>
      <c r="G148" s="929" t="s">
        <v>4392</v>
      </c>
      <c r="H148" s="901" t="s">
        <v>4764</v>
      </c>
    </row>
    <row r="149" spans="1:9" s="860" customFormat="1" ht="24" customHeight="1" x14ac:dyDescent="0.2">
      <c r="A149" s="896">
        <f t="shared" si="7"/>
        <v>128</v>
      </c>
      <c r="B149" s="979" t="s">
        <v>4286</v>
      </c>
      <c r="C149" s="980">
        <v>3000</v>
      </c>
      <c r="D149" s="980">
        <v>4497.47</v>
      </c>
      <c r="E149" s="980">
        <v>4497.4675099999995</v>
      </c>
      <c r="F149" s="899">
        <f t="shared" si="6"/>
        <v>99.999944635539521</v>
      </c>
      <c r="G149" s="930" t="s">
        <v>4392</v>
      </c>
      <c r="H149" s="901" t="s">
        <v>100</v>
      </c>
    </row>
    <row r="150" spans="1:9" s="860" customFormat="1" ht="34.5" customHeight="1" x14ac:dyDescent="0.2">
      <c r="A150" s="896">
        <f t="shared" si="7"/>
        <v>129</v>
      </c>
      <c r="B150" s="979" t="s">
        <v>4285</v>
      </c>
      <c r="C150" s="980">
        <v>5200</v>
      </c>
      <c r="D150" s="980">
        <v>2698.4199999999996</v>
      </c>
      <c r="E150" s="980">
        <v>2698.4124899999997</v>
      </c>
      <c r="F150" s="899">
        <f t="shared" si="6"/>
        <v>99.999721688988373</v>
      </c>
      <c r="G150" s="930" t="s">
        <v>4392</v>
      </c>
      <c r="H150" s="901" t="s">
        <v>100</v>
      </c>
    </row>
    <row r="151" spans="1:9" s="860" customFormat="1" ht="31.5" x14ac:dyDescent="0.2">
      <c r="A151" s="896">
        <f t="shared" si="7"/>
        <v>130</v>
      </c>
      <c r="B151" s="979" t="s">
        <v>4284</v>
      </c>
      <c r="C151" s="980">
        <v>2000</v>
      </c>
      <c r="D151" s="980">
        <v>1329.51</v>
      </c>
      <c r="E151" s="980">
        <v>1329.5072700000001</v>
      </c>
      <c r="F151" s="899">
        <f t="shared" si="6"/>
        <v>99.999794661190961</v>
      </c>
      <c r="G151" s="930" t="s">
        <v>4392</v>
      </c>
      <c r="H151" s="901" t="s">
        <v>100</v>
      </c>
    </row>
    <row r="152" spans="1:9" s="860" customFormat="1" ht="24" customHeight="1" x14ac:dyDescent="0.2">
      <c r="A152" s="896">
        <f t="shared" si="7"/>
        <v>131</v>
      </c>
      <c r="B152" s="979" t="s">
        <v>4283</v>
      </c>
      <c r="C152" s="980">
        <v>1900</v>
      </c>
      <c r="D152" s="980">
        <v>1481.29</v>
      </c>
      <c r="E152" s="980">
        <v>1481.2822699999999</v>
      </c>
      <c r="F152" s="899">
        <f t="shared" si="6"/>
        <v>99.999478157551863</v>
      </c>
      <c r="G152" s="930" t="s">
        <v>4392</v>
      </c>
      <c r="H152" s="901" t="s">
        <v>100</v>
      </c>
    </row>
    <row r="153" spans="1:9" s="860" customFormat="1" ht="115.5" x14ac:dyDescent="0.2">
      <c r="A153" s="896">
        <f t="shared" si="7"/>
        <v>132</v>
      </c>
      <c r="B153" s="979" t="s">
        <v>4282</v>
      </c>
      <c r="C153" s="980">
        <v>8500</v>
      </c>
      <c r="D153" s="980">
        <v>7009.3900000000012</v>
      </c>
      <c r="E153" s="980">
        <v>6849.9789000000001</v>
      </c>
      <c r="F153" s="899">
        <f t="shared" si="6"/>
        <v>97.725749316274289</v>
      </c>
      <c r="G153" s="930" t="s">
        <v>4396</v>
      </c>
      <c r="H153" s="901" t="s">
        <v>4766</v>
      </c>
      <c r="I153" s="933"/>
    </row>
    <row r="154" spans="1:9" s="860" customFormat="1" ht="34.5" customHeight="1" x14ac:dyDescent="0.2">
      <c r="A154" s="896">
        <f t="shared" si="7"/>
        <v>133</v>
      </c>
      <c r="B154" s="979" t="s">
        <v>4281</v>
      </c>
      <c r="C154" s="980">
        <v>7200</v>
      </c>
      <c r="D154" s="980">
        <v>4180.6099999999997</v>
      </c>
      <c r="E154" s="980">
        <v>4180.5919999999996</v>
      </c>
      <c r="F154" s="899">
        <f t="shared" si="6"/>
        <v>99.999569440823237</v>
      </c>
      <c r="G154" s="932" t="s">
        <v>4392</v>
      </c>
      <c r="H154" s="901" t="s">
        <v>100</v>
      </c>
    </row>
    <row r="155" spans="1:9" s="860" customFormat="1" ht="34.5" customHeight="1" x14ac:dyDescent="0.2">
      <c r="A155" s="896">
        <f t="shared" si="7"/>
        <v>134</v>
      </c>
      <c r="B155" s="979" t="s">
        <v>4280</v>
      </c>
      <c r="C155" s="980">
        <v>2700</v>
      </c>
      <c r="D155" s="980">
        <v>3033.81</v>
      </c>
      <c r="E155" s="980">
        <v>3033.8082000000004</v>
      </c>
      <c r="F155" s="899">
        <f t="shared" si="6"/>
        <v>99.999940668664166</v>
      </c>
      <c r="G155" s="932" t="s">
        <v>4392</v>
      </c>
      <c r="H155" s="901" t="s">
        <v>100</v>
      </c>
    </row>
    <row r="156" spans="1:9" s="860" customFormat="1" ht="76.5" customHeight="1" x14ac:dyDescent="0.2">
      <c r="A156" s="896">
        <f t="shared" si="7"/>
        <v>135</v>
      </c>
      <c r="B156" s="979" t="s">
        <v>4279</v>
      </c>
      <c r="C156" s="980">
        <v>850</v>
      </c>
      <c r="D156" s="980">
        <v>850</v>
      </c>
      <c r="E156" s="980">
        <v>512.34630000000004</v>
      </c>
      <c r="F156" s="899">
        <f t="shared" si="6"/>
        <v>60.276035294117648</v>
      </c>
      <c r="G156" s="932" t="s">
        <v>4396</v>
      </c>
      <c r="H156" s="901" t="s">
        <v>4767</v>
      </c>
    </row>
    <row r="157" spans="1:9" s="860" customFormat="1" ht="24" customHeight="1" x14ac:dyDescent="0.2">
      <c r="A157" s="896">
        <f t="shared" si="7"/>
        <v>136</v>
      </c>
      <c r="B157" s="979" t="s">
        <v>4278</v>
      </c>
      <c r="C157" s="980">
        <v>800</v>
      </c>
      <c r="D157" s="980">
        <v>630.38</v>
      </c>
      <c r="E157" s="980">
        <v>630.3777</v>
      </c>
      <c r="F157" s="899">
        <f t="shared" si="6"/>
        <v>99.999635140708776</v>
      </c>
      <c r="G157" s="932" t="s">
        <v>4392</v>
      </c>
      <c r="H157" s="901" t="s">
        <v>100</v>
      </c>
    </row>
    <row r="158" spans="1:9" s="860" customFormat="1" ht="24" customHeight="1" x14ac:dyDescent="0.2">
      <c r="A158" s="896">
        <f t="shared" si="7"/>
        <v>137</v>
      </c>
      <c r="B158" s="979" t="s">
        <v>4277</v>
      </c>
      <c r="C158" s="980">
        <v>1300</v>
      </c>
      <c r="D158" s="980">
        <v>1300</v>
      </c>
      <c r="E158" s="980">
        <v>1300</v>
      </c>
      <c r="F158" s="899">
        <f t="shared" si="6"/>
        <v>100</v>
      </c>
      <c r="G158" s="930" t="s">
        <v>4396</v>
      </c>
      <c r="H158" s="901" t="s">
        <v>100</v>
      </c>
    </row>
    <row r="159" spans="1:9" s="860" customFormat="1" ht="24" customHeight="1" x14ac:dyDescent="0.2">
      <c r="A159" s="896">
        <f t="shared" si="7"/>
        <v>138</v>
      </c>
      <c r="B159" s="979" t="s">
        <v>4276</v>
      </c>
      <c r="C159" s="980">
        <v>1200</v>
      </c>
      <c r="D159" s="980">
        <v>2490</v>
      </c>
      <c r="E159" s="980">
        <v>2316.8249999999998</v>
      </c>
      <c r="F159" s="899">
        <f t="shared" si="6"/>
        <v>93.045180722891558</v>
      </c>
      <c r="G159" s="930" t="s">
        <v>4392</v>
      </c>
      <c r="H159" s="901" t="s">
        <v>4764</v>
      </c>
    </row>
    <row r="160" spans="1:9" s="860" customFormat="1" ht="24" customHeight="1" x14ac:dyDescent="0.2">
      <c r="A160" s="896">
        <f t="shared" si="7"/>
        <v>139</v>
      </c>
      <c r="B160" s="979" t="s">
        <v>4275</v>
      </c>
      <c r="C160" s="980">
        <v>730</v>
      </c>
      <c r="D160" s="980">
        <v>730</v>
      </c>
      <c r="E160" s="980">
        <v>730</v>
      </c>
      <c r="F160" s="899">
        <f t="shared" si="6"/>
        <v>100</v>
      </c>
      <c r="G160" s="930" t="s">
        <v>4392</v>
      </c>
      <c r="H160" s="901" t="s">
        <v>100</v>
      </c>
    </row>
    <row r="161" spans="1:9" s="860" customFormat="1" ht="24" customHeight="1" x14ac:dyDescent="0.2">
      <c r="A161" s="896">
        <f t="shared" si="7"/>
        <v>140</v>
      </c>
      <c r="B161" s="979" t="s">
        <v>4274</v>
      </c>
      <c r="C161" s="980">
        <v>500</v>
      </c>
      <c r="D161" s="980">
        <v>500</v>
      </c>
      <c r="E161" s="980">
        <v>500</v>
      </c>
      <c r="F161" s="899">
        <f t="shared" si="6"/>
        <v>100</v>
      </c>
      <c r="G161" s="929" t="s">
        <v>4392</v>
      </c>
      <c r="H161" s="901" t="s">
        <v>100</v>
      </c>
    </row>
    <row r="162" spans="1:9" s="860" customFormat="1" ht="149.25" customHeight="1" x14ac:dyDescent="0.2">
      <c r="A162" s="896">
        <f t="shared" si="7"/>
        <v>141</v>
      </c>
      <c r="B162" s="979" t="s">
        <v>4273</v>
      </c>
      <c r="C162" s="980">
        <v>3500</v>
      </c>
      <c r="D162" s="980">
        <v>3722.91</v>
      </c>
      <c r="E162" s="980">
        <v>2672.3330000000001</v>
      </c>
      <c r="F162" s="899">
        <f t="shared" si="6"/>
        <v>71.780757525698988</v>
      </c>
      <c r="G162" s="930" t="s">
        <v>4396</v>
      </c>
      <c r="H162" s="901" t="s">
        <v>4768</v>
      </c>
    </row>
    <row r="163" spans="1:9" s="860" customFormat="1" ht="24" customHeight="1" x14ac:dyDescent="0.2">
      <c r="A163" s="896">
        <f t="shared" si="7"/>
        <v>142</v>
      </c>
      <c r="B163" s="979" t="s">
        <v>4272</v>
      </c>
      <c r="C163" s="980">
        <v>857</v>
      </c>
      <c r="D163" s="980">
        <v>1520.87</v>
      </c>
      <c r="E163" s="980">
        <v>1520.86106</v>
      </c>
      <c r="F163" s="899">
        <f t="shared" si="6"/>
        <v>99.999412178555701</v>
      </c>
      <c r="G163" s="930" t="s">
        <v>4392</v>
      </c>
      <c r="H163" s="901" t="s">
        <v>100</v>
      </c>
    </row>
    <row r="164" spans="1:9" s="860" customFormat="1" ht="24" customHeight="1" x14ac:dyDescent="0.2">
      <c r="A164" s="896">
        <f t="shared" si="7"/>
        <v>143</v>
      </c>
      <c r="B164" s="979" t="s">
        <v>4271</v>
      </c>
      <c r="C164" s="980">
        <v>400</v>
      </c>
      <c r="D164" s="980">
        <v>400</v>
      </c>
      <c r="E164" s="980">
        <v>400</v>
      </c>
      <c r="F164" s="899">
        <f t="shared" si="6"/>
        <v>100</v>
      </c>
      <c r="G164" s="930" t="s">
        <v>4392</v>
      </c>
      <c r="H164" s="901" t="s">
        <v>100</v>
      </c>
    </row>
    <row r="165" spans="1:9" s="860" customFormat="1" ht="24" customHeight="1" x14ac:dyDescent="0.2">
      <c r="A165" s="896">
        <f t="shared" si="7"/>
        <v>144</v>
      </c>
      <c r="B165" s="979" t="s">
        <v>4270</v>
      </c>
      <c r="C165" s="980">
        <v>650</v>
      </c>
      <c r="D165" s="980">
        <v>650</v>
      </c>
      <c r="E165" s="980">
        <v>650</v>
      </c>
      <c r="F165" s="899">
        <f t="shared" si="6"/>
        <v>100</v>
      </c>
      <c r="G165" s="930" t="s">
        <v>4392</v>
      </c>
      <c r="H165" s="901" t="s">
        <v>100</v>
      </c>
    </row>
    <row r="166" spans="1:9" s="860" customFormat="1" ht="24" customHeight="1" x14ac:dyDescent="0.2">
      <c r="A166" s="896">
        <f t="shared" si="7"/>
        <v>145</v>
      </c>
      <c r="B166" s="979" t="s">
        <v>4269</v>
      </c>
      <c r="C166" s="980">
        <v>2360</v>
      </c>
      <c r="D166" s="980">
        <v>2260.5700000000002</v>
      </c>
      <c r="E166" s="980">
        <v>2260.5701300000001</v>
      </c>
      <c r="F166" s="899">
        <f t="shared" si="6"/>
        <v>100.00000575076197</v>
      </c>
      <c r="G166" s="930" t="s">
        <v>4392</v>
      </c>
      <c r="H166" s="901" t="s">
        <v>100</v>
      </c>
      <c r="I166" s="933"/>
    </row>
    <row r="167" spans="1:9" s="860" customFormat="1" ht="34.5" customHeight="1" x14ac:dyDescent="0.2">
      <c r="A167" s="896">
        <f t="shared" si="7"/>
        <v>146</v>
      </c>
      <c r="B167" s="979" t="s">
        <v>4268</v>
      </c>
      <c r="C167" s="980">
        <v>3700</v>
      </c>
      <c r="D167" s="980">
        <v>3699.05</v>
      </c>
      <c r="E167" s="980">
        <v>3699.0425800000003</v>
      </c>
      <c r="F167" s="899">
        <f t="shared" si="6"/>
        <v>99.999799407956104</v>
      </c>
      <c r="G167" s="932" t="s">
        <v>4392</v>
      </c>
      <c r="H167" s="901" t="s">
        <v>100</v>
      </c>
    </row>
    <row r="168" spans="1:9" s="860" customFormat="1" ht="126" x14ac:dyDescent="0.2">
      <c r="A168" s="896">
        <f t="shared" si="7"/>
        <v>147</v>
      </c>
      <c r="B168" s="979" t="s">
        <v>4267</v>
      </c>
      <c r="C168" s="980">
        <v>3300</v>
      </c>
      <c r="D168" s="980">
        <v>4070</v>
      </c>
      <c r="E168" s="980">
        <v>3901.6875699999996</v>
      </c>
      <c r="F168" s="899">
        <f t="shared" si="6"/>
        <v>95.864559459459457</v>
      </c>
      <c r="G168" s="932" t="s">
        <v>4396</v>
      </c>
      <c r="H168" s="901" t="s">
        <v>4769</v>
      </c>
    </row>
    <row r="169" spans="1:9" s="860" customFormat="1" ht="24" customHeight="1" x14ac:dyDescent="0.2">
      <c r="A169" s="896">
        <f t="shared" si="7"/>
        <v>148</v>
      </c>
      <c r="B169" s="979" t="s">
        <v>4266</v>
      </c>
      <c r="C169" s="980">
        <v>950</v>
      </c>
      <c r="D169" s="980">
        <v>950</v>
      </c>
      <c r="E169" s="980">
        <v>950</v>
      </c>
      <c r="F169" s="899">
        <f t="shared" si="6"/>
        <v>100</v>
      </c>
      <c r="G169" s="932" t="s">
        <v>4392</v>
      </c>
      <c r="H169" s="901" t="s">
        <v>100</v>
      </c>
    </row>
    <row r="170" spans="1:9" s="860" customFormat="1" ht="34.5" customHeight="1" x14ac:dyDescent="0.2">
      <c r="A170" s="896">
        <f t="shared" si="7"/>
        <v>149</v>
      </c>
      <c r="B170" s="979" t="s">
        <v>4265</v>
      </c>
      <c r="C170" s="980">
        <v>600</v>
      </c>
      <c r="D170" s="980">
        <v>425.83</v>
      </c>
      <c r="E170" s="980">
        <v>425.82600000000002</v>
      </c>
      <c r="F170" s="899">
        <f t="shared" si="6"/>
        <v>99.999060658009071</v>
      </c>
      <c r="G170" s="932" t="s">
        <v>4392</v>
      </c>
      <c r="H170" s="901" t="s">
        <v>100</v>
      </c>
    </row>
    <row r="171" spans="1:9" s="860" customFormat="1" ht="34.5" customHeight="1" x14ac:dyDescent="0.2">
      <c r="A171" s="896">
        <f t="shared" si="7"/>
        <v>150</v>
      </c>
      <c r="B171" s="979" t="s">
        <v>4264</v>
      </c>
      <c r="C171" s="980">
        <v>200</v>
      </c>
      <c r="D171" s="980">
        <v>198.44</v>
      </c>
      <c r="E171" s="980">
        <v>198.44</v>
      </c>
      <c r="F171" s="899">
        <f t="shared" si="6"/>
        <v>100</v>
      </c>
      <c r="G171" s="930" t="s">
        <v>4392</v>
      </c>
      <c r="H171" s="901" t="s">
        <v>100</v>
      </c>
    </row>
    <row r="172" spans="1:9" s="860" customFormat="1" ht="34.5" customHeight="1" x14ac:dyDescent="0.2">
      <c r="A172" s="896">
        <f t="shared" si="7"/>
        <v>151</v>
      </c>
      <c r="B172" s="979" t="s">
        <v>4263</v>
      </c>
      <c r="C172" s="980">
        <v>500</v>
      </c>
      <c r="D172" s="980">
        <v>500</v>
      </c>
      <c r="E172" s="980">
        <v>500</v>
      </c>
      <c r="F172" s="899">
        <f t="shared" si="6"/>
        <v>100</v>
      </c>
      <c r="G172" s="930" t="s">
        <v>4392</v>
      </c>
      <c r="H172" s="901" t="s">
        <v>100</v>
      </c>
    </row>
    <row r="173" spans="1:9" s="860" customFormat="1" ht="24" customHeight="1" x14ac:dyDescent="0.2">
      <c r="A173" s="896">
        <f t="shared" ref="A173:A236" si="8">A172+1</f>
        <v>152</v>
      </c>
      <c r="B173" s="979" t="s">
        <v>4262</v>
      </c>
      <c r="C173" s="980">
        <v>1200</v>
      </c>
      <c r="D173" s="980">
        <v>1200</v>
      </c>
      <c r="E173" s="980">
        <v>1200</v>
      </c>
      <c r="F173" s="899">
        <f t="shared" si="6"/>
        <v>100</v>
      </c>
      <c r="G173" s="930" t="s">
        <v>4392</v>
      </c>
      <c r="H173" s="901" t="s">
        <v>100</v>
      </c>
    </row>
    <row r="174" spans="1:9" s="860" customFormat="1" ht="34.5" customHeight="1" x14ac:dyDescent="0.2">
      <c r="A174" s="896">
        <f t="shared" si="8"/>
        <v>153</v>
      </c>
      <c r="B174" s="979" t="s">
        <v>4261</v>
      </c>
      <c r="C174" s="980">
        <v>2648</v>
      </c>
      <c r="D174" s="980">
        <v>2648</v>
      </c>
      <c r="E174" s="980">
        <v>2281.9642699999999</v>
      </c>
      <c r="F174" s="899">
        <f t="shared" si="6"/>
        <v>86.176898413897277</v>
      </c>
      <c r="G174" s="929" t="s">
        <v>4392</v>
      </c>
      <c r="H174" s="901" t="s">
        <v>4764</v>
      </c>
    </row>
    <row r="175" spans="1:9" s="860" customFormat="1" ht="34.5" customHeight="1" x14ac:dyDescent="0.2">
      <c r="A175" s="896">
        <f t="shared" si="8"/>
        <v>154</v>
      </c>
      <c r="B175" s="979" t="s">
        <v>4260</v>
      </c>
      <c r="C175" s="980">
        <v>1000</v>
      </c>
      <c r="D175" s="980">
        <v>1000</v>
      </c>
      <c r="E175" s="980">
        <v>1000</v>
      </c>
      <c r="F175" s="899">
        <f t="shared" si="6"/>
        <v>100</v>
      </c>
      <c r="G175" s="930" t="s">
        <v>4392</v>
      </c>
      <c r="H175" s="901" t="s">
        <v>100</v>
      </c>
    </row>
    <row r="176" spans="1:9" s="860" customFormat="1" ht="222.75" customHeight="1" x14ac:dyDescent="0.2">
      <c r="A176" s="896">
        <f t="shared" si="8"/>
        <v>155</v>
      </c>
      <c r="B176" s="979" t="s">
        <v>2446</v>
      </c>
      <c r="C176" s="980">
        <v>4000</v>
      </c>
      <c r="D176" s="980">
        <v>4000</v>
      </c>
      <c r="E176" s="980">
        <v>3248.5620400000003</v>
      </c>
      <c r="F176" s="899">
        <f t="shared" si="6"/>
        <v>81.214051000000012</v>
      </c>
      <c r="G176" s="930"/>
      <c r="H176" s="901" t="s">
        <v>4770</v>
      </c>
    </row>
    <row r="177" spans="1:9" s="860" customFormat="1" ht="24" customHeight="1" x14ac:dyDescent="0.2">
      <c r="A177" s="896">
        <f t="shared" si="8"/>
        <v>156</v>
      </c>
      <c r="B177" s="979" t="s">
        <v>4259</v>
      </c>
      <c r="C177" s="980">
        <v>0</v>
      </c>
      <c r="D177" s="980">
        <v>190</v>
      </c>
      <c r="E177" s="980">
        <v>190</v>
      </c>
      <c r="F177" s="899">
        <f t="shared" si="6"/>
        <v>100</v>
      </c>
      <c r="G177" s="930" t="s">
        <v>4392</v>
      </c>
      <c r="H177" s="901" t="s">
        <v>100</v>
      </c>
    </row>
    <row r="178" spans="1:9" s="860" customFormat="1" ht="34.5" customHeight="1" x14ac:dyDescent="0.2">
      <c r="A178" s="896">
        <f t="shared" si="8"/>
        <v>157</v>
      </c>
      <c r="B178" s="979" t="s">
        <v>4258</v>
      </c>
      <c r="C178" s="980">
        <v>0</v>
      </c>
      <c r="D178" s="980">
        <v>720</v>
      </c>
      <c r="E178" s="980">
        <v>682.80499999999995</v>
      </c>
      <c r="F178" s="899">
        <f t="shared" si="6"/>
        <v>94.834027777777777</v>
      </c>
      <c r="G178" s="930" t="s">
        <v>4392</v>
      </c>
      <c r="H178" s="901" t="s">
        <v>4764</v>
      </c>
    </row>
    <row r="179" spans="1:9" s="860" customFormat="1" ht="24" customHeight="1" x14ac:dyDescent="0.2">
      <c r="A179" s="896">
        <f t="shared" si="8"/>
        <v>158</v>
      </c>
      <c r="B179" s="979" t="s">
        <v>4257</v>
      </c>
      <c r="C179" s="980">
        <v>0</v>
      </c>
      <c r="D179" s="980">
        <v>645.54999999999995</v>
      </c>
      <c r="E179" s="980">
        <v>645.5406999999999</v>
      </c>
      <c r="F179" s="899">
        <f t="shared" si="6"/>
        <v>99.998559367980789</v>
      </c>
      <c r="G179" s="930" t="s">
        <v>4392</v>
      </c>
      <c r="H179" s="901" t="s">
        <v>100</v>
      </c>
      <c r="I179" s="933"/>
    </row>
    <row r="180" spans="1:9" s="860" customFormat="1" ht="24" customHeight="1" x14ac:dyDescent="0.2">
      <c r="A180" s="896">
        <f t="shared" si="8"/>
        <v>159</v>
      </c>
      <c r="B180" s="979" t="s">
        <v>4256</v>
      </c>
      <c r="C180" s="980">
        <v>0</v>
      </c>
      <c r="D180" s="980">
        <v>647</v>
      </c>
      <c r="E180" s="980">
        <v>647</v>
      </c>
      <c r="F180" s="899">
        <f t="shared" si="6"/>
        <v>100</v>
      </c>
      <c r="G180" s="929" t="s">
        <v>4392</v>
      </c>
      <c r="H180" s="901" t="s">
        <v>100</v>
      </c>
    </row>
    <row r="181" spans="1:9" s="860" customFormat="1" ht="24" customHeight="1" x14ac:dyDescent="0.2">
      <c r="A181" s="896">
        <f t="shared" si="8"/>
        <v>160</v>
      </c>
      <c r="B181" s="979" t="s">
        <v>4255</v>
      </c>
      <c r="C181" s="980">
        <v>0</v>
      </c>
      <c r="D181" s="980">
        <v>150</v>
      </c>
      <c r="E181" s="980">
        <v>150</v>
      </c>
      <c r="F181" s="899">
        <f t="shared" si="6"/>
        <v>100</v>
      </c>
      <c r="G181" s="929" t="s">
        <v>4392</v>
      </c>
      <c r="H181" s="901" t="s">
        <v>100</v>
      </c>
    </row>
    <row r="182" spans="1:9" s="860" customFormat="1" ht="126" x14ac:dyDescent="0.2">
      <c r="A182" s="896">
        <f t="shared" si="8"/>
        <v>161</v>
      </c>
      <c r="B182" s="979" t="s">
        <v>4771</v>
      </c>
      <c r="C182" s="980">
        <v>0</v>
      </c>
      <c r="D182" s="980">
        <v>2000</v>
      </c>
      <c r="E182" s="980">
        <v>0</v>
      </c>
      <c r="F182" s="899">
        <f t="shared" si="6"/>
        <v>0</v>
      </c>
      <c r="G182" s="930" t="s">
        <v>4396</v>
      </c>
      <c r="H182" s="901" t="s">
        <v>4772</v>
      </c>
    </row>
    <row r="183" spans="1:9" s="860" customFormat="1" ht="42" x14ac:dyDescent="0.2">
      <c r="A183" s="896">
        <f t="shared" si="8"/>
        <v>162</v>
      </c>
      <c r="B183" s="979" t="s">
        <v>4773</v>
      </c>
      <c r="C183" s="980">
        <v>0</v>
      </c>
      <c r="D183" s="980">
        <v>1200</v>
      </c>
      <c r="E183" s="980">
        <v>1200</v>
      </c>
      <c r="F183" s="899">
        <f t="shared" si="6"/>
        <v>100</v>
      </c>
      <c r="G183" s="930" t="s">
        <v>4392</v>
      </c>
      <c r="H183" s="901" t="s">
        <v>100</v>
      </c>
    </row>
    <row r="184" spans="1:9" s="860" customFormat="1" ht="147" x14ac:dyDescent="0.2">
      <c r="A184" s="896">
        <f t="shared" si="8"/>
        <v>163</v>
      </c>
      <c r="B184" s="979" t="s">
        <v>4774</v>
      </c>
      <c r="C184" s="980">
        <v>0</v>
      </c>
      <c r="D184" s="980">
        <v>1500</v>
      </c>
      <c r="E184" s="980">
        <v>88.899000000000001</v>
      </c>
      <c r="F184" s="899">
        <f t="shared" si="6"/>
        <v>5.9265999999999996</v>
      </c>
      <c r="G184" s="930" t="s">
        <v>4396</v>
      </c>
      <c r="H184" s="901" t="s">
        <v>4775</v>
      </c>
    </row>
    <row r="185" spans="1:9" s="860" customFormat="1" ht="24" customHeight="1" x14ac:dyDescent="0.2">
      <c r="A185" s="896">
        <f t="shared" si="8"/>
        <v>164</v>
      </c>
      <c r="B185" s="979" t="s">
        <v>4251</v>
      </c>
      <c r="C185" s="980">
        <v>0</v>
      </c>
      <c r="D185" s="980">
        <v>500</v>
      </c>
      <c r="E185" s="980">
        <v>500</v>
      </c>
      <c r="F185" s="899">
        <f t="shared" si="6"/>
        <v>100</v>
      </c>
      <c r="G185" s="930" t="s">
        <v>4392</v>
      </c>
      <c r="H185" s="901" t="s">
        <v>100</v>
      </c>
      <c r="I185" s="933"/>
    </row>
    <row r="186" spans="1:9" s="860" customFormat="1" ht="34.5" customHeight="1" x14ac:dyDescent="0.2">
      <c r="A186" s="896">
        <f t="shared" si="8"/>
        <v>165</v>
      </c>
      <c r="B186" s="979" t="s">
        <v>4250</v>
      </c>
      <c r="C186" s="980">
        <v>0</v>
      </c>
      <c r="D186" s="980">
        <v>1611</v>
      </c>
      <c r="E186" s="980">
        <v>1603.9328500000001</v>
      </c>
      <c r="F186" s="899">
        <f t="shared" si="6"/>
        <v>99.561319056486667</v>
      </c>
      <c r="G186" s="932" t="s">
        <v>4392</v>
      </c>
      <c r="H186" s="901" t="s">
        <v>100</v>
      </c>
    </row>
    <row r="187" spans="1:9" s="860" customFormat="1" ht="34.5" customHeight="1" x14ac:dyDescent="0.2">
      <c r="A187" s="896">
        <f t="shared" si="8"/>
        <v>166</v>
      </c>
      <c r="B187" s="979" t="s">
        <v>4249</v>
      </c>
      <c r="C187" s="980">
        <v>0</v>
      </c>
      <c r="D187" s="980">
        <v>3700</v>
      </c>
      <c r="E187" s="980">
        <v>3700</v>
      </c>
      <c r="F187" s="899">
        <f t="shared" si="6"/>
        <v>100</v>
      </c>
      <c r="G187" s="932" t="s">
        <v>4392</v>
      </c>
      <c r="H187" s="901" t="s">
        <v>100</v>
      </c>
    </row>
    <row r="188" spans="1:9" s="860" customFormat="1" ht="168" x14ac:dyDescent="0.2">
      <c r="A188" s="896">
        <f t="shared" si="8"/>
        <v>167</v>
      </c>
      <c r="B188" s="979" t="s">
        <v>4248</v>
      </c>
      <c r="C188" s="980">
        <v>0</v>
      </c>
      <c r="D188" s="980">
        <v>277.08999999999997</v>
      </c>
      <c r="E188" s="980">
        <v>84.7</v>
      </c>
      <c r="F188" s="899">
        <f t="shared" si="6"/>
        <v>30.567685589519655</v>
      </c>
      <c r="G188" s="932" t="s">
        <v>4396</v>
      </c>
      <c r="H188" s="901" t="s">
        <v>4776</v>
      </c>
    </row>
    <row r="189" spans="1:9" s="860" customFormat="1" ht="24" customHeight="1" x14ac:dyDescent="0.2">
      <c r="A189" s="896">
        <f t="shared" si="8"/>
        <v>168</v>
      </c>
      <c r="B189" s="979" t="s">
        <v>4247</v>
      </c>
      <c r="C189" s="980">
        <v>0</v>
      </c>
      <c r="D189" s="980">
        <v>2200</v>
      </c>
      <c r="E189" s="980">
        <v>2200</v>
      </c>
      <c r="F189" s="899">
        <f t="shared" si="6"/>
        <v>100</v>
      </c>
      <c r="G189" s="932" t="s">
        <v>4392</v>
      </c>
      <c r="H189" s="901" t="s">
        <v>100</v>
      </c>
    </row>
    <row r="190" spans="1:9" s="860" customFormat="1" ht="34.5" customHeight="1" x14ac:dyDescent="0.2">
      <c r="A190" s="896">
        <f t="shared" si="8"/>
        <v>169</v>
      </c>
      <c r="B190" s="979" t="s">
        <v>4246</v>
      </c>
      <c r="C190" s="980">
        <v>0</v>
      </c>
      <c r="D190" s="980">
        <v>1591.59</v>
      </c>
      <c r="E190" s="980">
        <v>1591.5834</v>
      </c>
      <c r="F190" s="899">
        <f t="shared" si="6"/>
        <v>99.999585320340046</v>
      </c>
      <c r="G190" s="930" t="s">
        <v>4392</v>
      </c>
      <c r="H190" s="901" t="s">
        <v>100</v>
      </c>
    </row>
    <row r="191" spans="1:9" s="860" customFormat="1" ht="24" customHeight="1" x14ac:dyDescent="0.2">
      <c r="A191" s="896">
        <f t="shared" si="8"/>
        <v>170</v>
      </c>
      <c r="B191" s="979" t="s">
        <v>4245</v>
      </c>
      <c r="C191" s="980">
        <v>0</v>
      </c>
      <c r="D191" s="980">
        <v>861.55</v>
      </c>
      <c r="E191" s="980">
        <v>861.54108999999994</v>
      </c>
      <c r="F191" s="899">
        <f t="shared" si="6"/>
        <v>99.998965817422089</v>
      </c>
      <c r="G191" s="930" t="s">
        <v>4392</v>
      </c>
      <c r="H191" s="901" t="s">
        <v>100</v>
      </c>
    </row>
    <row r="192" spans="1:9" s="860" customFormat="1" ht="24" customHeight="1" x14ac:dyDescent="0.2">
      <c r="A192" s="896">
        <f t="shared" si="8"/>
        <v>171</v>
      </c>
      <c r="B192" s="979" t="s">
        <v>4244</v>
      </c>
      <c r="C192" s="980">
        <v>0</v>
      </c>
      <c r="D192" s="980">
        <v>900</v>
      </c>
      <c r="E192" s="980">
        <v>900</v>
      </c>
      <c r="F192" s="899">
        <f t="shared" si="6"/>
        <v>100</v>
      </c>
      <c r="G192" s="930" t="s">
        <v>4392</v>
      </c>
      <c r="H192" s="901" t="s">
        <v>100</v>
      </c>
    </row>
    <row r="193" spans="1:9" s="860" customFormat="1" ht="24" customHeight="1" x14ac:dyDescent="0.2">
      <c r="A193" s="896">
        <f t="shared" si="8"/>
        <v>172</v>
      </c>
      <c r="B193" s="979" t="s">
        <v>4243</v>
      </c>
      <c r="C193" s="980">
        <v>0</v>
      </c>
      <c r="D193" s="980">
        <v>1160.5899999999999</v>
      </c>
      <c r="E193" s="980">
        <v>1160.5862999999999</v>
      </c>
      <c r="F193" s="899">
        <f t="shared" si="6"/>
        <v>99.99968119663275</v>
      </c>
      <c r="G193" s="929" t="s">
        <v>4392</v>
      </c>
      <c r="H193" s="901" t="s">
        <v>100</v>
      </c>
    </row>
    <row r="194" spans="1:9" s="860" customFormat="1" ht="94.5" x14ac:dyDescent="0.2">
      <c r="A194" s="896">
        <f t="shared" si="8"/>
        <v>173</v>
      </c>
      <c r="B194" s="979" t="s">
        <v>4777</v>
      </c>
      <c r="C194" s="980">
        <v>0</v>
      </c>
      <c r="D194" s="980">
        <v>1500</v>
      </c>
      <c r="E194" s="980">
        <v>0</v>
      </c>
      <c r="F194" s="899">
        <f t="shared" si="6"/>
        <v>0</v>
      </c>
      <c r="G194" s="930" t="s">
        <v>4396</v>
      </c>
      <c r="H194" s="901" t="s">
        <v>4778</v>
      </c>
    </row>
    <row r="195" spans="1:9" s="860" customFormat="1" ht="126" x14ac:dyDescent="0.2">
      <c r="A195" s="896">
        <f t="shared" si="8"/>
        <v>174</v>
      </c>
      <c r="B195" s="979" t="s">
        <v>4242</v>
      </c>
      <c r="C195" s="980">
        <v>0</v>
      </c>
      <c r="D195" s="980">
        <v>2450</v>
      </c>
      <c r="E195" s="980">
        <v>159.72</v>
      </c>
      <c r="F195" s="899">
        <f t="shared" si="6"/>
        <v>6.5191836734693878</v>
      </c>
      <c r="G195" s="930" t="s">
        <v>4396</v>
      </c>
      <c r="H195" s="901" t="s">
        <v>4779</v>
      </c>
    </row>
    <row r="196" spans="1:9" s="860" customFormat="1" ht="34.5" customHeight="1" x14ac:dyDescent="0.2">
      <c r="A196" s="896">
        <f t="shared" si="8"/>
        <v>175</v>
      </c>
      <c r="B196" s="979" t="s">
        <v>4241</v>
      </c>
      <c r="C196" s="980">
        <v>0</v>
      </c>
      <c r="D196" s="980">
        <v>127.6</v>
      </c>
      <c r="E196" s="980">
        <v>127.5926</v>
      </c>
      <c r="F196" s="899">
        <f t="shared" si="6"/>
        <v>99.994200626959255</v>
      </c>
      <c r="G196" s="930" t="s">
        <v>4392</v>
      </c>
      <c r="H196" s="901" t="s">
        <v>100</v>
      </c>
    </row>
    <row r="197" spans="1:9" s="860" customFormat="1" ht="94.5" x14ac:dyDescent="0.2">
      <c r="A197" s="896">
        <f t="shared" si="8"/>
        <v>176</v>
      </c>
      <c r="B197" s="979" t="s">
        <v>4780</v>
      </c>
      <c r="C197" s="980">
        <v>0</v>
      </c>
      <c r="D197" s="980">
        <v>2600</v>
      </c>
      <c r="E197" s="980">
        <v>0</v>
      </c>
      <c r="F197" s="899">
        <f t="shared" si="6"/>
        <v>0</v>
      </c>
      <c r="G197" s="930" t="s">
        <v>4396</v>
      </c>
      <c r="H197" s="901" t="s">
        <v>4781</v>
      </c>
    </row>
    <row r="198" spans="1:9" s="860" customFormat="1" ht="126" x14ac:dyDescent="0.2">
      <c r="A198" s="896">
        <f t="shared" si="8"/>
        <v>177</v>
      </c>
      <c r="B198" s="979" t="s">
        <v>4782</v>
      </c>
      <c r="C198" s="980">
        <v>0</v>
      </c>
      <c r="D198" s="980">
        <v>200</v>
      </c>
      <c r="E198" s="980">
        <v>0</v>
      </c>
      <c r="F198" s="899">
        <f t="shared" si="6"/>
        <v>0</v>
      </c>
      <c r="G198" s="930" t="s">
        <v>4396</v>
      </c>
      <c r="H198" s="901" t="s">
        <v>4783</v>
      </c>
      <c r="I198" s="933"/>
    </row>
    <row r="199" spans="1:9" s="860" customFormat="1" ht="34.5" customHeight="1" x14ac:dyDescent="0.2">
      <c r="A199" s="896">
        <f t="shared" si="8"/>
        <v>178</v>
      </c>
      <c r="B199" s="979" t="s">
        <v>4240</v>
      </c>
      <c r="C199" s="980">
        <v>0</v>
      </c>
      <c r="D199" s="980">
        <v>2300</v>
      </c>
      <c r="E199" s="980">
        <v>2300</v>
      </c>
      <c r="F199" s="899">
        <f t="shared" si="6"/>
        <v>100</v>
      </c>
      <c r="G199" s="932" t="s">
        <v>4392</v>
      </c>
      <c r="H199" s="901" t="s">
        <v>100</v>
      </c>
    </row>
    <row r="200" spans="1:9" s="860" customFormat="1" ht="24" customHeight="1" x14ac:dyDescent="0.2">
      <c r="A200" s="896">
        <f t="shared" si="8"/>
        <v>179</v>
      </c>
      <c r="B200" s="979" t="s">
        <v>4239</v>
      </c>
      <c r="C200" s="980">
        <v>0</v>
      </c>
      <c r="D200" s="980">
        <v>727.55</v>
      </c>
      <c r="E200" s="980">
        <v>727.54313999999999</v>
      </c>
      <c r="F200" s="899">
        <f t="shared" si="6"/>
        <v>99.999057109477022</v>
      </c>
      <c r="G200" s="932" t="s">
        <v>4392</v>
      </c>
      <c r="H200" s="901" t="s">
        <v>100</v>
      </c>
    </row>
    <row r="201" spans="1:9" s="860" customFormat="1" ht="105" x14ac:dyDescent="0.2">
      <c r="A201" s="896">
        <f t="shared" si="8"/>
        <v>180</v>
      </c>
      <c r="B201" s="979" t="s">
        <v>4238</v>
      </c>
      <c r="C201" s="980">
        <v>0</v>
      </c>
      <c r="D201" s="980">
        <v>2400</v>
      </c>
      <c r="E201" s="980">
        <v>731.84721000000002</v>
      </c>
      <c r="F201" s="899">
        <f t="shared" si="6"/>
        <v>30.493633749999997</v>
      </c>
      <c r="G201" s="932" t="s">
        <v>4396</v>
      </c>
      <c r="H201" s="901" t="s">
        <v>4784</v>
      </c>
    </row>
    <row r="202" spans="1:9" s="860" customFormat="1" ht="24" customHeight="1" x14ac:dyDescent="0.2">
      <c r="A202" s="896">
        <f t="shared" si="8"/>
        <v>181</v>
      </c>
      <c r="B202" s="979" t="s">
        <v>4237</v>
      </c>
      <c r="C202" s="980">
        <v>0</v>
      </c>
      <c r="D202" s="980">
        <v>3400</v>
      </c>
      <c r="E202" s="980">
        <v>3400</v>
      </c>
      <c r="F202" s="899">
        <f t="shared" si="6"/>
        <v>100</v>
      </c>
      <c r="G202" s="932" t="s">
        <v>4392</v>
      </c>
      <c r="H202" s="901" t="s">
        <v>100</v>
      </c>
    </row>
    <row r="203" spans="1:9" s="860" customFormat="1" ht="34.5" customHeight="1" x14ac:dyDescent="0.2">
      <c r="A203" s="896">
        <f t="shared" si="8"/>
        <v>182</v>
      </c>
      <c r="B203" s="979" t="s">
        <v>4236</v>
      </c>
      <c r="C203" s="980">
        <v>0</v>
      </c>
      <c r="D203" s="980">
        <v>1800</v>
      </c>
      <c r="E203" s="980">
        <v>1800</v>
      </c>
      <c r="F203" s="899">
        <f t="shared" si="6"/>
        <v>100</v>
      </c>
      <c r="G203" s="930" t="s">
        <v>4392</v>
      </c>
      <c r="H203" s="901" t="s">
        <v>100</v>
      </c>
    </row>
    <row r="204" spans="1:9" s="860" customFormat="1" ht="34.5" customHeight="1" x14ac:dyDescent="0.2">
      <c r="A204" s="896">
        <f t="shared" si="8"/>
        <v>183</v>
      </c>
      <c r="B204" s="979" t="s">
        <v>4235</v>
      </c>
      <c r="C204" s="980">
        <v>0</v>
      </c>
      <c r="D204" s="980">
        <v>2000</v>
      </c>
      <c r="E204" s="980">
        <v>2000</v>
      </c>
      <c r="F204" s="899">
        <f t="shared" si="6"/>
        <v>100</v>
      </c>
      <c r="G204" s="930" t="s">
        <v>4392</v>
      </c>
      <c r="H204" s="901" t="s">
        <v>100</v>
      </c>
    </row>
    <row r="205" spans="1:9" s="860" customFormat="1" ht="34.5" customHeight="1" x14ac:dyDescent="0.2">
      <c r="A205" s="896">
        <f t="shared" si="8"/>
        <v>184</v>
      </c>
      <c r="B205" s="979" t="s">
        <v>4234</v>
      </c>
      <c r="C205" s="980">
        <v>0</v>
      </c>
      <c r="D205" s="980">
        <v>500</v>
      </c>
      <c r="E205" s="980">
        <v>448.20825000000002</v>
      </c>
      <c r="F205" s="899">
        <f t="shared" si="6"/>
        <v>89.641650000000013</v>
      </c>
      <c r="G205" s="930" t="s">
        <v>4392</v>
      </c>
      <c r="H205" s="901" t="s">
        <v>4764</v>
      </c>
    </row>
    <row r="206" spans="1:9" s="860" customFormat="1" ht="34.5" customHeight="1" x14ac:dyDescent="0.2">
      <c r="A206" s="896">
        <f t="shared" si="8"/>
        <v>185</v>
      </c>
      <c r="B206" s="979" t="s">
        <v>4233</v>
      </c>
      <c r="C206" s="980">
        <v>0</v>
      </c>
      <c r="D206" s="980">
        <v>700</v>
      </c>
      <c r="E206" s="980">
        <v>700</v>
      </c>
      <c r="F206" s="899">
        <f t="shared" si="6"/>
        <v>100</v>
      </c>
      <c r="G206" s="929" t="s">
        <v>4392</v>
      </c>
      <c r="H206" s="901" t="s">
        <v>100</v>
      </c>
    </row>
    <row r="207" spans="1:9" s="860" customFormat="1" ht="94.5" x14ac:dyDescent="0.2">
      <c r="A207" s="896">
        <f t="shared" si="8"/>
        <v>186</v>
      </c>
      <c r="B207" s="979" t="s">
        <v>4232</v>
      </c>
      <c r="C207" s="980">
        <v>0</v>
      </c>
      <c r="D207" s="980">
        <v>300</v>
      </c>
      <c r="E207" s="980">
        <v>37.51</v>
      </c>
      <c r="F207" s="899">
        <f t="shared" si="6"/>
        <v>12.503333333333334</v>
      </c>
      <c r="G207" s="930" t="s">
        <v>4396</v>
      </c>
      <c r="H207" s="901" t="s">
        <v>4785</v>
      </c>
    </row>
    <row r="208" spans="1:9" s="860" customFormat="1" ht="87" customHeight="1" x14ac:dyDescent="0.2">
      <c r="A208" s="896">
        <f t="shared" si="8"/>
        <v>187</v>
      </c>
      <c r="B208" s="979" t="s">
        <v>4231</v>
      </c>
      <c r="C208" s="980">
        <v>0</v>
      </c>
      <c r="D208" s="980">
        <v>650</v>
      </c>
      <c r="E208" s="980">
        <v>28.5</v>
      </c>
      <c r="F208" s="899">
        <f t="shared" si="6"/>
        <v>4.384615384615385</v>
      </c>
      <c r="G208" s="930" t="s">
        <v>4396</v>
      </c>
      <c r="H208" s="901" t="s">
        <v>4786</v>
      </c>
    </row>
    <row r="209" spans="1:9" s="860" customFormat="1" ht="31.5" x14ac:dyDescent="0.2">
      <c r="A209" s="896">
        <f t="shared" si="8"/>
        <v>188</v>
      </c>
      <c r="B209" s="979" t="s">
        <v>4230</v>
      </c>
      <c r="C209" s="980">
        <v>0</v>
      </c>
      <c r="D209" s="980">
        <v>1000</v>
      </c>
      <c r="E209" s="980">
        <v>1000</v>
      </c>
      <c r="F209" s="899">
        <f t="shared" si="6"/>
        <v>100</v>
      </c>
      <c r="G209" s="930" t="s">
        <v>4392</v>
      </c>
      <c r="H209" s="901" t="s">
        <v>100</v>
      </c>
    </row>
    <row r="210" spans="1:9" s="860" customFormat="1" ht="24" customHeight="1" x14ac:dyDescent="0.2">
      <c r="A210" s="896">
        <f t="shared" si="8"/>
        <v>189</v>
      </c>
      <c r="B210" s="979" t="s">
        <v>4229</v>
      </c>
      <c r="C210" s="980">
        <v>0</v>
      </c>
      <c r="D210" s="980">
        <v>6300</v>
      </c>
      <c r="E210" s="980">
        <v>6300</v>
      </c>
      <c r="F210" s="899">
        <f t="shared" si="6"/>
        <v>100</v>
      </c>
      <c r="G210" s="930" t="s">
        <v>4392</v>
      </c>
      <c r="H210" s="901" t="s">
        <v>100</v>
      </c>
    </row>
    <row r="211" spans="1:9" s="860" customFormat="1" ht="24" customHeight="1" x14ac:dyDescent="0.2">
      <c r="A211" s="896">
        <f t="shared" si="8"/>
        <v>190</v>
      </c>
      <c r="B211" s="979" t="s">
        <v>4228</v>
      </c>
      <c r="C211" s="980">
        <v>0</v>
      </c>
      <c r="D211" s="980">
        <v>1297.7</v>
      </c>
      <c r="E211" s="980">
        <v>1297.69406</v>
      </c>
      <c r="F211" s="899">
        <f t="shared" si="6"/>
        <v>99.999542267087932</v>
      </c>
      <c r="G211" s="930" t="s">
        <v>4392</v>
      </c>
      <c r="H211" s="901" t="s">
        <v>100</v>
      </c>
      <c r="I211" s="933"/>
    </row>
    <row r="212" spans="1:9" s="860" customFormat="1" ht="24" customHeight="1" x14ac:dyDescent="0.2">
      <c r="A212" s="896">
        <f t="shared" si="8"/>
        <v>191</v>
      </c>
      <c r="B212" s="979" t="s">
        <v>4227</v>
      </c>
      <c r="C212" s="980">
        <v>0</v>
      </c>
      <c r="D212" s="980">
        <v>550</v>
      </c>
      <c r="E212" s="980">
        <v>550</v>
      </c>
      <c r="F212" s="899">
        <f t="shared" si="6"/>
        <v>100</v>
      </c>
      <c r="G212" s="932" t="s">
        <v>4392</v>
      </c>
      <c r="H212" s="901" t="s">
        <v>100</v>
      </c>
    </row>
    <row r="213" spans="1:9" s="860" customFormat="1" ht="24" customHeight="1" x14ac:dyDescent="0.2">
      <c r="A213" s="896">
        <f t="shared" si="8"/>
        <v>192</v>
      </c>
      <c r="B213" s="979" t="s">
        <v>4226</v>
      </c>
      <c r="C213" s="980">
        <v>0</v>
      </c>
      <c r="D213" s="980">
        <v>2850</v>
      </c>
      <c r="E213" s="980">
        <v>2850</v>
      </c>
      <c r="F213" s="899">
        <f t="shared" si="6"/>
        <v>100</v>
      </c>
      <c r="G213" s="932" t="s">
        <v>4392</v>
      </c>
      <c r="H213" s="901" t="s">
        <v>100</v>
      </c>
    </row>
    <row r="214" spans="1:9" s="860" customFormat="1" ht="31.5" x14ac:dyDescent="0.2">
      <c r="A214" s="896">
        <f t="shared" si="8"/>
        <v>193</v>
      </c>
      <c r="B214" s="979" t="s">
        <v>4225</v>
      </c>
      <c r="C214" s="980">
        <v>0</v>
      </c>
      <c r="D214" s="980">
        <v>750</v>
      </c>
      <c r="E214" s="980">
        <v>750</v>
      </c>
      <c r="F214" s="899">
        <f t="shared" si="6"/>
        <v>100</v>
      </c>
      <c r="G214" s="932" t="s">
        <v>4392</v>
      </c>
      <c r="H214" s="901" t="s">
        <v>100</v>
      </c>
    </row>
    <row r="215" spans="1:9" s="860" customFormat="1" ht="31.5" x14ac:dyDescent="0.2">
      <c r="A215" s="896">
        <f t="shared" si="8"/>
        <v>194</v>
      </c>
      <c r="B215" s="979" t="s">
        <v>4224</v>
      </c>
      <c r="C215" s="980">
        <v>0</v>
      </c>
      <c r="D215" s="980">
        <v>4916.59</v>
      </c>
      <c r="E215" s="980">
        <v>4916.5879999999997</v>
      </c>
      <c r="F215" s="899">
        <f t="shared" si="6"/>
        <v>99.999959321399572</v>
      </c>
      <c r="G215" s="932" t="s">
        <v>4392</v>
      </c>
      <c r="H215" s="901" t="s">
        <v>100</v>
      </c>
    </row>
    <row r="216" spans="1:9" s="860" customFormat="1" ht="31.5" x14ac:dyDescent="0.2">
      <c r="A216" s="896">
        <f t="shared" si="8"/>
        <v>195</v>
      </c>
      <c r="B216" s="979" t="s">
        <v>4223</v>
      </c>
      <c r="C216" s="980">
        <v>0</v>
      </c>
      <c r="D216" s="980">
        <v>1303.69</v>
      </c>
      <c r="E216" s="980">
        <v>1303.6813</v>
      </c>
      <c r="F216" s="899">
        <f t="shared" si="6"/>
        <v>99.999332663439915</v>
      </c>
      <c r="G216" s="932" t="s">
        <v>4392</v>
      </c>
      <c r="H216" s="901" t="s">
        <v>100</v>
      </c>
    </row>
    <row r="217" spans="1:9" s="860" customFormat="1" ht="84" x14ac:dyDescent="0.2">
      <c r="A217" s="896">
        <f t="shared" si="8"/>
        <v>196</v>
      </c>
      <c r="B217" s="979" t="s">
        <v>4787</v>
      </c>
      <c r="C217" s="980">
        <v>0</v>
      </c>
      <c r="D217" s="980">
        <v>1000</v>
      </c>
      <c r="E217" s="980">
        <v>0</v>
      </c>
      <c r="F217" s="899">
        <f t="shared" si="6"/>
        <v>0</v>
      </c>
      <c r="G217" s="932" t="s">
        <v>4396</v>
      </c>
      <c r="H217" s="901" t="s">
        <v>4788</v>
      </c>
    </row>
    <row r="218" spans="1:9" s="860" customFormat="1" ht="34.5" customHeight="1" x14ac:dyDescent="0.2">
      <c r="A218" s="896">
        <f t="shared" si="8"/>
        <v>197</v>
      </c>
      <c r="B218" s="979" t="s">
        <v>4222</v>
      </c>
      <c r="C218" s="980">
        <v>0</v>
      </c>
      <c r="D218" s="980">
        <v>1400</v>
      </c>
      <c r="E218" s="980">
        <v>1342.2170000000001</v>
      </c>
      <c r="F218" s="899">
        <f t="shared" si="6"/>
        <v>95.872642857142864</v>
      </c>
      <c r="G218" s="930" t="s">
        <v>4392</v>
      </c>
      <c r="H218" s="901" t="s">
        <v>4764</v>
      </c>
    </row>
    <row r="219" spans="1:9" s="860" customFormat="1" ht="96.75" customHeight="1" x14ac:dyDescent="0.2">
      <c r="A219" s="896">
        <f t="shared" si="8"/>
        <v>198</v>
      </c>
      <c r="B219" s="979" t="s">
        <v>4789</v>
      </c>
      <c r="C219" s="980">
        <v>0</v>
      </c>
      <c r="D219" s="980">
        <v>2500</v>
      </c>
      <c r="E219" s="980">
        <v>0</v>
      </c>
      <c r="F219" s="899">
        <f t="shared" si="6"/>
        <v>0</v>
      </c>
      <c r="G219" s="930" t="s">
        <v>4396</v>
      </c>
      <c r="H219" s="901" t="s">
        <v>4790</v>
      </c>
    </row>
    <row r="220" spans="1:9" s="860" customFormat="1" ht="24" customHeight="1" x14ac:dyDescent="0.2">
      <c r="A220" s="896">
        <f t="shared" si="8"/>
        <v>199</v>
      </c>
      <c r="B220" s="979" t="s">
        <v>4221</v>
      </c>
      <c r="C220" s="980">
        <v>0</v>
      </c>
      <c r="D220" s="980">
        <v>700</v>
      </c>
      <c r="E220" s="980">
        <v>700</v>
      </c>
      <c r="F220" s="899">
        <f t="shared" si="6"/>
        <v>100</v>
      </c>
      <c r="G220" s="930" t="s">
        <v>4392</v>
      </c>
      <c r="H220" s="901" t="s">
        <v>100</v>
      </c>
    </row>
    <row r="221" spans="1:9" s="860" customFormat="1" ht="31.5" x14ac:dyDescent="0.2">
      <c r="A221" s="896">
        <f t="shared" si="8"/>
        <v>200</v>
      </c>
      <c r="B221" s="979" t="s">
        <v>4220</v>
      </c>
      <c r="C221" s="980">
        <v>0</v>
      </c>
      <c r="D221" s="980">
        <v>1800</v>
      </c>
      <c r="E221" s="980">
        <v>1460.04574</v>
      </c>
      <c r="F221" s="899">
        <f t="shared" si="6"/>
        <v>81.113652222222214</v>
      </c>
      <c r="G221" s="929" t="s">
        <v>4392</v>
      </c>
      <c r="H221" s="901" t="s">
        <v>4764</v>
      </c>
    </row>
    <row r="222" spans="1:9" s="860" customFormat="1" ht="24" customHeight="1" x14ac:dyDescent="0.2">
      <c r="A222" s="896">
        <f t="shared" si="8"/>
        <v>201</v>
      </c>
      <c r="B222" s="979" t="s">
        <v>4219</v>
      </c>
      <c r="C222" s="980">
        <v>0</v>
      </c>
      <c r="D222" s="980">
        <v>450</v>
      </c>
      <c r="E222" s="980">
        <v>450</v>
      </c>
      <c r="F222" s="899">
        <f t="shared" si="6"/>
        <v>100</v>
      </c>
      <c r="G222" s="930" t="s">
        <v>4392</v>
      </c>
      <c r="H222" s="901" t="s">
        <v>100</v>
      </c>
    </row>
    <row r="223" spans="1:9" s="860" customFormat="1" ht="24" customHeight="1" x14ac:dyDescent="0.2">
      <c r="A223" s="896">
        <f t="shared" si="8"/>
        <v>202</v>
      </c>
      <c r="B223" s="979" t="s">
        <v>4218</v>
      </c>
      <c r="C223" s="980">
        <v>0</v>
      </c>
      <c r="D223" s="980">
        <v>500</v>
      </c>
      <c r="E223" s="980">
        <v>324.80950000000001</v>
      </c>
      <c r="F223" s="899">
        <f t="shared" si="6"/>
        <v>64.9619</v>
      </c>
      <c r="G223" s="930" t="s">
        <v>4392</v>
      </c>
      <c r="H223" s="901" t="s">
        <v>4764</v>
      </c>
    </row>
    <row r="224" spans="1:9" s="860" customFormat="1" ht="24" customHeight="1" x14ac:dyDescent="0.2">
      <c r="A224" s="896">
        <f t="shared" si="8"/>
        <v>203</v>
      </c>
      <c r="B224" s="979" t="s">
        <v>4217</v>
      </c>
      <c r="C224" s="980">
        <v>0</v>
      </c>
      <c r="D224" s="980">
        <v>1500</v>
      </c>
      <c r="E224" s="980">
        <v>1500</v>
      </c>
      <c r="F224" s="899">
        <f t="shared" si="6"/>
        <v>100</v>
      </c>
      <c r="G224" s="930" t="s">
        <v>4392</v>
      </c>
      <c r="H224" s="901" t="s">
        <v>100</v>
      </c>
    </row>
    <row r="225" spans="1:9" s="860" customFormat="1" ht="34.5" customHeight="1" x14ac:dyDescent="0.2">
      <c r="A225" s="896">
        <f t="shared" si="8"/>
        <v>204</v>
      </c>
      <c r="B225" s="979" t="s">
        <v>4216</v>
      </c>
      <c r="C225" s="980">
        <v>0</v>
      </c>
      <c r="D225" s="980">
        <v>500</v>
      </c>
      <c r="E225" s="980">
        <v>500</v>
      </c>
      <c r="F225" s="899">
        <f t="shared" si="6"/>
        <v>100</v>
      </c>
      <c r="G225" s="930" t="s">
        <v>4392</v>
      </c>
      <c r="H225" s="901" t="s">
        <v>100</v>
      </c>
    </row>
    <row r="226" spans="1:9" s="860" customFormat="1" ht="115.5" x14ac:dyDescent="0.2">
      <c r="A226" s="896">
        <f t="shared" si="8"/>
        <v>205</v>
      </c>
      <c r="B226" s="979" t="s">
        <v>4215</v>
      </c>
      <c r="C226" s="980">
        <v>0</v>
      </c>
      <c r="D226" s="980">
        <v>1400</v>
      </c>
      <c r="E226" s="980">
        <v>992.44799999999998</v>
      </c>
      <c r="F226" s="899">
        <f t="shared" si="6"/>
        <v>70.889142857142843</v>
      </c>
      <c r="G226" s="930" t="s">
        <v>4396</v>
      </c>
      <c r="H226" s="901" t="s">
        <v>4791</v>
      </c>
      <c r="I226" s="933"/>
    </row>
    <row r="227" spans="1:9" s="860" customFormat="1" ht="94.5" x14ac:dyDescent="0.2">
      <c r="A227" s="896">
        <f t="shared" si="8"/>
        <v>206</v>
      </c>
      <c r="B227" s="979" t="s">
        <v>4214</v>
      </c>
      <c r="C227" s="980">
        <v>0</v>
      </c>
      <c r="D227" s="980">
        <v>1700</v>
      </c>
      <c r="E227" s="980">
        <v>474.81400000000002</v>
      </c>
      <c r="F227" s="899">
        <f t="shared" si="6"/>
        <v>27.930235294117651</v>
      </c>
      <c r="G227" s="932" t="s">
        <v>4396</v>
      </c>
      <c r="H227" s="901" t="s">
        <v>4792</v>
      </c>
    </row>
    <row r="228" spans="1:9" s="860" customFormat="1" ht="24" customHeight="1" x14ac:dyDescent="0.2">
      <c r="A228" s="896">
        <f t="shared" si="8"/>
        <v>207</v>
      </c>
      <c r="B228" s="979" t="s">
        <v>4213</v>
      </c>
      <c r="C228" s="980">
        <v>0</v>
      </c>
      <c r="D228" s="980">
        <v>1000</v>
      </c>
      <c r="E228" s="980">
        <v>1000</v>
      </c>
      <c r="F228" s="899">
        <f t="shared" si="6"/>
        <v>100</v>
      </c>
      <c r="G228" s="932" t="s">
        <v>4392</v>
      </c>
      <c r="H228" s="901" t="s">
        <v>100</v>
      </c>
    </row>
    <row r="229" spans="1:9" s="860" customFormat="1" ht="115.5" x14ac:dyDescent="0.2">
      <c r="A229" s="896">
        <f t="shared" si="8"/>
        <v>208</v>
      </c>
      <c r="B229" s="979" t="s">
        <v>4212</v>
      </c>
      <c r="C229" s="980">
        <v>0</v>
      </c>
      <c r="D229" s="980">
        <v>1150</v>
      </c>
      <c r="E229" s="980">
        <v>471.28699999999998</v>
      </c>
      <c r="F229" s="899">
        <f t="shared" si="6"/>
        <v>40.981478260869565</v>
      </c>
      <c r="G229" s="932" t="s">
        <v>4396</v>
      </c>
      <c r="H229" s="901" t="s">
        <v>4793</v>
      </c>
    </row>
    <row r="230" spans="1:9" s="860" customFormat="1" ht="24" customHeight="1" x14ac:dyDescent="0.2">
      <c r="A230" s="896">
        <f t="shared" si="8"/>
        <v>209</v>
      </c>
      <c r="B230" s="979" t="s">
        <v>4211</v>
      </c>
      <c r="C230" s="980">
        <v>0</v>
      </c>
      <c r="D230" s="980">
        <v>1688.4</v>
      </c>
      <c r="E230" s="980">
        <v>1688.3904699999998</v>
      </c>
      <c r="F230" s="899">
        <f t="shared" si="6"/>
        <v>99.999435560293747</v>
      </c>
      <c r="G230" s="932" t="s">
        <v>4392</v>
      </c>
      <c r="H230" s="901" t="s">
        <v>100</v>
      </c>
    </row>
    <row r="231" spans="1:9" s="860" customFormat="1" ht="110.25" customHeight="1" x14ac:dyDescent="0.2">
      <c r="A231" s="896">
        <f t="shared" si="8"/>
        <v>210</v>
      </c>
      <c r="B231" s="979" t="s">
        <v>4210</v>
      </c>
      <c r="C231" s="980">
        <v>0</v>
      </c>
      <c r="D231" s="980">
        <v>1416</v>
      </c>
      <c r="E231" s="980">
        <v>122.1918</v>
      </c>
      <c r="F231" s="899">
        <f t="shared" si="6"/>
        <v>8.6293644067796613</v>
      </c>
      <c r="G231" s="930" t="s">
        <v>4396</v>
      </c>
      <c r="H231" s="901" t="s">
        <v>4794</v>
      </c>
    </row>
    <row r="232" spans="1:9" s="860" customFormat="1" ht="34.5" customHeight="1" x14ac:dyDescent="0.2">
      <c r="A232" s="896">
        <f t="shared" si="8"/>
        <v>211</v>
      </c>
      <c r="B232" s="979" t="s">
        <v>4209</v>
      </c>
      <c r="C232" s="980">
        <v>0</v>
      </c>
      <c r="D232" s="980">
        <v>380</v>
      </c>
      <c r="E232" s="980">
        <v>380</v>
      </c>
      <c r="F232" s="899">
        <f t="shared" si="6"/>
        <v>100</v>
      </c>
      <c r="G232" s="930" t="s">
        <v>4392</v>
      </c>
      <c r="H232" s="901" t="s">
        <v>100</v>
      </c>
    </row>
    <row r="233" spans="1:9" s="860" customFormat="1" ht="45" customHeight="1" x14ac:dyDescent="0.2">
      <c r="A233" s="896">
        <f t="shared" si="8"/>
        <v>212</v>
      </c>
      <c r="B233" s="979" t="s">
        <v>4208</v>
      </c>
      <c r="C233" s="980">
        <v>0</v>
      </c>
      <c r="D233" s="980">
        <v>230.57</v>
      </c>
      <c r="E233" s="980">
        <v>230.56700000000001</v>
      </c>
      <c r="F233" s="899">
        <f t="shared" si="6"/>
        <v>99.998698876696892</v>
      </c>
      <c r="G233" s="930" t="s">
        <v>4392</v>
      </c>
      <c r="H233" s="901" t="s">
        <v>100</v>
      </c>
    </row>
    <row r="234" spans="1:9" s="902" customFormat="1" ht="45" customHeight="1" x14ac:dyDescent="0.2">
      <c r="A234" s="896">
        <f t="shared" si="8"/>
        <v>213</v>
      </c>
      <c r="B234" s="994" t="s">
        <v>4207</v>
      </c>
      <c r="C234" s="1013">
        <v>0</v>
      </c>
      <c r="D234" s="1013">
        <v>600</v>
      </c>
      <c r="E234" s="1013">
        <v>400.51</v>
      </c>
      <c r="F234" s="960">
        <f t="shared" si="6"/>
        <v>66.751666666666665</v>
      </c>
      <c r="G234" s="929" t="s">
        <v>4392</v>
      </c>
      <c r="H234" s="901" t="s">
        <v>4795</v>
      </c>
    </row>
    <row r="235" spans="1:9" s="860" customFormat="1" ht="24" customHeight="1" x14ac:dyDescent="0.2">
      <c r="A235" s="896">
        <f t="shared" si="8"/>
        <v>214</v>
      </c>
      <c r="B235" s="979" t="s">
        <v>4206</v>
      </c>
      <c r="C235" s="980">
        <v>0</v>
      </c>
      <c r="D235" s="980">
        <v>686.93</v>
      </c>
      <c r="E235" s="980">
        <v>686.92282999999998</v>
      </c>
      <c r="F235" s="899">
        <f t="shared" si="6"/>
        <v>99.998956225525177</v>
      </c>
      <c r="G235" s="930" t="s">
        <v>4392</v>
      </c>
      <c r="H235" s="901" t="s">
        <v>100</v>
      </c>
    </row>
    <row r="236" spans="1:9" s="860" customFormat="1" ht="24" customHeight="1" x14ac:dyDescent="0.2">
      <c r="A236" s="896">
        <f t="shared" si="8"/>
        <v>215</v>
      </c>
      <c r="B236" s="979" t="s">
        <v>4205</v>
      </c>
      <c r="C236" s="980">
        <v>0</v>
      </c>
      <c r="D236" s="980">
        <v>7200</v>
      </c>
      <c r="E236" s="980">
        <v>7200</v>
      </c>
      <c r="F236" s="899">
        <f t="shared" si="6"/>
        <v>100</v>
      </c>
      <c r="G236" s="930" t="s">
        <v>4392</v>
      </c>
      <c r="H236" s="901" t="s">
        <v>100</v>
      </c>
    </row>
    <row r="237" spans="1:9" s="860" customFormat="1" ht="34.5" customHeight="1" x14ac:dyDescent="0.2">
      <c r="A237" s="896">
        <f t="shared" ref="A237:A243" si="9">A236+1</f>
        <v>216</v>
      </c>
      <c r="B237" s="979" t="s">
        <v>4204</v>
      </c>
      <c r="C237" s="980">
        <v>0</v>
      </c>
      <c r="D237" s="980">
        <v>199</v>
      </c>
      <c r="E237" s="980">
        <v>199</v>
      </c>
      <c r="F237" s="899">
        <f t="shared" si="6"/>
        <v>100</v>
      </c>
      <c r="G237" s="930" t="s">
        <v>4392</v>
      </c>
      <c r="H237" s="901" t="s">
        <v>100</v>
      </c>
    </row>
    <row r="238" spans="1:9" s="860" customFormat="1" ht="24" customHeight="1" x14ac:dyDescent="0.2">
      <c r="A238" s="896">
        <f t="shared" si="9"/>
        <v>217</v>
      </c>
      <c r="B238" s="979" t="s">
        <v>4203</v>
      </c>
      <c r="C238" s="980">
        <v>0</v>
      </c>
      <c r="D238" s="980">
        <v>810</v>
      </c>
      <c r="E238" s="980">
        <v>810</v>
      </c>
      <c r="F238" s="899">
        <f t="shared" si="6"/>
        <v>100</v>
      </c>
      <c r="G238" s="930" t="s">
        <v>4392</v>
      </c>
      <c r="H238" s="901" t="s">
        <v>100</v>
      </c>
    </row>
    <row r="239" spans="1:9" s="860" customFormat="1" ht="73.5" x14ac:dyDescent="0.2">
      <c r="A239" s="896">
        <f t="shared" si="9"/>
        <v>218</v>
      </c>
      <c r="B239" s="979" t="s">
        <v>4796</v>
      </c>
      <c r="C239" s="980">
        <v>0</v>
      </c>
      <c r="D239" s="980">
        <v>1000</v>
      </c>
      <c r="E239" s="980">
        <v>0</v>
      </c>
      <c r="F239" s="899">
        <f t="shared" si="6"/>
        <v>0</v>
      </c>
      <c r="G239" s="930" t="s">
        <v>4396</v>
      </c>
      <c r="H239" s="901" t="s">
        <v>4797</v>
      </c>
      <c r="I239" s="933"/>
    </row>
    <row r="240" spans="1:9" s="860" customFormat="1" ht="157.5" x14ac:dyDescent="0.2">
      <c r="A240" s="896">
        <f t="shared" si="9"/>
        <v>219</v>
      </c>
      <c r="B240" s="979" t="s">
        <v>4798</v>
      </c>
      <c r="C240" s="980">
        <v>0</v>
      </c>
      <c r="D240" s="980">
        <v>3000</v>
      </c>
      <c r="E240" s="980">
        <v>0</v>
      </c>
      <c r="F240" s="899">
        <f t="shared" si="6"/>
        <v>0</v>
      </c>
      <c r="G240" s="932" t="s">
        <v>4396</v>
      </c>
      <c r="H240" s="901" t="s">
        <v>4799</v>
      </c>
    </row>
    <row r="241" spans="1:8" s="860" customFormat="1" ht="126" x14ac:dyDescent="0.2">
      <c r="A241" s="896">
        <f t="shared" si="9"/>
        <v>220</v>
      </c>
      <c r="B241" s="979" t="s">
        <v>4800</v>
      </c>
      <c r="C241" s="980">
        <v>0</v>
      </c>
      <c r="D241" s="980">
        <v>200</v>
      </c>
      <c r="E241" s="980">
        <v>0</v>
      </c>
      <c r="F241" s="899">
        <f t="shared" si="6"/>
        <v>0</v>
      </c>
      <c r="G241" s="932" t="s">
        <v>4396</v>
      </c>
      <c r="H241" s="901" t="s">
        <v>4801</v>
      </c>
    </row>
    <row r="242" spans="1:8" s="860" customFormat="1" ht="24.75" customHeight="1" x14ac:dyDescent="0.2">
      <c r="A242" s="896">
        <f t="shared" si="9"/>
        <v>221</v>
      </c>
      <c r="B242" s="979" t="s">
        <v>4202</v>
      </c>
      <c r="C242" s="980">
        <v>0</v>
      </c>
      <c r="D242" s="980">
        <v>300.91000000000003</v>
      </c>
      <c r="E242" s="980">
        <v>300.89600000000002</v>
      </c>
      <c r="F242" s="899">
        <f t="shared" si="6"/>
        <v>99.995347446080217</v>
      </c>
      <c r="G242" s="932" t="s">
        <v>4392</v>
      </c>
      <c r="H242" s="901" t="s">
        <v>100</v>
      </c>
    </row>
    <row r="243" spans="1:8" s="902" customFormat="1" ht="12.75" customHeight="1" x14ac:dyDescent="0.2">
      <c r="A243" s="896">
        <f t="shared" si="9"/>
        <v>222</v>
      </c>
      <c r="B243" s="994" t="s">
        <v>2517</v>
      </c>
      <c r="C243" s="1013">
        <v>0</v>
      </c>
      <c r="D243" s="1013">
        <v>2808</v>
      </c>
      <c r="E243" s="1013">
        <v>2808</v>
      </c>
      <c r="F243" s="960">
        <f t="shared" si="6"/>
        <v>100</v>
      </c>
      <c r="G243" s="929" t="s">
        <v>4392</v>
      </c>
      <c r="H243" s="901" t="s">
        <v>100</v>
      </c>
    </row>
    <row r="244" spans="1:8" s="860" customFormat="1" ht="13.5" customHeight="1" thickBot="1" x14ac:dyDescent="0.25">
      <c r="A244" s="1162" t="s">
        <v>386</v>
      </c>
      <c r="B244" s="1163"/>
      <c r="C244" s="909">
        <f>SUM(C108:C243)</f>
        <v>129677</v>
      </c>
      <c r="D244" s="935">
        <f>SUM(D108:D243)</f>
        <v>239758.80999999997</v>
      </c>
      <c r="E244" s="935">
        <f>SUM(E108:E243)</f>
        <v>193669.41533000011</v>
      </c>
      <c r="F244" s="936">
        <f t="shared" si="6"/>
        <v>80.776767005975771</v>
      </c>
      <c r="G244" s="911"/>
      <c r="H244" s="937"/>
    </row>
    <row r="245" spans="1:8" ht="18" customHeight="1" thickBot="1" x14ac:dyDescent="0.2">
      <c r="A245" s="889" t="s">
        <v>4386</v>
      </c>
      <c r="B245" s="890"/>
      <c r="C245" s="891"/>
      <c r="D245" s="891"/>
      <c r="E245" s="892"/>
      <c r="F245" s="893"/>
      <c r="G245" s="894"/>
      <c r="H245" s="927"/>
    </row>
    <row r="246" spans="1:8" s="860" customFormat="1" ht="157.5" x14ac:dyDescent="0.2">
      <c r="A246" s="938">
        <f>A243+1</f>
        <v>223</v>
      </c>
      <c r="B246" s="1017" t="s">
        <v>4802</v>
      </c>
      <c r="C246" s="1018">
        <v>0</v>
      </c>
      <c r="D246" s="1018">
        <v>6101</v>
      </c>
      <c r="E246" s="1018">
        <v>0</v>
      </c>
      <c r="F246" s="946">
        <f t="shared" ref="F246:F319" si="10">E246/D246*100</f>
        <v>0</v>
      </c>
      <c r="G246" s="1019" t="s">
        <v>4392</v>
      </c>
      <c r="H246" s="948" t="s">
        <v>4803</v>
      </c>
    </row>
    <row r="247" spans="1:8" s="860" customFormat="1" ht="157.5" x14ac:dyDescent="0.2">
      <c r="A247" s="896">
        <f t="shared" ref="A247:A310" si="11">A246+1</f>
        <v>224</v>
      </c>
      <c r="B247" s="979" t="s">
        <v>831</v>
      </c>
      <c r="C247" s="980">
        <v>0</v>
      </c>
      <c r="D247" s="980">
        <v>4394.2700000000004</v>
      </c>
      <c r="E247" s="980">
        <v>294.87817000000001</v>
      </c>
      <c r="F247" s="899">
        <f t="shared" si="10"/>
        <v>6.71051551224663</v>
      </c>
      <c r="G247" s="930" t="s">
        <v>4392</v>
      </c>
      <c r="H247" s="901" t="s">
        <v>4804</v>
      </c>
    </row>
    <row r="248" spans="1:8" s="860" customFormat="1" ht="12.75" customHeight="1" x14ac:dyDescent="0.2">
      <c r="A248" s="896">
        <f t="shared" si="11"/>
        <v>225</v>
      </c>
      <c r="B248" s="979" t="s">
        <v>825</v>
      </c>
      <c r="C248" s="980">
        <v>0</v>
      </c>
      <c r="D248" s="980">
        <v>237.63</v>
      </c>
      <c r="E248" s="980">
        <v>237.62</v>
      </c>
      <c r="F248" s="899">
        <f t="shared" si="10"/>
        <v>99.995791777132524</v>
      </c>
      <c r="G248" s="930" t="s">
        <v>4392</v>
      </c>
      <c r="H248" s="901" t="s">
        <v>100</v>
      </c>
    </row>
    <row r="249" spans="1:8" s="860" customFormat="1" ht="57" customHeight="1" x14ac:dyDescent="0.2">
      <c r="A249" s="896">
        <f t="shared" si="11"/>
        <v>226</v>
      </c>
      <c r="B249" s="979" t="s">
        <v>2316</v>
      </c>
      <c r="C249" s="980">
        <v>0</v>
      </c>
      <c r="D249" s="980">
        <v>5</v>
      </c>
      <c r="E249" s="980">
        <v>1.21</v>
      </c>
      <c r="F249" s="899">
        <f t="shared" si="10"/>
        <v>24.2</v>
      </c>
      <c r="G249" s="930" t="s">
        <v>4392</v>
      </c>
      <c r="H249" s="901" t="s">
        <v>4805</v>
      </c>
    </row>
    <row r="250" spans="1:8" s="860" customFormat="1" ht="57" customHeight="1" x14ac:dyDescent="0.2">
      <c r="A250" s="896">
        <f t="shared" si="11"/>
        <v>227</v>
      </c>
      <c r="B250" s="979" t="s">
        <v>4806</v>
      </c>
      <c r="C250" s="980">
        <v>0</v>
      </c>
      <c r="D250" s="980">
        <v>19</v>
      </c>
      <c r="E250" s="980">
        <v>14.153</v>
      </c>
      <c r="F250" s="899">
        <f t="shared" si="10"/>
        <v>74.489473684210523</v>
      </c>
      <c r="G250" s="930" t="s">
        <v>4392</v>
      </c>
      <c r="H250" s="901" t="s">
        <v>4807</v>
      </c>
    </row>
    <row r="251" spans="1:8" s="860" customFormat="1" ht="94.5" x14ac:dyDescent="0.2">
      <c r="A251" s="896">
        <f t="shared" si="11"/>
        <v>228</v>
      </c>
      <c r="B251" s="979" t="s">
        <v>4808</v>
      </c>
      <c r="C251" s="980">
        <v>0</v>
      </c>
      <c r="D251" s="980">
        <v>846.90000000000009</v>
      </c>
      <c r="E251" s="980">
        <v>0</v>
      </c>
      <c r="F251" s="899">
        <f t="shared" si="10"/>
        <v>0</v>
      </c>
      <c r="G251" s="929" t="s">
        <v>4392</v>
      </c>
      <c r="H251" s="901" t="s">
        <v>4809</v>
      </c>
    </row>
    <row r="252" spans="1:8" s="860" customFormat="1" ht="34.5" customHeight="1" x14ac:dyDescent="0.2">
      <c r="A252" s="896">
        <f t="shared" si="11"/>
        <v>229</v>
      </c>
      <c r="B252" s="979" t="s">
        <v>4810</v>
      </c>
      <c r="C252" s="980">
        <v>0</v>
      </c>
      <c r="D252" s="980">
        <v>4.5999999999999996</v>
      </c>
      <c r="E252" s="980">
        <v>4.5960000000000001</v>
      </c>
      <c r="F252" s="899">
        <f t="shared" si="10"/>
        <v>99.913043478260875</v>
      </c>
      <c r="G252" s="929" t="s">
        <v>4392</v>
      </c>
      <c r="H252" s="931" t="s">
        <v>100</v>
      </c>
    </row>
    <row r="253" spans="1:8" s="860" customFormat="1" ht="73.5" x14ac:dyDescent="0.2">
      <c r="A253" s="896">
        <f t="shared" si="11"/>
        <v>230</v>
      </c>
      <c r="B253" s="979" t="s">
        <v>4811</v>
      </c>
      <c r="C253" s="980">
        <v>0</v>
      </c>
      <c r="D253" s="980">
        <v>1520</v>
      </c>
      <c r="E253" s="980">
        <v>474.67442999999997</v>
      </c>
      <c r="F253" s="899">
        <f t="shared" si="10"/>
        <v>31.228580921052629</v>
      </c>
      <c r="G253" s="930" t="s">
        <v>4392</v>
      </c>
      <c r="H253" s="901" t="s">
        <v>4812</v>
      </c>
    </row>
    <row r="254" spans="1:8" s="860" customFormat="1" ht="24" customHeight="1" x14ac:dyDescent="0.2">
      <c r="A254" s="896">
        <f t="shared" si="11"/>
        <v>231</v>
      </c>
      <c r="B254" s="979" t="s">
        <v>826</v>
      </c>
      <c r="C254" s="980">
        <v>0</v>
      </c>
      <c r="D254" s="980">
        <v>38.49</v>
      </c>
      <c r="E254" s="980">
        <v>38.482779999999998</v>
      </c>
      <c r="F254" s="899">
        <f t="shared" si="10"/>
        <v>99.981241881008046</v>
      </c>
      <c r="G254" s="930" t="s">
        <v>4392</v>
      </c>
      <c r="H254" s="931" t="s">
        <v>100</v>
      </c>
    </row>
    <row r="255" spans="1:8" s="860" customFormat="1" ht="24" customHeight="1" x14ac:dyDescent="0.2">
      <c r="A255" s="896">
        <f t="shared" si="11"/>
        <v>232</v>
      </c>
      <c r="B255" s="979" t="s">
        <v>851</v>
      </c>
      <c r="C255" s="980">
        <v>0</v>
      </c>
      <c r="D255" s="980">
        <v>33.33</v>
      </c>
      <c r="E255" s="980">
        <v>6</v>
      </c>
      <c r="F255" s="899">
        <f t="shared" si="10"/>
        <v>18.001800180018002</v>
      </c>
      <c r="G255" s="930" t="s">
        <v>4392</v>
      </c>
      <c r="H255" s="1174" t="s">
        <v>4813</v>
      </c>
    </row>
    <row r="256" spans="1:8" s="860" customFormat="1" ht="21" x14ac:dyDescent="0.2">
      <c r="A256" s="896">
        <f t="shared" si="11"/>
        <v>233</v>
      </c>
      <c r="B256" s="979" t="s">
        <v>827</v>
      </c>
      <c r="C256" s="980">
        <v>0</v>
      </c>
      <c r="D256" s="980">
        <v>33.33</v>
      </c>
      <c r="E256" s="980">
        <v>12.1</v>
      </c>
      <c r="F256" s="899">
        <f t="shared" si="10"/>
        <v>36.303630363036305</v>
      </c>
      <c r="G256" s="930" t="s">
        <v>4392</v>
      </c>
      <c r="H256" s="1167"/>
    </row>
    <row r="257" spans="1:8" s="860" customFormat="1" ht="24" customHeight="1" x14ac:dyDescent="0.2">
      <c r="A257" s="896">
        <f t="shared" si="11"/>
        <v>234</v>
      </c>
      <c r="B257" s="979" t="s">
        <v>853</v>
      </c>
      <c r="C257" s="980">
        <v>0</v>
      </c>
      <c r="D257" s="980">
        <v>33.369999999999997</v>
      </c>
      <c r="E257" s="980">
        <v>6.7759999999999998</v>
      </c>
      <c r="F257" s="899">
        <f t="shared" si="10"/>
        <v>20.305663769853162</v>
      </c>
      <c r="G257" s="930" t="s">
        <v>4392</v>
      </c>
      <c r="H257" s="1167"/>
    </row>
    <row r="258" spans="1:8" s="860" customFormat="1" ht="10.5" customHeight="1" x14ac:dyDescent="0.2">
      <c r="A258" s="896">
        <f t="shared" si="11"/>
        <v>235</v>
      </c>
      <c r="B258" s="979" t="s">
        <v>849</v>
      </c>
      <c r="C258" s="980">
        <v>0</v>
      </c>
      <c r="D258" s="980">
        <v>33.369999999999997</v>
      </c>
      <c r="E258" s="980">
        <v>14.52</v>
      </c>
      <c r="F258" s="899">
        <f t="shared" si="10"/>
        <v>43.512136649685345</v>
      </c>
      <c r="G258" s="930" t="s">
        <v>4392</v>
      </c>
      <c r="H258" s="1167"/>
    </row>
    <row r="259" spans="1:8" s="860" customFormat="1" ht="24" customHeight="1" x14ac:dyDescent="0.2">
      <c r="A259" s="896">
        <f t="shared" si="11"/>
        <v>236</v>
      </c>
      <c r="B259" s="979" t="s">
        <v>848</v>
      </c>
      <c r="C259" s="980">
        <v>0</v>
      </c>
      <c r="D259" s="980">
        <v>33.369999999999997</v>
      </c>
      <c r="E259" s="980">
        <v>12.1</v>
      </c>
      <c r="F259" s="899">
        <f t="shared" si="10"/>
        <v>36.26011387473779</v>
      </c>
      <c r="G259" s="930" t="s">
        <v>4392</v>
      </c>
      <c r="H259" s="1167"/>
    </row>
    <row r="260" spans="1:8" s="860" customFormat="1" ht="24" customHeight="1" x14ac:dyDescent="0.2">
      <c r="A260" s="896">
        <f t="shared" si="11"/>
        <v>237</v>
      </c>
      <c r="B260" s="979" t="s">
        <v>841</v>
      </c>
      <c r="C260" s="980">
        <v>0</v>
      </c>
      <c r="D260" s="980">
        <v>33.369999999999997</v>
      </c>
      <c r="E260" s="980">
        <v>3.63</v>
      </c>
      <c r="F260" s="899">
        <f t="shared" si="10"/>
        <v>10.878034162421336</v>
      </c>
      <c r="G260" s="930" t="s">
        <v>4392</v>
      </c>
      <c r="H260" s="1167"/>
    </row>
    <row r="261" spans="1:8" s="860" customFormat="1" ht="12.75" customHeight="1" x14ac:dyDescent="0.2">
      <c r="A261" s="896">
        <f t="shared" si="11"/>
        <v>238</v>
      </c>
      <c r="B261" s="979" t="s">
        <v>846</v>
      </c>
      <c r="C261" s="980">
        <v>0</v>
      </c>
      <c r="D261" s="980">
        <v>64.64</v>
      </c>
      <c r="E261" s="980">
        <v>40.897999999999996</v>
      </c>
      <c r="F261" s="899">
        <f t="shared" si="10"/>
        <v>63.270420792079193</v>
      </c>
      <c r="G261" s="930" t="s">
        <v>4392</v>
      </c>
      <c r="H261" s="1167"/>
    </row>
    <row r="262" spans="1:8" s="860" customFormat="1" ht="34.5" customHeight="1" x14ac:dyDescent="0.2">
      <c r="A262" s="896">
        <f t="shared" si="11"/>
        <v>239</v>
      </c>
      <c r="B262" s="979" t="s">
        <v>832</v>
      </c>
      <c r="C262" s="980">
        <v>0</v>
      </c>
      <c r="D262" s="980">
        <v>33.299999999999997</v>
      </c>
      <c r="E262" s="980">
        <v>12.1</v>
      </c>
      <c r="F262" s="899">
        <f t="shared" si="10"/>
        <v>36.336336336336338</v>
      </c>
      <c r="G262" s="930" t="s">
        <v>4392</v>
      </c>
      <c r="H262" s="1167"/>
    </row>
    <row r="263" spans="1:8" s="860" customFormat="1" ht="21" x14ac:dyDescent="0.2">
      <c r="A263" s="896">
        <f t="shared" si="11"/>
        <v>240</v>
      </c>
      <c r="B263" s="979" t="s">
        <v>852</v>
      </c>
      <c r="C263" s="980">
        <v>0</v>
      </c>
      <c r="D263" s="980">
        <v>33.299999999999997</v>
      </c>
      <c r="E263" s="980">
        <v>15.609</v>
      </c>
      <c r="F263" s="899">
        <f t="shared" si="10"/>
        <v>46.873873873873876</v>
      </c>
      <c r="G263" s="930" t="s">
        <v>4392</v>
      </c>
      <c r="H263" s="1167"/>
    </row>
    <row r="264" spans="1:8" s="860" customFormat="1" ht="12.75" customHeight="1" x14ac:dyDescent="0.2">
      <c r="A264" s="896">
        <f t="shared" si="11"/>
        <v>241</v>
      </c>
      <c r="B264" s="979" t="s">
        <v>839</v>
      </c>
      <c r="C264" s="980">
        <v>0</v>
      </c>
      <c r="D264" s="980">
        <v>33.299999999999997</v>
      </c>
      <c r="E264" s="980">
        <v>9.4380000000000006</v>
      </c>
      <c r="F264" s="899">
        <f t="shared" si="10"/>
        <v>28.342342342342349</v>
      </c>
      <c r="G264" s="930" t="s">
        <v>4392</v>
      </c>
      <c r="H264" s="1167"/>
    </row>
    <row r="265" spans="1:8" s="860" customFormat="1" ht="24" customHeight="1" x14ac:dyDescent="0.2">
      <c r="A265" s="896">
        <f t="shared" si="11"/>
        <v>242</v>
      </c>
      <c r="B265" s="979" t="s">
        <v>847</v>
      </c>
      <c r="C265" s="980">
        <v>0</v>
      </c>
      <c r="D265" s="980">
        <v>33.33</v>
      </c>
      <c r="E265" s="980">
        <v>9.5589999999999993</v>
      </c>
      <c r="F265" s="899">
        <f t="shared" si="10"/>
        <v>28.67986798679868</v>
      </c>
      <c r="G265" s="930" t="s">
        <v>4392</v>
      </c>
      <c r="H265" s="1167"/>
    </row>
    <row r="266" spans="1:8" s="860" customFormat="1" ht="34.5" customHeight="1" x14ac:dyDescent="0.2">
      <c r="A266" s="896">
        <f t="shared" si="11"/>
        <v>243</v>
      </c>
      <c r="B266" s="979" t="s">
        <v>829</v>
      </c>
      <c r="C266" s="980">
        <v>0</v>
      </c>
      <c r="D266" s="980">
        <v>33.299999999999997</v>
      </c>
      <c r="E266" s="980">
        <v>5.9290000000000003</v>
      </c>
      <c r="F266" s="899">
        <f t="shared" si="10"/>
        <v>17.804804804804807</v>
      </c>
      <c r="G266" s="930" t="s">
        <v>4392</v>
      </c>
      <c r="H266" s="1167"/>
    </row>
    <row r="267" spans="1:8" s="860" customFormat="1" ht="24" customHeight="1" x14ac:dyDescent="0.2">
      <c r="A267" s="896">
        <f t="shared" si="11"/>
        <v>244</v>
      </c>
      <c r="B267" s="979" t="s">
        <v>828</v>
      </c>
      <c r="C267" s="980">
        <v>0</v>
      </c>
      <c r="D267" s="980">
        <v>33.299999999999997</v>
      </c>
      <c r="E267" s="980">
        <v>11.808999999999999</v>
      </c>
      <c r="F267" s="899">
        <f t="shared" si="10"/>
        <v>35.462462462462462</v>
      </c>
      <c r="G267" s="930" t="s">
        <v>4392</v>
      </c>
      <c r="H267" s="1167"/>
    </row>
    <row r="268" spans="1:8" s="860" customFormat="1" ht="12.75" customHeight="1" x14ac:dyDescent="0.2">
      <c r="A268" s="896">
        <f t="shared" si="11"/>
        <v>245</v>
      </c>
      <c r="B268" s="979" t="s">
        <v>835</v>
      </c>
      <c r="C268" s="980">
        <v>0</v>
      </c>
      <c r="D268" s="980">
        <v>33.299999999999997</v>
      </c>
      <c r="E268" s="980">
        <v>10.406000000000001</v>
      </c>
      <c r="F268" s="899">
        <f t="shared" si="10"/>
        <v>31.249249249249257</v>
      </c>
      <c r="G268" s="930" t="s">
        <v>4392</v>
      </c>
      <c r="H268" s="1167"/>
    </row>
    <row r="269" spans="1:8" s="860" customFormat="1" ht="24" customHeight="1" x14ac:dyDescent="0.2">
      <c r="A269" s="896">
        <f t="shared" si="11"/>
        <v>246</v>
      </c>
      <c r="B269" s="979" t="s">
        <v>845</v>
      </c>
      <c r="C269" s="980">
        <v>0</v>
      </c>
      <c r="D269" s="980">
        <v>17.670000000000002</v>
      </c>
      <c r="E269" s="980">
        <v>14.52</v>
      </c>
      <c r="F269" s="899">
        <f t="shared" si="10"/>
        <v>82.173174872665527</v>
      </c>
      <c r="G269" s="930" t="s">
        <v>4392</v>
      </c>
      <c r="H269" s="1167"/>
    </row>
    <row r="270" spans="1:8" s="860" customFormat="1" ht="21" x14ac:dyDescent="0.2">
      <c r="A270" s="896">
        <f t="shared" si="11"/>
        <v>247</v>
      </c>
      <c r="B270" s="979" t="s">
        <v>837</v>
      </c>
      <c r="C270" s="980">
        <v>0</v>
      </c>
      <c r="D270" s="980">
        <v>33.299999999999997</v>
      </c>
      <c r="E270" s="980">
        <v>14.52</v>
      </c>
      <c r="F270" s="899">
        <f t="shared" si="10"/>
        <v>43.603603603603609</v>
      </c>
      <c r="G270" s="930" t="s">
        <v>4392</v>
      </c>
      <c r="H270" s="1167"/>
    </row>
    <row r="271" spans="1:8" s="860" customFormat="1" ht="12.75" customHeight="1" x14ac:dyDescent="0.2">
      <c r="A271" s="896">
        <f t="shared" si="11"/>
        <v>248</v>
      </c>
      <c r="B271" s="979" t="s">
        <v>836</v>
      </c>
      <c r="C271" s="980">
        <v>0</v>
      </c>
      <c r="D271" s="980">
        <v>33.299999999999997</v>
      </c>
      <c r="E271" s="980">
        <v>11.930999999999999</v>
      </c>
      <c r="F271" s="899">
        <f t="shared" si="10"/>
        <v>35.828828828828833</v>
      </c>
      <c r="G271" s="930" t="s">
        <v>4392</v>
      </c>
      <c r="H271" s="1167"/>
    </row>
    <row r="272" spans="1:8" s="860" customFormat="1" ht="12.75" customHeight="1" x14ac:dyDescent="0.2">
      <c r="A272" s="896">
        <f t="shared" si="11"/>
        <v>249</v>
      </c>
      <c r="B272" s="979" t="s">
        <v>840</v>
      </c>
      <c r="C272" s="980">
        <v>0</v>
      </c>
      <c r="D272" s="980">
        <v>33.33</v>
      </c>
      <c r="E272" s="980">
        <v>14.52</v>
      </c>
      <c r="F272" s="899">
        <f t="shared" si="10"/>
        <v>43.564356435643568</v>
      </c>
      <c r="G272" s="930" t="s">
        <v>4392</v>
      </c>
      <c r="H272" s="1167"/>
    </row>
    <row r="273" spans="1:8" s="860" customFormat="1" ht="24" customHeight="1" x14ac:dyDescent="0.2">
      <c r="A273" s="896">
        <f t="shared" si="11"/>
        <v>250</v>
      </c>
      <c r="B273" s="979" t="s">
        <v>833</v>
      </c>
      <c r="C273" s="980">
        <v>0</v>
      </c>
      <c r="D273" s="980">
        <v>33.25</v>
      </c>
      <c r="E273" s="980">
        <v>6.2919999999999998</v>
      </c>
      <c r="F273" s="899">
        <f t="shared" si="10"/>
        <v>18.923308270676692</v>
      </c>
      <c r="G273" s="930" t="s">
        <v>4392</v>
      </c>
      <c r="H273" s="1167"/>
    </row>
    <row r="274" spans="1:8" s="860" customFormat="1" ht="21" x14ac:dyDescent="0.2">
      <c r="A274" s="896">
        <f t="shared" si="11"/>
        <v>251</v>
      </c>
      <c r="B274" s="979" t="s">
        <v>855</v>
      </c>
      <c r="C274" s="980">
        <v>0</v>
      </c>
      <c r="D274" s="980">
        <v>33.5</v>
      </c>
      <c r="E274" s="980">
        <v>7.26</v>
      </c>
      <c r="F274" s="899">
        <f t="shared" si="10"/>
        <v>21.671641791044777</v>
      </c>
      <c r="G274" s="930" t="s">
        <v>4392</v>
      </c>
      <c r="H274" s="1167"/>
    </row>
    <row r="275" spans="1:8" s="860" customFormat="1" ht="24" customHeight="1" x14ac:dyDescent="0.2">
      <c r="A275" s="896">
        <f t="shared" si="11"/>
        <v>252</v>
      </c>
      <c r="B275" s="979" t="s">
        <v>856</v>
      </c>
      <c r="C275" s="980">
        <v>0</v>
      </c>
      <c r="D275" s="980">
        <v>17.62</v>
      </c>
      <c r="E275" s="980">
        <v>6.05</v>
      </c>
      <c r="F275" s="899">
        <f t="shared" si="10"/>
        <v>34.335981838819521</v>
      </c>
      <c r="G275" s="930" t="s">
        <v>4392</v>
      </c>
      <c r="H275" s="1167"/>
    </row>
    <row r="276" spans="1:8" s="860" customFormat="1" ht="24" customHeight="1" x14ac:dyDescent="0.2">
      <c r="A276" s="896">
        <f t="shared" si="11"/>
        <v>253</v>
      </c>
      <c r="B276" s="979" t="s">
        <v>854</v>
      </c>
      <c r="C276" s="980">
        <v>0</v>
      </c>
      <c r="D276" s="980">
        <v>33.340000000000003</v>
      </c>
      <c r="E276" s="980">
        <v>9.5589999999999993</v>
      </c>
      <c r="F276" s="899">
        <f t="shared" si="10"/>
        <v>28.671265746850626</v>
      </c>
      <c r="G276" s="930" t="s">
        <v>4392</v>
      </c>
      <c r="H276" s="1167"/>
    </row>
    <row r="277" spans="1:8" s="860" customFormat="1" ht="24" customHeight="1" x14ac:dyDescent="0.2">
      <c r="A277" s="896">
        <f t="shared" si="11"/>
        <v>254</v>
      </c>
      <c r="B277" s="979" t="s">
        <v>2317</v>
      </c>
      <c r="C277" s="980">
        <v>0</v>
      </c>
      <c r="D277" s="980">
        <v>33.380000000000003</v>
      </c>
      <c r="E277" s="980">
        <v>10.89</v>
      </c>
      <c r="F277" s="899">
        <f t="shared" si="10"/>
        <v>32.624325943678848</v>
      </c>
      <c r="G277" s="930" t="s">
        <v>4392</v>
      </c>
      <c r="H277" s="1167"/>
    </row>
    <row r="278" spans="1:8" s="860" customFormat="1" ht="24" customHeight="1" x14ac:dyDescent="0.2">
      <c r="A278" s="896">
        <f t="shared" si="11"/>
        <v>255</v>
      </c>
      <c r="B278" s="979" t="s">
        <v>842</v>
      </c>
      <c r="C278" s="980">
        <v>0</v>
      </c>
      <c r="D278" s="980">
        <v>33.380000000000003</v>
      </c>
      <c r="E278" s="980">
        <v>5.8079999999999998</v>
      </c>
      <c r="F278" s="899">
        <f t="shared" si="10"/>
        <v>17.399640503295384</v>
      </c>
      <c r="G278" s="930" t="s">
        <v>4392</v>
      </c>
      <c r="H278" s="1167"/>
    </row>
    <row r="279" spans="1:8" s="860" customFormat="1" ht="24" customHeight="1" x14ac:dyDescent="0.2">
      <c r="A279" s="896">
        <f t="shared" si="11"/>
        <v>256</v>
      </c>
      <c r="B279" s="979" t="s">
        <v>843</v>
      </c>
      <c r="C279" s="980">
        <v>0</v>
      </c>
      <c r="D279" s="980">
        <v>33.380000000000003</v>
      </c>
      <c r="E279" s="980">
        <v>5.5659999999999998</v>
      </c>
      <c r="F279" s="899">
        <f t="shared" si="10"/>
        <v>16.674655482324745</v>
      </c>
      <c r="G279" s="930" t="s">
        <v>4392</v>
      </c>
      <c r="H279" s="1167"/>
    </row>
    <row r="280" spans="1:8" s="860" customFormat="1" ht="12.75" customHeight="1" x14ac:dyDescent="0.2">
      <c r="A280" s="896">
        <f t="shared" si="11"/>
        <v>257</v>
      </c>
      <c r="B280" s="979" t="s">
        <v>838</v>
      </c>
      <c r="C280" s="980">
        <v>0</v>
      </c>
      <c r="D280" s="980">
        <v>33.299999999999997</v>
      </c>
      <c r="E280" s="980">
        <v>7.7439999999999998</v>
      </c>
      <c r="F280" s="899">
        <f t="shared" si="10"/>
        <v>23.255255255255257</v>
      </c>
      <c r="G280" s="930" t="s">
        <v>4392</v>
      </c>
      <c r="H280" s="1167"/>
    </row>
    <row r="281" spans="1:8" s="860" customFormat="1" ht="12.75" customHeight="1" x14ac:dyDescent="0.2">
      <c r="A281" s="896">
        <f t="shared" si="11"/>
        <v>258</v>
      </c>
      <c r="B281" s="979" t="s">
        <v>857</v>
      </c>
      <c r="C281" s="980">
        <v>0</v>
      </c>
      <c r="D281" s="980">
        <v>33.25</v>
      </c>
      <c r="E281" s="980">
        <v>10.89</v>
      </c>
      <c r="F281" s="899">
        <f t="shared" si="10"/>
        <v>32.751879699248121</v>
      </c>
      <c r="G281" s="930" t="s">
        <v>4392</v>
      </c>
      <c r="H281" s="1167"/>
    </row>
    <row r="282" spans="1:8" s="860" customFormat="1" ht="24" customHeight="1" x14ac:dyDescent="0.2">
      <c r="A282" s="896">
        <f t="shared" si="11"/>
        <v>259</v>
      </c>
      <c r="B282" s="979" t="s">
        <v>850</v>
      </c>
      <c r="C282" s="980">
        <v>0</v>
      </c>
      <c r="D282" s="980">
        <v>33.340000000000003</v>
      </c>
      <c r="E282" s="980">
        <v>7.7439999999999998</v>
      </c>
      <c r="F282" s="899">
        <f t="shared" si="10"/>
        <v>23.227354529094178</v>
      </c>
      <c r="G282" s="930" t="s">
        <v>4392</v>
      </c>
      <c r="H282" s="1167"/>
    </row>
    <row r="283" spans="1:8" s="860" customFormat="1" ht="24" customHeight="1" x14ac:dyDescent="0.2">
      <c r="A283" s="896">
        <f t="shared" si="11"/>
        <v>260</v>
      </c>
      <c r="B283" s="979" t="s">
        <v>834</v>
      </c>
      <c r="C283" s="980">
        <v>0</v>
      </c>
      <c r="D283" s="980">
        <v>33.5</v>
      </c>
      <c r="E283" s="980">
        <v>5</v>
      </c>
      <c r="F283" s="899">
        <f t="shared" si="10"/>
        <v>14.925373134328357</v>
      </c>
      <c r="G283" s="930" t="s">
        <v>4392</v>
      </c>
      <c r="H283" s="1167"/>
    </row>
    <row r="284" spans="1:8" s="860" customFormat="1" ht="24" customHeight="1" x14ac:dyDescent="0.2">
      <c r="A284" s="896">
        <f t="shared" si="11"/>
        <v>261</v>
      </c>
      <c r="B284" s="979" t="s">
        <v>844</v>
      </c>
      <c r="C284" s="980">
        <v>0</v>
      </c>
      <c r="D284" s="980">
        <v>33.25</v>
      </c>
      <c r="E284" s="980">
        <v>4.84</v>
      </c>
      <c r="F284" s="899">
        <f t="shared" si="10"/>
        <v>14.556390977443609</v>
      </c>
      <c r="G284" s="930" t="s">
        <v>4392</v>
      </c>
      <c r="H284" s="1168"/>
    </row>
    <row r="285" spans="1:8" s="860" customFormat="1" ht="63" x14ac:dyDescent="0.2">
      <c r="A285" s="896">
        <f t="shared" si="11"/>
        <v>262</v>
      </c>
      <c r="B285" s="979" t="s">
        <v>2318</v>
      </c>
      <c r="C285" s="980">
        <v>6000</v>
      </c>
      <c r="D285" s="980">
        <v>5520.6</v>
      </c>
      <c r="E285" s="980">
        <v>1196.4000000000001</v>
      </c>
      <c r="F285" s="899">
        <f t="shared" si="10"/>
        <v>21.671557439408758</v>
      </c>
      <c r="G285" s="930" t="s">
        <v>4396</v>
      </c>
      <c r="H285" s="901" t="s">
        <v>4814</v>
      </c>
    </row>
    <row r="286" spans="1:8" s="860" customFormat="1" ht="73.5" x14ac:dyDescent="0.2">
      <c r="A286" s="896">
        <f t="shared" si="11"/>
        <v>263</v>
      </c>
      <c r="B286" s="979" t="s">
        <v>2319</v>
      </c>
      <c r="C286" s="980">
        <v>3000</v>
      </c>
      <c r="D286" s="980">
        <v>4696.1000000000004</v>
      </c>
      <c r="E286" s="980">
        <v>1734.414</v>
      </c>
      <c r="F286" s="899">
        <f t="shared" si="10"/>
        <v>36.933072123677093</v>
      </c>
      <c r="G286" s="930" t="s">
        <v>4396</v>
      </c>
      <c r="H286" s="901" t="s">
        <v>4815</v>
      </c>
    </row>
    <row r="287" spans="1:8" s="860" customFormat="1" ht="63" x14ac:dyDescent="0.2">
      <c r="A287" s="896">
        <f t="shared" si="11"/>
        <v>264</v>
      </c>
      <c r="B287" s="979" t="s">
        <v>2320</v>
      </c>
      <c r="C287" s="980">
        <v>4500</v>
      </c>
      <c r="D287" s="980">
        <v>2000</v>
      </c>
      <c r="E287" s="980">
        <v>320.64999999999998</v>
      </c>
      <c r="F287" s="899">
        <f t="shared" si="10"/>
        <v>16.032499999999999</v>
      </c>
      <c r="G287" s="930" t="s">
        <v>4396</v>
      </c>
      <c r="H287" s="901" t="s">
        <v>4816</v>
      </c>
    </row>
    <row r="288" spans="1:8" s="860" customFormat="1" ht="84" x14ac:dyDescent="0.2">
      <c r="A288" s="896">
        <f t="shared" si="11"/>
        <v>265</v>
      </c>
      <c r="B288" s="979" t="s">
        <v>2321</v>
      </c>
      <c r="C288" s="980">
        <v>2097</v>
      </c>
      <c r="D288" s="980">
        <v>1200.3899999999999</v>
      </c>
      <c r="E288" s="980">
        <v>293.61860000000001</v>
      </c>
      <c r="F288" s="899">
        <f t="shared" si="10"/>
        <v>24.460267079865712</v>
      </c>
      <c r="G288" s="930" t="s">
        <v>4396</v>
      </c>
      <c r="H288" s="901" t="s">
        <v>4817</v>
      </c>
    </row>
    <row r="289" spans="1:8" s="860" customFormat="1" ht="63" x14ac:dyDescent="0.2">
      <c r="A289" s="896">
        <f t="shared" si="11"/>
        <v>266</v>
      </c>
      <c r="B289" s="979" t="s">
        <v>2322</v>
      </c>
      <c r="C289" s="980">
        <v>20000</v>
      </c>
      <c r="D289" s="980">
        <v>101.2</v>
      </c>
      <c r="E289" s="980">
        <v>57.426599999999993</v>
      </c>
      <c r="F289" s="899">
        <f t="shared" si="10"/>
        <v>56.74565217391303</v>
      </c>
      <c r="G289" s="930" t="s">
        <v>4396</v>
      </c>
      <c r="H289" s="901" t="s">
        <v>4818</v>
      </c>
    </row>
    <row r="290" spans="1:8" s="860" customFormat="1" ht="63" x14ac:dyDescent="0.2">
      <c r="A290" s="896">
        <f t="shared" si="11"/>
        <v>267</v>
      </c>
      <c r="B290" s="979" t="s">
        <v>2323</v>
      </c>
      <c r="C290" s="980">
        <v>5000</v>
      </c>
      <c r="D290" s="980">
        <v>200</v>
      </c>
      <c r="E290" s="980">
        <v>57.426599999999993</v>
      </c>
      <c r="F290" s="899">
        <f t="shared" si="10"/>
        <v>28.713299999999997</v>
      </c>
      <c r="G290" s="930" t="s">
        <v>4396</v>
      </c>
      <c r="H290" s="901" t="s">
        <v>4818</v>
      </c>
    </row>
    <row r="291" spans="1:8" s="860" customFormat="1" ht="57" customHeight="1" x14ac:dyDescent="0.2">
      <c r="A291" s="896">
        <f t="shared" si="11"/>
        <v>268</v>
      </c>
      <c r="B291" s="979" t="s">
        <v>4819</v>
      </c>
      <c r="C291" s="980">
        <v>3000</v>
      </c>
      <c r="D291" s="980">
        <v>200</v>
      </c>
      <c r="E291" s="980">
        <v>0</v>
      </c>
      <c r="F291" s="899">
        <f t="shared" si="10"/>
        <v>0</v>
      </c>
      <c r="G291" s="930" t="s">
        <v>4396</v>
      </c>
      <c r="H291" s="901" t="s">
        <v>4820</v>
      </c>
    </row>
    <row r="292" spans="1:8" s="860" customFormat="1" ht="63" x14ac:dyDescent="0.2">
      <c r="A292" s="896">
        <f t="shared" si="11"/>
        <v>269</v>
      </c>
      <c r="B292" s="979" t="s">
        <v>2324</v>
      </c>
      <c r="C292" s="980">
        <v>500</v>
      </c>
      <c r="D292" s="980">
        <v>101.2</v>
      </c>
      <c r="E292" s="980">
        <v>57.426599999999993</v>
      </c>
      <c r="F292" s="899">
        <f t="shared" si="10"/>
        <v>56.74565217391303</v>
      </c>
      <c r="G292" s="930" t="s">
        <v>4396</v>
      </c>
      <c r="H292" s="901" t="s">
        <v>4818</v>
      </c>
    </row>
    <row r="293" spans="1:8" s="860" customFormat="1" ht="63" x14ac:dyDescent="0.2">
      <c r="A293" s="896">
        <f t="shared" si="11"/>
        <v>270</v>
      </c>
      <c r="B293" s="979" t="s">
        <v>2325</v>
      </c>
      <c r="C293" s="980">
        <v>500</v>
      </c>
      <c r="D293" s="980">
        <v>104.30000000000001</v>
      </c>
      <c r="E293" s="980">
        <v>57.426599999999993</v>
      </c>
      <c r="F293" s="899">
        <f t="shared" si="10"/>
        <v>55.059060402684558</v>
      </c>
      <c r="G293" s="930" t="s">
        <v>4396</v>
      </c>
      <c r="H293" s="901" t="s">
        <v>4818</v>
      </c>
    </row>
    <row r="294" spans="1:8" s="860" customFormat="1" ht="84" x14ac:dyDescent="0.2">
      <c r="A294" s="896">
        <f t="shared" si="11"/>
        <v>271</v>
      </c>
      <c r="B294" s="979" t="s">
        <v>4821</v>
      </c>
      <c r="C294" s="980">
        <v>35</v>
      </c>
      <c r="D294" s="980">
        <v>0</v>
      </c>
      <c r="E294" s="980">
        <v>0</v>
      </c>
      <c r="F294" s="899" t="s">
        <v>205</v>
      </c>
      <c r="G294" s="929" t="s">
        <v>4392</v>
      </c>
      <c r="H294" s="901" t="s">
        <v>4822</v>
      </c>
    </row>
    <row r="295" spans="1:8" s="860" customFormat="1" ht="24" customHeight="1" x14ac:dyDescent="0.2">
      <c r="A295" s="896">
        <f t="shared" si="11"/>
        <v>272</v>
      </c>
      <c r="B295" s="979" t="s">
        <v>4823</v>
      </c>
      <c r="C295" s="980">
        <v>33</v>
      </c>
      <c r="D295" s="980">
        <v>0</v>
      </c>
      <c r="E295" s="980">
        <v>0</v>
      </c>
      <c r="F295" s="899" t="s">
        <v>205</v>
      </c>
      <c r="G295" s="929" t="s">
        <v>4396</v>
      </c>
      <c r="H295" s="901" t="s">
        <v>4824</v>
      </c>
    </row>
    <row r="296" spans="1:8" s="860" customFormat="1" ht="73.5" x14ac:dyDescent="0.2">
      <c r="A296" s="896">
        <f t="shared" si="11"/>
        <v>273</v>
      </c>
      <c r="B296" s="979" t="s">
        <v>4825</v>
      </c>
      <c r="C296" s="980">
        <v>35</v>
      </c>
      <c r="D296" s="980">
        <v>0</v>
      </c>
      <c r="E296" s="980">
        <v>0</v>
      </c>
      <c r="F296" s="899" t="s">
        <v>205</v>
      </c>
      <c r="G296" s="930" t="s">
        <v>4396</v>
      </c>
      <c r="H296" s="901" t="s">
        <v>4826</v>
      </c>
    </row>
    <row r="297" spans="1:8" s="860" customFormat="1" ht="67.5" customHeight="1" x14ac:dyDescent="0.2">
      <c r="A297" s="896">
        <f t="shared" si="11"/>
        <v>274</v>
      </c>
      <c r="B297" s="979" t="s">
        <v>830</v>
      </c>
      <c r="C297" s="980">
        <v>330</v>
      </c>
      <c r="D297" s="980">
        <v>2594.5099999999998</v>
      </c>
      <c r="E297" s="980">
        <v>2318.1017799999995</v>
      </c>
      <c r="F297" s="899">
        <f t="shared" si="10"/>
        <v>89.346419169708341</v>
      </c>
      <c r="G297" s="929" t="s">
        <v>4396</v>
      </c>
      <c r="H297" s="901" t="s">
        <v>4827</v>
      </c>
    </row>
    <row r="298" spans="1:8" s="860" customFormat="1" ht="57" customHeight="1" x14ac:dyDescent="0.2">
      <c r="A298" s="896">
        <f t="shared" si="11"/>
        <v>275</v>
      </c>
      <c r="B298" s="979" t="s">
        <v>4828</v>
      </c>
      <c r="C298" s="980">
        <v>148</v>
      </c>
      <c r="D298" s="980">
        <v>0</v>
      </c>
      <c r="E298" s="980">
        <v>0</v>
      </c>
      <c r="F298" s="899" t="s">
        <v>205</v>
      </c>
      <c r="G298" s="929" t="s">
        <v>4396</v>
      </c>
      <c r="H298" s="901" t="s">
        <v>4829</v>
      </c>
    </row>
    <row r="299" spans="1:8" s="860" customFormat="1" ht="73.5" x14ac:dyDescent="0.2">
      <c r="A299" s="896">
        <f t="shared" si="11"/>
        <v>276</v>
      </c>
      <c r="B299" s="979" t="s">
        <v>4830</v>
      </c>
      <c r="C299" s="980">
        <v>525</v>
      </c>
      <c r="D299" s="980">
        <v>0</v>
      </c>
      <c r="E299" s="980">
        <v>0</v>
      </c>
      <c r="F299" s="899" t="s">
        <v>205</v>
      </c>
      <c r="G299" s="929" t="s">
        <v>4392</v>
      </c>
      <c r="H299" s="901" t="s">
        <v>4831</v>
      </c>
    </row>
    <row r="300" spans="1:8" s="860" customFormat="1" ht="31.5" x14ac:dyDescent="0.2">
      <c r="A300" s="896">
        <f t="shared" si="11"/>
        <v>277</v>
      </c>
      <c r="B300" s="979" t="s">
        <v>4832</v>
      </c>
      <c r="C300" s="980">
        <v>25</v>
      </c>
      <c r="D300" s="980">
        <v>0</v>
      </c>
      <c r="E300" s="980">
        <v>0</v>
      </c>
      <c r="F300" s="899" t="s">
        <v>205</v>
      </c>
      <c r="G300" s="930" t="s">
        <v>4396</v>
      </c>
      <c r="H300" s="901" t="s">
        <v>5161</v>
      </c>
    </row>
    <row r="301" spans="1:8" s="860" customFormat="1" ht="84" x14ac:dyDescent="0.2">
      <c r="A301" s="896">
        <f t="shared" si="11"/>
        <v>278</v>
      </c>
      <c r="B301" s="994" t="s">
        <v>2326</v>
      </c>
      <c r="C301" s="980">
        <v>300</v>
      </c>
      <c r="D301" s="980">
        <v>11059.19</v>
      </c>
      <c r="E301" s="980">
        <v>10648.363779999998</v>
      </c>
      <c r="F301" s="899">
        <f t="shared" si="10"/>
        <v>96.285205155169578</v>
      </c>
      <c r="G301" s="929" t="s">
        <v>4392</v>
      </c>
      <c r="H301" s="901" t="s">
        <v>4833</v>
      </c>
    </row>
    <row r="302" spans="1:8" s="860" customFormat="1" ht="34.5" customHeight="1" x14ac:dyDescent="0.2">
      <c r="A302" s="896">
        <f t="shared" si="11"/>
        <v>279</v>
      </c>
      <c r="B302" s="994" t="s">
        <v>4834</v>
      </c>
      <c r="C302" s="980">
        <v>2000</v>
      </c>
      <c r="D302" s="980">
        <v>0</v>
      </c>
      <c r="E302" s="980">
        <v>0</v>
      </c>
      <c r="F302" s="899" t="s">
        <v>205</v>
      </c>
      <c r="G302" s="929" t="s">
        <v>4396</v>
      </c>
      <c r="H302" s="901" t="s">
        <v>4835</v>
      </c>
    </row>
    <row r="303" spans="1:8" s="860" customFormat="1" ht="45" customHeight="1" x14ac:dyDescent="0.2">
      <c r="A303" s="896">
        <f t="shared" si="11"/>
        <v>280</v>
      </c>
      <c r="B303" s="994" t="s">
        <v>4836</v>
      </c>
      <c r="C303" s="980">
        <v>2000</v>
      </c>
      <c r="D303" s="980">
        <v>0</v>
      </c>
      <c r="E303" s="980">
        <v>0</v>
      </c>
      <c r="F303" s="899" t="s">
        <v>205</v>
      </c>
      <c r="G303" s="929" t="s">
        <v>4392</v>
      </c>
      <c r="H303" s="901" t="s">
        <v>4837</v>
      </c>
    </row>
    <row r="304" spans="1:8" s="860" customFormat="1" ht="34.5" customHeight="1" x14ac:dyDescent="0.2">
      <c r="A304" s="896">
        <f t="shared" si="11"/>
        <v>281</v>
      </c>
      <c r="B304" s="979" t="s">
        <v>4838</v>
      </c>
      <c r="C304" s="980">
        <v>1500</v>
      </c>
      <c r="D304" s="980">
        <v>0</v>
      </c>
      <c r="E304" s="980">
        <v>0</v>
      </c>
      <c r="F304" s="899" t="s">
        <v>205</v>
      </c>
      <c r="G304" s="930" t="s">
        <v>4396</v>
      </c>
      <c r="H304" s="901" t="s">
        <v>4835</v>
      </c>
    </row>
    <row r="305" spans="1:8" s="860" customFormat="1" ht="57" customHeight="1" x14ac:dyDescent="0.2">
      <c r="A305" s="896">
        <f t="shared" si="11"/>
        <v>282</v>
      </c>
      <c r="B305" s="979" t="s">
        <v>4839</v>
      </c>
      <c r="C305" s="980">
        <v>1500</v>
      </c>
      <c r="D305" s="980">
        <v>500</v>
      </c>
      <c r="E305" s="980">
        <v>0</v>
      </c>
      <c r="F305" s="899">
        <f t="shared" si="10"/>
        <v>0</v>
      </c>
      <c r="G305" s="929" t="s">
        <v>4396</v>
      </c>
      <c r="H305" s="901" t="s">
        <v>4840</v>
      </c>
    </row>
    <row r="306" spans="1:8" s="860" customFormat="1" ht="45" customHeight="1" x14ac:dyDescent="0.2">
      <c r="A306" s="896">
        <f t="shared" si="11"/>
        <v>283</v>
      </c>
      <c r="B306" s="979" t="s">
        <v>4841</v>
      </c>
      <c r="C306" s="980">
        <v>1500</v>
      </c>
      <c r="D306" s="980">
        <v>0</v>
      </c>
      <c r="E306" s="980">
        <v>0</v>
      </c>
      <c r="F306" s="899" t="s">
        <v>205</v>
      </c>
      <c r="G306" s="929" t="s">
        <v>4396</v>
      </c>
      <c r="H306" s="901" t="s">
        <v>4842</v>
      </c>
    </row>
    <row r="307" spans="1:8" s="860" customFormat="1" ht="57" customHeight="1" x14ac:dyDescent="0.2">
      <c r="A307" s="896">
        <f t="shared" si="11"/>
        <v>284</v>
      </c>
      <c r="B307" s="979" t="s">
        <v>4843</v>
      </c>
      <c r="C307" s="980">
        <v>1500</v>
      </c>
      <c r="D307" s="980">
        <v>0</v>
      </c>
      <c r="E307" s="980">
        <v>0</v>
      </c>
      <c r="F307" s="899" t="s">
        <v>205</v>
      </c>
      <c r="G307" s="930" t="s">
        <v>4396</v>
      </c>
      <c r="H307" s="901" t="s">
        <v>4844</v>
      </c>
    </row>
    <row r="308" spans="1:8" s="860" customFormat="1" ht="63" x14ac:dyDescent="0.2">
      <c r="A308" s="896">
        <f t="shared" si="11"/>
        <v>285</v>
      </c>
      <c r="B308" s="979" t="s">
        <v>2327</v>
      </c>
      <c r="C308" s="980">
        <v>0</v>
      </c>
      <c r="D308" s="980">
        <v>100</v>
      </c>
      <c r="E308" s="980">
        <v>57.426599999999993</v>
      </c>
      <c r="F308" s="899">
        <f t="shared" si="10"/>
        <v>57.426599999999993</v>
      </c>
      <c r="G308" s="930" t="s">
        <v>4396</v>
      </c>
      <c r="H308" s="901" t="s">
        <v>4818</v>
      </c>
    </row>
    <row r="309" spans="1:8" s="860" customFormat="1" ht="25.5" customHeight="1" x14ac:dyDescent="0.2">
      <c r="A309" s="896">
        <f t="shared" si="11"/>
        <v>286</v>
      </c>
      <c r="B309" s="994" t="s">
        <v>2328</v>
      </c>
      <c r="C309" s="1013">
        <v>20000</v>
      </c>
      <c r="D309" s="1013">
        <v>18901.990000000002</v>
      </c>
      <c r="E309" s="1013">
        <v>2586.375</v>
      </c>
      <c r="F309" s="960">
        <f t="shared" si="10"/>
        <v>13.683083103948313</v>
      </c>
      <c r="G309" s="929" t="s">
        <v>4396</v>
      </c>
      <c r="H309" s="1171" t="s">
        <v>4845</v>
      </c>
    </row>
    <row r="310" spans="1:8" s="860" customFormat="1" ht="25.5" customHeight="1" x14ac:dyDescent="0.2">
      <c r="A310" s="896">
        <f t="shared" si="11"/>
        <v>287</v>
      </c>
      <c r="B310" s="994" t="s">
        <v>2329</v>
      </c>
      <c r="C310" s="1013">
        <v>0</v>
      </c>
      <c r="D310" s="1013">
        <v>908.01</v>
      </c>
      <c r="E310" s="1013">
        <v>364.21000000000004</v>
      </c>
      <c r="F310" s="960">
        <f t="shared" si="10"/>
        <v>40.1107917313686</v>
      </c>
      <c r="G310" s="929" t="s">
        <v>4396</v>
      </c>
      <c r="H310" s="1172"/>
    </row>
    <row r="311" spans="1:8" s="860" customFormat="1" ht="25.5" customHeight="1" x14ac:dyDescent="0.2">
      <c r="A311" s="896">
        <f t="shared" ref="A311:A318" si="12">A310+1</f>
        <v>288</v>
      </c>
      <c r="B311" s="994" t="s">
        <v>2330</v>
      </c>
      <c r="C311" s="1013">
        <v>0</v>
      </c>
      <c r="D311" s="1013">
        <v>773.48</v>
      </c>
      <c r="E311" s="1013">
        <v>413.82</v>
      </c>
      <c r="F311" s="960">
        <f t="shared" si="10"/>
        <v>53.501060143765834</v>
      </c>
      <c r="G311" s="929" t="s">
        <v>4396</v>
      </c>
      <c r="H311" s="1172"/>
    </row>
    <row r="312" spans="1:8" s="860" customFormat="1" ht="15" customHeight="1" x14ac:dyDescent="0.2">
      <c r="A312" s="896">
        <f t="shared" si="12"/>
        <v>289</v>
      </c>
      <c r="B312" s="994" t="s">
        <v>2331</v>
      </c>
      <c r="C312" s="1013">
        <v>0</v>
      </c>
      <c r="D312" s="1013">
        <v>324.07</v>
      </c>
      <c r="E312" s="1013">
        <v>38.72</v>
      </c>
      <c r="F312" s="960">
        <f t="shared" si="10"/>
        <v>11.948035918165829</v>
      </c>
      <c r="G312" s="929" t="s">
        <v>4396</v>
      </c>
      <c r="H312" s="1172"/>
    </row>
    <row r="313" spans="1:8" s="860" customFormat="1" ht="15" customHeight="1" x14ac:dyDescent="0.2">
      <c r="A313" s="896">
        <f t="shared" si="12"/>
        <v>290</v>
      </c>
      <c r="B313" s="994" t="s">
        <v>2332</v>
      </c>
      <c r="C313" s="1013">
        <v>0</v>
      </c>
      <c r="D313" s="1013">
        <v>320.45</v>
      </c>
      <c r="E313" s="1013">
        <v>38.72</v>
      </c>
      <c r="F313" s="960">
        <f t="shared" si="10"/>
        <v>12.083008269620846</v>
      </c>
      <c r="G313" s="929" t="s">
        <v>4396</v>
      </c>
      <c r="H313" s="1173"/>
    </row>
    <row r="314" spans="1:8" s="860" customFormat="1" ht="12.75" customHeight="1" x14ac:dyDescent="0.2">
      <c r="A314" s="896">
        <f t="shared" si="12"/>
        <v>291</v>
      </c>
      <c r="B314" s="994" t="s">
        <v>4846</v>
      </c>
      <c r="C314" s="980">
        <v>0</v>
      </c>
      <c r="D314" s="980">
        <v>5755.8</v>
      </c>
      <c r="E314" s="1020">
        <v>5755.799</v>
      </c>
      <c r="F314" s="899">
        <f t="shared" si="10"/>
        <v>99.9999826262205</v>
      </c>
      <c r="G314" s="929" t="s">
        <v>4396</v>
      </c>
      <c r="H314" s="901" t="s">
        <v>100</v>
      </c>
    </row>
    <row r="315" spans="1:8" s="860" customFormat="1" ht="12.75" customHeight="1" x14ac:dyDescent="0.2">
      <c r="A315" s="896">
        <f t="shared" si="12"/>
        <v>292</v>
      </c>
      <c r="B315" s="994" t="s">
        <v>4847</v>
      </c>
      <c r="C315" s="980">
        <v>0</v>
      </c>
      <c r="D315" s="980">
        <v>4721.71</v>
      </c>
      <c r="E315" s="1020">
        <v>4721.7039999999997</v>
      </c>
      <c r="F315" s="899">
        <f t="shared" si="10"/>
        <v>99.999872927392815</v>
      </c>
      <c r="G315" s="929" t="s">
        <v>4396</v>
      </c>
      <c r="H315" s="901" t="s">
        <v>100</v>
      </c>
    </row>
    <row r="316" spans="1:8" s="860" customFormat="1" ht="24" customHeight="1" x14ac:dyDescent="0.2">
      <c r="A316" s="896">
        <f t="shared" si="12"/>
        <v>293</v>
      </c>
      <c r="B316" s="994" t="s">
        <v>4848</v>
      </c>
      <c r="C316" s="980">
        <v>0</v>
      </c>
      <c r="D316" s="980">
        <v>235.22</v>
      </c>
      <c r="E316" s="1020">
        <v>235.22</v>
      </c>
      <c r="F316" s="899">
        <f t="shared" si="10"/>
        <v>100</v>
      </c>
      <c r="G316" s="929" t="s">
        <v>4396</v>
      </c>
      <c r="H316" s="901" t="s">
        <v>100</v>
      </c>
    </row>
    <row r="317" spans="1:8" s="860" customFormat="1" ht="12.75" customHeight="1" x14ac:dyDescent="0.2">
      <c r="A317" s="896">
        <f t="shared" si="12"/>
        <v>294</v>
      </c>
      <c r="B317" s="994" t="s">
        <v>4849</v>
      </c>
      <c r="C317" s="980">
        <v>0</v>
      </c>
      <c r="D317" s="980">
        <v>17.059999999999999</v>
      </c>
      <c r="E317" s="1020">
        <v>17.054120000000001</v>
      </c>
      <c r="F317" s="899">
        <f t="shared" si="10"/>
        <v>99.965533411488877</v>
      </c>
      <c r="G317" s="929" t="s">
        <v>4392</v>
      </c>
      <c r="H317" s="901" t="s">
        <v>100</v>
      </c>
    </row>
    <row r="318" spans="1:8" s="860" customFormat="1" ht="21" x14ac:dyDescent="0.2">
      <c r="A318" s="896">
        <f t="shared" si="12"/>
        <v>295</v>
      </c>
      <c r="B318" s="994" t="s">
        <v>4850</v>
      </c>
      <c r="C318" s="980">
        <v>0</v>
      </c>
      <c r="D318" s="980">
        <v>4886.71</v>
      </c>
      <c r="E318" s="1020">
        <v>4886.6997199999996</v>
      </c>
      <c r="F318" s="899">
        <f>E318/D318*100</f>
        <v>99.999789633516201</v>
      </c>
      <c r="G318" s="929" t="s">
        <v>4392</v>
      </c>
      <c r="H318" s="901" t="s">
        <v>100</v>
      </c>
    </row>
    <row r="319" spans="1:8" s="860" customFormat="1" ht="13.5" customHeight="1" thickBot="1" x14ac:dyDescent="0.25">
      <c r="A319" s="1162" t="s">
        <v>386</v>
      </c>
      <c r="B319" s="1163"/>
      <c r="C319" s="909">
        <f>SUM(C246:C318)</f>
        <v>76028</v>
      </c>
      <c r="D319" s="909">
        <f t="shared" ref="D319:E319" si="13">SUM(D246:D318)</f>
        <v>79388.88</v>
      </c>
      <c r="E319" s="909">
        <f t="shared" si="13"/>
        <v>37236.62537999999</v>
      </c>
      <c r="F319" s="936">
        <f t="shared" si="10"/>
        <v>46.904082007454932</v>
      </c>
      <c r="G319" s="911"/>
      <c r="H319" s="940"/>
    </row>
    <row r="320" spans="1:8" s="860" customFormat="1" ht="13.5" customHeight="1" x14ac:dyDescent="0.2">
      <c r="A320" s="941"/>
      <c r="B320" s="942"/>
      <c r="C320" s="941"/>
      <c r="D320" s="941"/>
      <c r="E320" s="941"/>
      <c r="F320" s="943"/>
      <c r="G320" s="944"/>
      <c r="H320" s="870"/>
    </row>
    <row r="321" spans="1:8" s="881" customFormat="1" x14ac:dyDescent="0.2">
      <c r="A321" s="859"/>
      <c r="B321" s="860"/>
      <c r="C321" s="861"/>
      <c r="D321" s="861"/>
      <c r="E321" s="859"/>
      <c r="F321" s="862"/>
      <c r="G321" s="863"/>
      <c r="H321" s="945"/>
    </row>
  </sheetData>
  <mergeCells count="14">
    <mergeCell ref="H309:H313"/>
    <mergeCell ref="A319:B319"/>
    <mergeCell ref="A10:B10"/>
    <mergeCell ref="A69:B69"/>
    <mergeCell ref="A103:B103"/>
    <mergeCell ref="A106:B106"/>
    <mergeCell ref="A244:B244"/>
    <mergeCell ref="H255:H284"/>
    <mergeCell ref="A9:B9"/>
    <mergeCell ref="A1:H1"/>
    <mergeCell ref="A4:B4"/>
    <mergeCell ref="A5:B5"/>
    <mergeCell ref="A6:B6"/>
    <mergeCell ref="A8:B8"/>
  </mergeCells>
  <printOptions horizontalCentered="1"/>
  <pageMargins left="0.31496062992125984" right="0.31496062992125984" top="0.51181102362204722" bottom="0.43307086614173229" header="0.31496062992125984" footer="0.23622047244094491"/>
  <pageSetup paperSize="9" scale="97" firstPageNumber="282" fitToHeight="0" orientation="landscape" useFirstPageNumber="1" r:id="rId1"/>
  <headerFooter alignWithMargins="0">
    <oddHeader>&amp;L&amp;"Tahoma,Kurzíva"&amp;9Závěrečný účet za rok 2016&amp;R&amp;"Tahoma,Kurzíva"&amp;9Tabulka č. 15</oddHeader>
    <oddFooter>&amp;C&amp;"Tahoma,Obyčejné"&amp;10&amp;P</oddFooter>
  </headerFooter>
  <rowBreaks count="12" manualBreakCount="12">
    <brk id="30" max="7" man="1"/>
    <brk id="54" max="7" man="1"/>
    <brk id="72" max="7" man="1"/>
    <brk id="95" max="7" man="1"/>
    <brk id="117" max="7" man="1"/>
    <brk id="124" max="7" man="1"/>
    <brk id="131" max="7" man="1"/>
    <brk id="145" max="7" man="1"/>
    <brk id="155" max="7" man="1"/>
    <brk id="167" max="7" man="1"/>
    <brk id="244" max="7" man="1"/>
    <brk id="266" max="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
  <sheetViews>
    <sheetView view="pageBreakPreview" zoomScaleNormal="100" zoomScaleSheetLayoutView="100" workbookViewId="0">
      <selection activeCell="H27" sqref="H27"/>
    </sheetView>
  </sheetViews>
  <sheetFormatPr defaultRowHeight="10.5" x14ac:dyDescent="0.2"/>
  <cols>
    <col min="1" max="1" width="6.42578125" style="859" customWidth="1"/>
    <col min="2" max="2" width="42.7109375" style="860" customWidth="1"/>
    <col min="3" max="4" width="13.140625" style="861" customWidth="1"/>
    <col min="5" max="5" width="12.140625" style="859" customWidth="1"/>
    <col min="6" max="6" width="8" style="862" customWidth="1"/>
    <col min="7" max="7" width="8.7109375" style="863" customWidth="1"/>
    <col min="8" max="8" width="42.7109375" style="864" customWidth="1"/>
    <col min="9" max="16384" width="9.140625" style="859"/>
  </cols>
  <sheetData>
    <row r="1" spans="1:8" s="858" customFormat="1" ht="18" customHeight="1" x14ac:dyDescent="0.2">
      <c r="A1" s="1053" t="s">
        <v>4851</v>
      </c>
      <c r="B1" s="1053"/>
      <c r="C1" s="1053"/>
      <c r="D1" s="1053"/>
      <c r="E1" s="1053"/>
      <c r="F1" s="1053"/>
      <c r="G1" s="1053"/>
      <c r="H1" s="1053"/>
    </row>
    <row r="2" spans="1:8" ht="12" customHeight="1" x14ac:dyDescent="0.2"/>
    <row r="3" spans="1:8" ht="12" customHeight="1" thickBot="1" x14ac:dyDescent="0.2">
      <c r="A3" s="865"/>
      <c r="F3" s="866" t="s">
        <v>4378</v>
      </c>
    </row>
    <row r="4" spans="1:8" ht="23.25" customHeight="1" x14ac:dyDescent="0.2">
      <c r="A4" s="1158"/>
      <c r="B4" s="1159"/>
      <c r="C4" s="867" t="s">
        <v>4379</v>
      </c>
      <c r="D4" s="867" t="s">
        <v>4380</v>
      </c>
      <c r="E4" s="867" t="s">
        <v>4381</v>
      </c>
      <c r="F4" s="868" t="s">
        <v>4382</v>
      </c>
      <c r="G4" s="869"/>
      <c r="H4" s="870"/>
    </row>
    <row r="5" spans="1:8" ht="12.75" customHeight="1" x14ac:dyDescent="0.2">
      <c r="A5" s="1156" t="s">
        <v>4383</v>
      </c>
      <c r="B5" s="1157"/>
      <c r="C5" s="871">
        <f>C16</f>
        <v>2200</v>
      </c>
      <c r="D5" s="871">
        <f>D16</f>
        <v>4695.7</v>
      </c>
      <c r="E5" s="871">
        <f>E16</f>
        <v>312.5</v>
      </c>
      <c r="F5" s="872">
        <f t="shared" ref="F5:F6" si="0">E5/D5*100</f>
        <v>6.6550248099324918</v>
      </c>
      <c r="G5" s="873"/>
      <c r="H5" s="874"/>
    </row>
    <row r="6" spans="1:8" s="865" customFormat="1" ht="13.5" customHeight="1" thickBot="1" x14ac:dyDescent="0.25">
      <c r="A6" s="1160" t="s">
        <v>386</v>
      </c>
      <c r="B6" s="1161"/>
      <c r="C6" s="876">
        <f>SUM(C5:C5)</f>
        <v>2200</v>
      </c>
      <c r="D6" s="877">
        <f>SUM(D5:D5)</f>
        <v>4695.7</v>
      </c>
      <c r="E6" s="876">
        <f>SUM(E5:E5)</f>
        <v>312.5</v>
      </c>
      <c r="F6" s="878">
        <f t="shared" si="0"/>
        <v>6.6550248099324918</v>
      </c>
      <c r="G6" s="873"/>
      <c r="H6" s="874"/>
    </row>
    <row r="7" spans="1:8" s="879" customFormat="1" ht="10.5" customHeight="1" x14ac:dyDescent="0.2">
      <c r="B7" s="880"/>
      <c r="C7" s="881"/>
      <c r="D7" s="881"/>
      <c r="E7" s="881"/>
      <c r="F7" s="882"/>
      <c r="G7" s="883"/>
      <c r="H7" s="884"/>
    </row>
    <row r="8" spans="1:8" s="879" customFormat="1" ht="10.5" customHeight="1" x14ac:dyDescent="0.2">
      <c r="B8" s="880"/>
      <c r="C8" s="881"/>
      <c r="D8" s="881"/>
      <c r="E8" s="881"/>
      <c r="F8" s="882"/>
      <c r="G8" s="883"/>
      <c r="H8" s="884"/>
    </row>
    <row r="9" spans="1:8" s="879" customFormat="1" ht="10.5" customHeight="1" thickBot="1" x14ac:dyDescent="0.2">
      <c r="B9" s="880"/>
      <c r="C9" s="881"/>
      <c r="D9" s="881"/>
      <c r="E9" s="881"/>
      <c r="F9" s="882"/>
      <c r="G9" s="883"/>
      <c r="H9" s="866" t="s">
        <v>4378</v>
      </c>
    </row>
    <row r="10" spans="1:8" ht="28.5" customHeight="1" thickBot="1" x14ac:dyDescent="0.25">
      <c r="A10" s="885" t="s">
        <v>4387</v>
      </c>
      <c r="B10" s="886" t="s">
        <v>449</v>
      </c>
      <c r="C10" s="887" t="s">
        <v>4379</v>
      </c>
      <c r="D10" s="887" t="s">
        <v>4380</v>
      </c>
      <c r="E10" s="887" t="s">
        <v>4381</v>
      </c>
      <c r="F10" s="887" t="s">
        <v>4382</v>
      </c>
      <c r="G10" s="887" t="s">
        <v>4388</v>
      </c>
      <c r="H10" s="888" t="s">
        <v>4389</v>
      </c>
    </row>
    <row r="11" spans="1:8" ht="15" customHeight="1" thickBot="1" x14ac:dyDescent="0.2">
      <c r="A11" s="889" t="s">
        <v>4390</v>
      </c>
      <c r="B11" s="890"/>
      <c r="C11" s="891"/>
      <c r="D11" s="891"/>
      <c r="E11" s="892"/>
      <c r="F11" s="893"/>
      <c r="G11" s="894"/>
      <c r="H11" s="895"/>
    </row>
    <row r="12" spans="1:8" s="902" customFormat="1" ht="35.25" customHeight="1" x14ac:dyDescent="0.2">
      <c r="A12" s="938">
        <v>1</v>
      </c>
      <c r="B12" s="979" t="s">
        <v>4852</v>
      </c>
      <c r="C12" s="980">
        <v>300</v>
      </c>
      <c r="D12" s="980">
        <v>110</v>
      </c>
      <c r="E12" s="980">
        <v>10</v>
      </c>
      <c r="F12" s="946">
        <f t="shared" ref="F12:F16" si="1">E12/D12*100</f>
        <v>9.0909090909090917</v>
      </c>
      <c r="G12" s="947" t="s">
        <v>4391</v>
      </c>
      <c r="H12" s="1021" t="s">
        <v>4853</v>
      </c>
    </row>
    <row r="13" spans="1:8" s="902" customFormat="1" ht="34.5" customHeight="1" x14ac:dyDescent="0.2">
      <c r="A13" s="896">
        <f>A12+1</f>
        <v>2</v>
      </c>
      <c r="B13" s="979" t="s">
        <v>4854</v>
      </c>
      <c r="C13" s="980">
        <v>100</v>
      </c>
      <c r="D13" s="980">
        <v>50</v>
      </c>
      <c r="E13" s="980">
        <v>0</v>
      </c>
      <c r="F13" s="899">
        <f t="shared" si="1"/>
        <v>0</v>
      </c>
      <c r="G13" s="900" t="s">
        <v>4391</v>
      </c>
      <c r="H13" s="1021" t="s">
        <v>4855</v>
      </c>
    </row>
    <row r="14" spans="1:8" s="902" customFormat="1" ht="64.5" customHeight="1" x14ac:dyDescent="0.2">
      <c r="A14" s="896">
        <f t="shared" ref="A14:A15" si="2">A13+1</f>
        <v>3</v>
      </c>
      <c r="B14" s="979" t="s">
        <v>4856</v>
      </c>
      <c r="C14" s="980">
        <v>1800</v>
      </c>
      <c r="D14" s="980">
        <v>3497.5</v>
      </c>
      <c r="E14" s="980">
        <v>302.5</v>
      </c>
      <c r="F14" s="899">
        <f t="shared" si="1"/>
        <v>8.64903502501787</v>
      </c>
      <c r="G14" s="900" t="s">
        <v>4396</v>
      </c>
      <c r="H14" s="1021" t="s">
        <v>4857</v>
      </c>
    </row>
    <row r="15" spans="1:8" s="902" customFormat="1" ht="45" customHeight="1" x14ac:dyDescent="0.2">
      <c r="A15" s="896">
        <f t="shared" si="2"/>
        <v>4</v>
      </c>
      <c r="B15" s="979" t="s">
        <v>4858</v>
      </c>
      <c r="C15" s="980">
        <v>0</v>
      </c>
      <c r="D15" s="980">
        <v>1038.2</v>
      </c>
      <c r="E15" s="980">
        <v>0</v>
      </c>
      <c r="F15" s="899">
        <f t="shared" si="1"/>
        <v>0</v>
      </c>
      <c r="G15" s="900" t="s">
        <v>4396</v>
      </c>
      <c r="H15" s="1021" t="s">
        <v>4859</v>
      </c>
    </row>
    <row r="16" spans="1:8" s="913" customFormat="1" ht="13.5" customHeight="1" thickBot="1" x14ac:dyDescent="0.25">
      <c r="A16" s="1162" t="s">
        <v>386</v>
      </c>
      <c r="B16" s="1163"/>
      <c r="C16" s="909">
        <f>SUM(C12:C15)</f>
        <v>2200</v>
      </c>
      <c r="D16" s="909">
        <f>SUM(D12:D15)</f>
        <v>4695.7</v>
      </c>
      <c r="E16" s="909">
        <f>SUM(E12:E15)</f>
        <v>312.5</v>
      </c>
      <c r="F16" s="910">
        <f t="shared" si="1"/>
        <v>6.6550248099324918</v>
      </c>
      <c r="G16" s="911"/>
      <c r="H16" s="912"/>
    </row>
    <row r="17" spans="1:8" s="881" customFormat="1" x14ac:dyDescent="0.2">
      <c r="A17" s="941"/>
      <c r="B17" s="942"/>
      <c r="C17" s="941"/>
      <c r="D17" s="941"/>
      <c r="E17" s="941"/>
      <c r="F17" s="943"/>
      <c r="G17" s="944"/>
      <c r="H17" s="945"/>
    </row>
  </sheetData>
  <mergeCells count="5">
    <mergeCell ref="A1:H1"/>
    <mergeCell ref="A4:B4"/>
    <mergeCell ref="A5:B5"/>
    <mergeCell ref="A6:B6"/>
    <mergeCell ref="A16:B16"/>
  </mergeCells>
  <printOptions horizontalCentered="1"/>
  <pageMargins left="0.31496062992125984" right="0.31496062992125984" top="0.51181102362204722" bottom="0.43307086614173229" header="0.31496062992125984" footer="0.23622047244094491"/>
  <pageSetup paperSize="9" scale="97" firstPageNumber="308" fitToHeight="0" orientation="landscape" useFirstPageNumber="1" r:id="rId1"/>
  <headerFooter alignWithMargins="0">
    <oddHeader>&amp;L&amp;"Tahoma,Kurzíva"&amp;9Závěrečný účet za rok 2016&amp;R&amp;"Tahoma,Kurzíva"&amp;9Tabulka č. 16</oddHeader>
    <oddFooter>&amp;C&amp;"Tahoma,Obyčejné"&amp;10&amp;P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4"/>
  <sheetViews>
    <sheetView view="pageBreakPreview" zoomScaleNormal="100" zoomScaleSheetLayoutView="100" workbookViewId="0">
      <selection activeCell="H18" sqref="H18"/>
    </sheetView>
  </sheetViews>
  <sheetFormatPr defaultRowHeight="10.5" x14ac:dyDescent="0.2"/>
  <cols>
    <col min="1" max="1" width="6.42578125" style="859" customWidth="1"/>
    <col min="2" max="2" width="42.7109375" style="860" customWidth="1"/>
    <col min="3" max="4" width="13.140625" style="861" customWidth="1"/>
    <col min="5" max="5" width="12.140625" style="859" customWidth="1"/>
    <col min="6" max="6" width="8" style="862" customWidth="1"/>
    <col min="7" max="7" width="8.7109375" style="863" customWidth="1"/>
    <col min="8" max="8" width="42.7109375" style="864" customWidth="1"/>
    <col min="9" max="16384" width="9.140625" style="859"/>
  </cols>
  <sheetData>
    <row r="1" spans="1:8" s="858" customFormat="1" ht="18" customHeight="1" x14ac:dyDescent="0.2">
      <c r="A1" s="1053" t="s">
        <v>4860</v>
      </c>
      <c r="B1" s="1053"/>
      <c r="C1" s="1053"/>
      <c r="D1" s="1053"/>
      <c r="E1" s="1053"/>
      <c r="F1" s="1053"/>
      <c r="G1" s="1053"/>
      <c r="H1" s="1053"/>
    </row>
    <row r="2" spans="1:8" ht="12" customHeight="1" x14ac:dyDescent="0.2"/>
    <row r="3" spans="1:8" ht="12" customHeight="1" thickBot="1" x14ac:dyDescent="0.2">
      <c r="A3" s="865"/>
      <c r="F3" s="866" t="s">
        <v>4378</v>
      </c>
    </row>
    <row r="4" spans="1:8" ht="23.25" customHeight="1" x14ac:dyDescent="0.2">
      <c r="A4" s="1158"/>
      <c r="B4" s="1159"/>
      <c r="C4" s="867" t="s">
        <v>4379</v>
      </c>
      <c r="D4" s="867" t="s">
        <v>4380</v>
      </c>
      <c r="E4" s="867" t="s">
        <v>4381</v>
      </c>
      <c r="F4" s="868" t="s">
        <v>4382</v>
      </c>
      <c r="G4" s="869"/>
      <c r="H4" s="870"/>
    </row>
    <row r="5" spans="1:8" ht="12.75" customHeight="1" x14ac:dyDescent="0.2">
      <c r="A5" s="1156" t="s">
        <v>4383</v>
      </c>
      <c r="B5" s="1157"/>
      <c r="C5" s="871">
        <f>C43</f>
        <v>43641</v>
      </c>
      <c r="D5" s="871">
        <f>D43</f>
        <v>66012.26999999999</v>
      </c>
      <c r="E5" s="871">
        <f>E43</f>
        <v>50903.54982</v>
      </c>
      <c r="F5" s="872">
        <f t="shared" ref="F5:F9" si="0">E5/D5*100</f>
        <v>77.112254767181938</v>
      </c>
      <c r="G5" s="873"/>
      <c r="H5" s="874"/>
    </row>
    <row r="6" spans="1:8" ht="12.75" customHeight="1" x14ac:dyDescent="0.2">
      <c r="A6" s="1156" t="s">
        <v>4384</v>
      </c>
      <c r="B6" s="1157"/>
      <c r="C6" s="875">
        <f>C62</f>
        <v>507135</v>
      </c>
      <c r="D6" s="875">
        <f>D62</f>
        <v>526533.26</v>
      </c>
      <c r="E6" s="875">
        <f>E62</f>
        <v>524487.30799999996</v>
      </c>
      <c r="F6" s="872">
        <f t="shared" si="0"/>
        <v>99.611429674926882</v>
      </c>
      <c r="G6" s="873"/>
      <c r="H6" s="874"/>
    </row>
    <row r="7" spans="1:8" ht="12.75" customHeight="1" x14ac:dyDescent="0.2">
      <c r="A7" s="1156" t="s">
        <v>4385</v>
      </c>
      <c r="B7" s="1157"/>
      <c r="C7" s="875">
        <f>C144</f>
        <v>68459</v>
      </c>
      <c r="D7" s="875">
        <f>D144</f>
        <v>314197.61</v>
      </c>
      <c r="E7" s="875">
        <f>E144</f>
        <v>192936.01916999999</v>
      </c>
      <c r="F7" s="872">
        <f t="shared" si="0"/>
        <v>61.405947413158238</v>
      </c>
      <c r="G7" s="873"/>
      <c r="H7" s="874"/>
    </row>
    <row r="8" spans="1:8" ht="12.75" customHeight="1" x14ac:dyDescent="0.2">
      <c r="A8" s="1156" t="s">
        <v>4386</v>
      </c>
      <c r="B8" s="1157"/>
      <c r="C8" s="875">
        <f>C173</f>
        <v>36800</v>
      </c>
      <c r="D8" s="875">
        <f>D173</f>
        <v>125549.31000000001</v>
      </c>
      <c r="E8" s="875">
        <f>E173</f>
        <v>105401.51124000001</v>
      </c>
      <c r="F8" s="872">
        <f t="shared" si="0"/>
        <v>83.952282366187433</v>
      </c>
      <c r="G8" s="873"/>
      <c r="H8" s="874"/>
    </row>
    <row r="9" spans="1:8" s="865" customFormat="1" ht="13.5" customHeight="1" thickBot="1" x14ac:dyDescent="0.25">
      <c r="A9" s="1160" t="s">
        <v>386</v>
      </c>
      <c r="B9" s="1161"/>
      <c r="C9" s="876">
        <f>SUM(C5:C8)</f>
        <v>656035</v>
      </c>
      <c r="D9" s="877">
        <f>SUM(D5:D8)</f>
        <v>1032292.4500000001</v>
      </c>
      <c r="E9" s="876">
        <f>SUM(E5:E8)</f>
        <v>873728.38822999992</v>
      </c>
      <c r="F9" s="878">
        <f t="shared" si="0"/>
        <v>84.639618184749864</v>
      </c>
      <c r="G9" s="873"/>
      <c r="H9" s="874"/>
    </row>
    <row r="10" spans="1:8" s="879" customFormat="1" ht="10.5" customHeight="1" x14ac:dyDescent="0.2">
      <c r="B10" s="880"/>
      <c r="C10" s="881"/>
      <c r="D10" s="881"/>
      <c r="E10" s="881"/>
      <c r="F10" s="882"/>
      <c r="G10" s="883"/>
      <c r="H10" s="884"/>
    </row>
    <row r="11" spans="1:8" s="879" customFormat="1" ht="10.5" customHeight="1" x14ac:dyDescent="0.2">
      <c r="B11" s="880"/>
      <c r="C11" s="881"/>
      <c r="D11" s="881"/>
      <c r="E11" s="881"/>
      <c r="F11" s="882"/>
      <c r="G11" s="883"/>
      <c r="H11" s="884"/>
    </row>
    <row r="12" spans="1:8" s="879" customFormat="1" ht="10.5" customHeight="1" thickBot="1" x14ac:dyDescent="0.2">
      <c r="B12" s="880"/>
      <c r="C12" s="881"/>
      <c r="D12" s="881"/>
      <c r="E12" s="881"/>
      <c r="F12" s="882"/>
      <c r="G12" s="883"/>
      <c r="H12" s="866" t="s">
        <v>4378</v>
      </c>
    </row>
    <row r="13" spans="1:8" ht="28.5" customHeight="1" thickBot="1" x14ac:dyDescent="0.25">
      <c r="A13" s="885" t="s">
        <v>4387</v>
      </c>
      <c r="B13" s="886" t="s">
        <v>449</v>
      </c>
      <c r="C13" s="887" t="s">
        <v>4379</v>
      </c>
      <c r="D13" s="887" t="s">
        <v>4380</v>
      </c>
      <c r="E13" s="887" t="s">
        <v>4381</v>
      </c>
      <c r="F13" s="887" t="s">
        <v>4382</v>
      </c>
      <c r="G13" s="887" t="s">
        <v>4388</v>
      </c>
      <c r="H13" s="888" t="s">
        <v>4389</v>
      </c>
    </row>
    <row r="14" spans="1:8" ht="15" customHeight="1" thickBot="1" x14ac:dyDescent="0.2">
      <c r="A14" s="889" t="s">
        <v>4390</v>
      </c>
      <c r="B14" s="890"/>
      <c r="C14" s="891"/>
      <c r="D14" s="891"/>
      <c r="E14" s="892"/>
      <c r="F14" s="893"/>
      <c r="G14" s="894"/>
      <c r="H14" s="895"/>
    </row>
    <row r="15" spans="1:8" s="902" customFormat="1" ht="24" customHeight="1" x14ac:dyDescent="0.2">
      <c r="A15" s="938">
        <v>1</v>
      </c>
      <c r="B15" s="979" t="s">
        <v>3508</v>
      </c>
      <c r="C15" s="980">
        <v>2000</v>
      </c>
      <c r="D15" s="980">
        <v>1740.93</v>
      </c>
      <c r="E15" s="980">
        <v>1705.1999999999998</v>
      </c>
      <c r="F15" s="946">
        <f t="shared" ref="F15:F43" si="1">E15/D15*100</f>
        <v>97.947648670538143</v>
      </c>
      <c r="G15" s="1022" t="s">
        <v>4391</v>
      </c>
      <c r="H15" s="1023" t="s">
        <v>100</v>
      </c>
    </row>
    <row r="16" spans="1:8" s="902" customFormat="1" ht="84" x14ac:dyDescent="0.2">
      <c r="A16" s="896">
        <f>A15+1</f>
        <v>2</v>
      </c>
      <c r="B16" s="979" t="s">
        <v>3613</v>
      </c>
      <c r="C16" s="980">
        <v>1000</v>
      </c>
      <c r="D16" s="980">
        <v>726.42</v>
      </c>
      <c r="E16" s="980">
        <v>269.54999999999995</v>
      </c>
      <c r="F16" s="899">
        <f t="shared" si="1"/>
        <v>37.106632526637476</v>
      </c>
      <c r="G16" s="903" t="s">
        <v>4391</v>
      </c>
      <c r="H16" s="1023" t="s">
        <v>4861</v>
      </c>
    </row>
    <row r="17" spans="1:9" s="902" customFormat="1" ht="45" customHeight="1" x14ac:dyDescent="0.2">
      <c r="A17" s="896">
        <f t="shared" ref="A17:A42" si="2">A16+1</f>
        <v>3</v>
      </c>
      <c r="B17" s="979" t="s">
        <v>4862</v>
      </c>
      <c r="C17" s="980">
        <v>50</v>
      </c>
      <c r="D17" s="980">
        <v>50</v>
      </c>
      <c r="E17" s="980">
        <v>2.5680000000000001</v>
      </c>
      <c r="F17" s="899">
        <f t="shared" si="1"/>
        <v>5.1360000000000001</v>
      </c>
      <c r="G17" s="903" t="s">
        <v>4391</v>
      </c>
      <c r="H17" s="1023" t="s">
        <v>4863</v>
      </c>
    </row>
    <row r="18" spans="1:9" s="902" customFormat="1" ht="115.5" x14ac:dyDescent="0.2">
      <c r="A18" s="896">
        <f t="shared" si="2"/>
        <v>4</v>
      </c>
      <c r="B18" s="979" t="s">
        <v>4864</v>
      </c>
      <c r="C18" s="980">
        <v>5000</v>
      </c>
      <c r="D18" s="980">
        <v>5993.6</v>
      </c>
      <c r="E18" s="980">
        <v>5266.4040000000005</v>
      </c>
      <c r="F18" s="899">
        <f t="shared" si="1"/>
        <v>87.867124933262147</v>
      </c>
      <c r="G18" s="903" t="s">
        <v>4391</v>
      </c>
      <c r="H18" s="1023" t="s">
        <v>4865</v>
      </c>
    </row>
    <row r="19" spans="1:9" s="902" customFormat="1" ht="12.75" customHeight="1" x14ac:dyDescent="0.2">
      <c r="A19" s="896">
        <f t="shared" si="2"/>
        <v>5</v>
      </c>
      <c r="B19" s="979" t="s">
        <v>760</v>
      </c>
      <c r="C19" s="980">
        <v>3680</v>
      </c>
      <c r="D19" s="980">
        <v>3680</v>
      </c>
      <c r="E19" s="980">
        <v>3680</v>
      </c>
      <c r="F19" s="899">
        <f t="shared" si="1"/>
        <v>100</v>
      </c>
      <c r="G19" s="903" t="s">
        <v>4391</v>
      </c>
      <c r="H19" s="901" t="s">
        <v>100</v>
      </c>
    </row>
    <row r="20" spans="1:9" s="902" customFormat="1" ht="126" x14ac:dyDescent="0.2">
      <c r="A20" s="896">
        <f t="shared" si="2"/>
        <v>6</v>
      </c>
      <c r="B20" s="979" t="s">
        <v>761</v>
      </c>
      <c r="C20" s="980">
        <v>4000</v>
      </c>
      <c r="D20" s="980">
        <v>4000</v>
      </c>
      <c r="E20" s="980">
        <v>2389.21</v>
      </c>
      <c r="F20" s="899">
        <f t="shared" si="1"/>
        <v>59.730249999999998</v>
      </c>
      <c r="G20" s="903" t="s">
        <v>4391</v>
      </c>
      <c r="H20" s="983" t="s">
        <v>4866</v>
      </c>
    </row>
    <row r="21" spans="1:9" s="905" customFormat="1" ht="57" customHeight="1" x14ac:dyDescent="0.2">
      <c r="A21" s="896">
        <f t="shared" si="2"/>
        <v>7</v>
      </c>
      <c r="B21" s="979" t="s">
        <v>4867</v>
      </c>
      <c r="C21" s="980">
        <v>500</v>
      </c>
      <c r="D21" s="980">
        <v>284.74</v>
      </c>
      <c r="E21" s="980">
        <v>28.750999999999998</v>
      </c>
      <c r="F21" s="899">
        <f t="shared" si="1"/>
        <v>10.097281730701692</v>
      </c>
      <c r="G21" s="904" t="s">
        <v>4391</v>
      </c>
      <c r="H21" s="1023" t="s">
        <v>4868</v>
      </c>
      <c r="I21" s="185"/>
    </row>
    <row r="22" spans="1:9" s="905" customFormat="1" ht="147" x14ac:dyDescent="0.2">
      <c r="A22" s="896">
        <f t="shared" si="2"/>
        <v>8</v>
      </c>
      <c r="B22" s="979" t="s">
        <v>4869</v>
      </c>
      <c r="C22" s="980">
        <v>6000</v>
      </c>
      <c r="D22" s="980">
        <v>4851.38</v>
      </c>
      <c r="E22" s="980">
        <v>2150.6786000000002</v>
      </c>
      <c r="F22" s="899">
        <f t="shared" si="1"/>
        <v>44.331274812527575</v>
      </c>
      <c r="G22" s="904" t="s">
        <v>4391</v>
      </c>
      <c r="H22" s="983" t="s">
        <v>4870</v>
      </c>
    </row>
    <row r="23" spans="1:9" s="905" customFormat="1" ht="34.5" customHeight="1" x14ac:dyDescent="0.2">
      <c r="A23" s="896">
        <f t="shared" si="2"/>
        <v>9</v>
      </c>
      <c r="B23" s="979" t="s">
        <v>4871</v>
      </c>
      <c r="C23" s="980">
        <v>200</v>
      </c>
      <c r="D23" s="980">
        <v>192.8</v>
      </c>
      <c r="E23" s="980">
        <v>0</v>
      </c>
      <c r="F23" s="899">
        <f t="shared" si="1"/>
        <v>0</v>
      </c>
      <c r="G23" s="904" t="s">
        <v>4391</v>
      </c>
      <c r="H23" s="1037" t="s">
        <v>4872</v>
      </c>
    </row>
    <row r="24" spans="1:9" s="905" customFormat="1" ht="24" customHeight="1" x14ac:dyDescent="0.2">
      <c r="A24" s="896">
        <f t="shared" si="2"/>
        <v>10</v>
      </c>
      <c r="B24" s="979" t="s">
        <v>4873</v>
      </c>
      <c r="C24" s="980">
        <v>0</v>
      </c>
      <c r="D24" s="980">
        <v>11000</v>
      </c>
      <c r="E24" s="980">
        <v>11000</v>
      </c>
      <c r="F24" s="899">
        <f t="shared" si="1"/>
        <v>100</v>
      </c>
      <c r="G24" s="904" t="s">
        <v>4392</v>
      </c>
      <c r="H24" s="901" t="s">
        <v>100</v>
      </c>
    </row>
    <row r="25" spans="1:9" s="905" customFormat="1" ht="24" customHeight="1" x14ac:dyDescent="0.2">
      <c r="A25" s="896">
        <f t="shared" si="2"/>
        <v>11</v>
      </c>
      <c r="B25" s="979" t="s">
        <v>4874</v>
      </c>
      <c r="C25" s="980">
        <v>0</v>
      </c>
      <c r="D25" s="980">
        <v>8000</v>
      </c>
      <c r="E25" s="980">
        <v>8000</v>
      </c>
      <c r="F25" s="899">
        <f t="shared" si="1"/>
        <v>100</v>
      </c>
      <c r="G25" s="904" t="s">
        <v>4392</v>
      </c>
      <c r="H25" s="901" t="s">
        <v>100</v>
      </c>
    </row>
    <row r="26" spans="1:9" s="905" customFormat="1" ht="31.5" x14ac:dyDescent="0.2">
      <c r="A26" s="896">
        <f t="shared" si="2"/>
        <v>12</v>
      </c>
      <c r="B26" s="979" t="s">
        <v>756</v>
      </c>
      <c r="C26" s="980">
        <v>500</v>
      </c>
      <c r="D26" s="980">
        <v>454.14</v>
      </c>
      <c r="E26" s="980">
        <v>408.791</v>
      </c>
      <c r="F26" s="899">
        <f t="shared" si="1"/>
        <v>90.014312766988155</v>
      </c>
      <c r="G26" s="903" t="s">
        <v>4391</v>
      </c>
      <c r="H26" s="1037" t="s">
        <v>4875</v>
      </c>
    </row>
    <row r="27" spans="1:9" s="902" customFormat="1" ht="12.75" customHeight="1" x14ac:dyDescent="0.2">
      <c r="A27" s="896">
        <f t="shared" si="2"/>
        <v>13</v>
      </c>
      <c r="B27" s="979" t="s">
        <v>4876</v>
      </c>
      <c r="C27" s="980">
        <v>500</v>
      </c>
      <c r="D27" s="980">
        <v>954.67</v>
      </c>
      <c r="E27" s="980">
        <v>932.29100000000017</v>
      </c>
      <c r="F27" s="899">
        <f t="shared" si="1"/>
        <v>97.655839190505645</v>
      </c>
      <c r="G27" s="904" t="s">
        <v>4391</v>
      </c>
      <c r="H27" s="1037" t="s">
        <v>100</v>
      </c>
    </row>
    <row r="28" spans="1:9" s="902" customFormat="1" ht="24" customHeight="1" x14ac:dyDescent="0.2">
      <c r="A28" s="896">
        <f t="shared" si="2"/>
        <v>14</v>
      </c>
      <c r="B28" s="979" t="s">
        <v>4877</v>
      </c>
      <c r="C28" s="980">
        <v>0</v>
      </c>
      <c r="D28" s="980">
        <v>20.5</v>
      </c>
      <c r="E28" s="980">
        <v>5.4331000000000005</v>
      </c>
      <c r="F28" s="899">
        <f t="shared" si="1"/>
        <v>26.502926829268297</v>
      </c>
      <c r="G28" s="904" t="s">
        <v>4392</v>
      </c>
      <c r="H28" s="1037" t="s">
        <v>4878</v>
      </c>
    </row>
    <row r="29" spans="1:9" s="905" customFormat="1" ht="24" customHeight="1" x14ac:dyDescent="0.2">
      <c r="A29" s="896">
        <f t="shared" si="2"/>
        <v>15</v>
      </c>
      <c r="B29" s="979" t="s">
        <v>1152</v>
      </c>
      <c r="C29" s="980">
        <v>1000</v>
      </c>
      <c r="D29" s="980">
        <v>152.29999999999998</v>
      </c>
      <c r="E29" s="980">
        <v>115.82</v>
      </c>
      <c r="F29" s="899">
        <f t="shared" si="1"/>
        <v>76.047275114904807</v>
      </c>
      <c r="G29" s="904" t="s">
        <v>4391</v>
      </c>
      <c r="H29" s="1037" t="s">
        <v>4878</v>
      </c>
    </row>
    <row r="30" spans="1:9" s="902" customFormat="1" ht="12.75" customHeight="1" x14ac:dyDescent="0.2">
      <c r="A30" s="896">
        <f t="shared" si="2"/>
        <v>16</v>
      </c>
      <c r="B30" s="979" t="s">
        <v>4879</v>
      </c>
      <c r="C30" s="980">
        <v>7500</v>
      </c>
      <c r="D30" s="980">
        <v>6142.8</v>
      </c>
      <c r="E30" s="980">
        <v>6142.7969999999996</v>
      </c>
      <c r="F30" s="899">
        <f t="shared" si="1"/>
        <v>99.999951162336387</v>
      </c>
      <c r="G30" s="904" t="s">
        <v>4391</v>
      </c>
      <c r="H30" s="901" t="s">
        <v>100</v>
      </c>
    </row>
    <row r="31" spans="1:9" s="902" customFormat="1" ht="94.5" x14ac:dyDescent="0.2">
      <c r="A31" s="896">
        <f t="shared" si="2"/>
        <v>17</v>
      </c>
      <c r="B31" s="979" t="s">
        <v>3548</v>
      </c>
      <c r="C31" s="980">
        <v>8410</v>
      </c>
      <c r="D31" s="980">
        <v>8410</v>
      </c>
      <c r="E31" s="980">
        <v>0</v>
      </c>
      <c r="F31" s="899">
        <f t="shared" si="1"/>
        <v>0</v>
      </c>
      <c r="G31" s="904" t="s">
        <v>4396</v>
      </c>
      <c r="H31" s="983" t="s">
        <v>4880</v>
      </c>
    </row>
    <row r="32" spans="1:9" s="902" customFormat="1" ht="24" customHeight="1" x14ac:dyDescent="0.2">
      <c r="A32" s="896">
        <f t="shared" si="2"/>
        <v>18</v>
      </c>
      <c r="B32" s="979" t="s">
        <v>4881</v>
      </c>
      <c r="C32" s="980">
        <v>3301</v>
      </c>
      <c r="D32" s="980">
        <v>4332.1100000000006</v>
      </c>
      <c r="E32" s="980">
        <v>3787.6315199999999</v>
      </c>
      <c r="F32" s="899">
        <f>E32/D32*100</f>
        <v>87.43156383378998</v>
      </c>
      <c r="G32" s="903" t="s">
        <v>4396</v>
      </c>
      <c r="H32" s="901" t="s">
        <v>100</v>
      </c>
    </row>
    <row r="33" spans="1:9" s="902" customFormat="1" ht="12.75" customHeight="1" x14ac:dyDescent="0.2">
      <c r="A33" s="896">
        <f t="shared" si="2"/>
        <v>19</v>
      </c>
      <c r="B33" s="992" t="s">
        <v>4882</v>
      </c>
      <c r="C33" s="980">
        <v>0</v>
      </c>
      <c r="D33" s="980">
        <v>4326.3</v>
      </c>
      <c r="E33" s="980">
        <v>4326.2945999999993</v>
      </c>
      <c r="F33" s="899">
        <f t="shared" si="1"/>
        <v>99.999875182026187</v>
      </c>
      <c r="G33" s="904" t="s">
        <v>4391</v>
      </c>
      <c r="H33" s="901" t="s">
        <v>100</v>
      </c>
    </row>
    <row r="34" spans="1:9" s="902" customFormat="1" ht="24" customHeight="1" x14ac:dyDescent="0.2">
      <c r="A34" s="896">
        <f t="shared" si="2"/>
        <v>20</v>
      </c>
      <c r="B34" s="906" t="s">
        <v>4883</v>
      </c>
      <c r="C34" s="907">
        <v>0</v>
      </c>
      <c r="D34" s="907">
        <v>196</v>
      </c>
      <c r="E34" s="907">
        <v>196</v>
      </c>
      <c r="F34" s="960">
        <f t="shared" si="1"/>
        <v>100</v>
      </c>
      <c r="G34" s="904" t="s">
        <v>4392</v>
      </c>
      <c r="H34" s="901" t="s">
        <v>100</v>
      </c>
    </row>
    <row r="35" spans="1:9" s="902" customFormat="1" ht="24" customHeight="1" x14ac:dyDescent="0.2">
      <c r="A35" s="896">
        <f t="shared" si="2"/>
        <v>21</v>
      </c>
      <c r="B35" s="981" t="s">
        <v>4884</v>
      </c>
      <c r="C35" s="907">
        <v>0</v>
      </c>
      <c r="D35" s="907">
        <v>80</v>
      </c>
      <c r="E35" s="907">
        <v>80</v>
      </c>
      <c r="F35" s="960">
        <f t="shared" si="1"/>
        <v>100</v>
      </c>
      <c r="G35" s="904" t="s">
        <v>4392</v>
      </c>
      <c r="H35" s="901" t="s">
        <v>100</v>
      </c>
    </row>
    <row r="36" spans="1:9" s="902" customFormat="1" ht="24" customHeight="1" x14ac:dyDescent="0.2">
      <c r="A36" s="896">
        <f t="shared" si="2"/>
        <v>22</v>
      </c>
      <c r="B36" s="906" t="s">
        <v>4885</v>
      </c>
      <c r="C36" s="907">
        <v>0</v>
      </c>
      <c r="D36" s="907">
        <v>150</v>
      </c>
      <c r="E36" s="907">
        <v>150</v>
      </c>
      <c r="F36" s="960">
        <f t="shared" si="1"/>
        <v>100</v>
      </c>
      <c r="G36" s="904" t="s">
        <v>4392</v>
      </c>
      <c r="H36" s="901" t="s">
        <v>100</v>
      </c>
    </row>
    <row r="37" spans="1:9" s="902" customFormat="1" ht="24" customHeight="1" x14ac:dyDescent="0.2">
      <c r="A37" s="896">
        <f t="shared" si="2"/>
        <v>23</v>
      </c>
      <c r="B37" s="1024" t="s">
        <v>4886</v>
      </c>
      <c r="C37" s="1025">
        <v>0</v>
      </c>
      <c r="D37" s="1025">
        <v>7.45</v>
      </c>
      <c r="E37" s="1025">
        <v>0</v>
      </c>
      <c r="F37" s="960">
        <f t="shared" si="1"/>
        <v>0</v>
      </c>
      <c r="G37" s="904" t="s">
        <v>4392</v>
      </c>
      <c r="H37" s="901" t="s">
        <v>4887</v>
      </c>
    </row>
    <row r="38" spans="1:9" s="902" customFormat="1" ht="24" customHeight="1" x14ac:dyDescent="0.2">
      <c r="A38" s="896">
        <f t="shared" si="2"/>
        <v>24</v>
      </c>
      <c r="B38" s="1024" t="s">
        <v>4888</v>
      </c>
      <c r="C38" s="1025">
        <v>0</v>
      </c>
      <c r="D38" s="1025">
        <v>24.18</v>
      </c>
      <c r="E38" s="1025">
        <v>24.18</v>
      </c>
      <c r="F38" s="960">
        <f t="shared" si="1"/>
        <v>100</v>
      </c>
      <c r="G38" s="955" t="s">
        <v>4392</v>
      </c>
      <c r="H38" s="901" t="s">
        <v>100</v>
      </c>
    </row>
    <row r="39" spans="1:9" s="902" customFormat="1" ht="24" customHeight="1" x14ac:dyDescent="0.2">
      <c r="A39" s="896">
        <f t="shared" si="2"/>
        <v>25</v>
      </c>
      <c r="B39" s="1024" t="s">
        <v>4889</v>
      </c>
      <c r="C39" s="1025">
        <v>0</v>
      </c>
      <c r="D39" s="1025">
        <v>70</v>
      </c>
      <c r="E39" s="1025">
        <v>70</v>
      </c>
      <c r="F39" s="960">
        <f t="shared" si="1"/>
        <v>100</v>
      </c>
      <c r="G39" s="955" t="s">
        <v>4392</v>
      </c>
      <c r="H39" s="901" t="s">
        <v>100</v>
      </c>
    </row>
    <row r="40" spans="1:9" s="902" customFormat="1" ht="24" customHeight="1" x14ac:dyDescent="0.2">
      <c r="A40" s="896">
        <f t="shared" si="2"/>
        <v>26</v>
      </c>
      <c r="B40" s="1024" t="s">
        <v>4890</v>
      </c>
      <c r="C40" s="1026">
        <v>0</v>
      </c>
      <c r="D40" s="1026">
        <v>70</v>
      </c>
      <c r="E40" s="1026">
        <v>70</v>
      </c>
      <c r="F40" s="899">
        <f>E40/D40*100</f>
        <v>100</v>
      </c>
      <c r="G40" s="955" t="s">
        <v>4392</v>
      </c>
      <c r="H40" s="901" t="s">
        <v>100</v>
      </c>
    </row>
    <row r="41" spans="1:9" s="902" customFormat="1" ht="24" customHeight="1" x14ac:dyDescent="0.2">
      <c r="A41" s="896">
        <f t="shared" si="2"/>
        <v>27</v>
      </c>
      <c r="B41" s="1024" t="s">
        <v>4891</v>
      </c>
      <c r="C41" s="1026">
        <v>0</v>
      </c>
      <c r="D41" s="1026">
        <v>70</v>
      </c>
      <c r="E41" s="1026">
        <v>70</v>
      </c>
      <c r="F41" s="899">
        <f t="shared" ref="F41:F42" si="3">E41/D41*100</f>
        <v>100</v>
      </c>
      <c r="G41" s="955" t="s">
        <v>4392</v>
      </c>
      <c r="H41" s="901" t="s">
        <v>100</v>
      </c>
    </row>
    <row r="42" spans="1:9" s="902" customFormat="1" ht="24" customHeight="1" x14ac:dyDescent="0.2">
      <c r="A42" s="896">
        <f t="shared" si="2"/>
        <v>28</v>
      </c>
      <c r="B42" s="1024" t="s">
        <v>4892</v>
      </c>
      <c r="C42" s="1026">
        <v>0</v>
      </c>
      <c r="D42" s="1026">
        <v>31.95</v>
      </c>
      <c r="E42" s="1026">
        <v>31.95</v>
      </c>
      <c r="F42" s="899">
        <f t="shared" si="3"/>
        <v>100</v>
      </c>
      <c r="G42" s="955" t="s">
        <v>4392</v>
      </c>
      <c r="H42" s="901" t="s">
        <v>100</v>
      </c>
    </row>
    <row r="43" spans="1:9" s="913" customFormat="1" ht="13.5" customHeight="1" thickBot="1" x14ac:dyDescent="0.25">
      <c r="A43" s="1162" t="s">
        <v>386</v>
      </c>
      <c r="B43" s="1163"/>
      <c r="C43" s="909">
        <f>SUM(C15:C42)</f>
        <v>43641</v>
      </c>
      <c r="D43" s="909">
        <f t="shared" ref="D43:E43" si="4">SUM(D15:D42)</f>
        <v>66012.26999999999</v>
      </c>
      <c r="E43" s="909">
        <f t="shared" si="4"/>
        <v>50903.54982</v>
      </c>
      <c r="F43" s="910">
        <f t="shared" si="1"/>
        <v>77.112254767181938</v>
      </c>
      <c r="G43" s="911"/>
      <c r="H43" s="912"/>
    </row>
    <row r="44" spans="1:9" s="865" customFormat="1" ht="18" customHeight="1" thickBot="1" x14ac:dyDescent="0.2">
      <c r="A44" s="889" t="s">
        <v>4384</v>
      </c>
      <c r="B44" s="914"/>
      <c r="C44" s="915"/>
      <c r="D44" s="915"/>
      <c r="E44" s="916"/>
      <c r="F44" s="893"/>
      <c r="G44" s="894"/>
      <c r="H44" s="917"/>
    </row>
    <row r="45" spans="1:9" s="902" customFormat="1" ht="24.75" customHeight="1" x14ac:dyDescent="0.2">
      <c r="A45" s="918">
        <f>A42+1</f>
        <v>29</v>
      </c>
      <c r="B45" s="986" t="s">
        <v>2569</v>
      </c>
      <c r="C45" s="980">
        <v>392627</v>
      </c>
      <c r="D45" s="980">
        <v>368508</v>
      </c>
      <c r="E45" s="980">
        <v>368508</v>
      </c>
      <c r="F45" s="921">
        <f t="shared" ref="F45:F62" si="5">E45/D45*100</f>
        <v>100</v>
      </c>
      <c r="G45" s="922" t="s">
        <v>4391</v>
      </c>
      <c r="H45" s="901" t="s">
        <v>100</v>
      </c>
    </row>
    <row r="46" spans="1:9" s="902" customFormat="1" ht="24" customHeight="1" x14ac:dyDescent="0.2">
      <c r="A46" s="896">
        <f t="shared" ref="A46:A61" si="6">A45+1</f>
        <v>30</v>
      </c>
      <c r="B46" s="986" t="s">
        <v>2570</v>
      </c>
      <c r="C46" s="980">
        <v>63801</v>
      </c>
      <c r="D46" s="980">
        <v>87920</v>
      </c>
      <c r="E46" s="980">
        <v>87920</v>
      </c>
      <c r="F46" s="899">
        <f t="shared" si="5"/>
        <v>100</v>
      </c>
      <c r="G46" s="922" t="s">
        <v>4391</v>
      </c>
      <c r="H46" s="901" t="s">
        <v>100</v>
      </c>
    </row>
    <row r="47" spans="1:9" s="902" customFormat="1" ht="199.5" x14ac:dyDescent="0.2">
      <c r="A47" s="896">
        <f t="shared" si="6"/>
        <v>31</v>
      </c>
      <c r="B47" s="979" t="s">
        <v>2578</v>
      </c>
      <c r="C47" s="980">
        <v>0</v>
      </c>
      <c r="D47" s="980">
        <v>3093.95</v>
      </c>
      <c r="E47" s="980">
        <v>2137</v>
      </c>
      <c r="F47" s="899">
        <f t="shared" si="5"/>
        <v>69.070282325183015</v>
      </c>
      <c r="G47" s="922" t="s">
        <v>4391</v>
      </c>
      <c r="H47" s="983" t="s">
        <v>4893</v>
      </c>
    </row>
    <row r="48" spans="1:9" s="902" customFormat="1" ht="24" customHeight="1" x14ac:dyDescent="0.2">
      <c r="A48" s="896">
        <f t="shared" si="6"/>
        <v>32</v>
      </c>
      <c r="B48" s="979" t="s">
        <v>4894</v>
      </c>
      <c r="C48" s="980">
        <v>3916</v>
      </c>
      <c r="D48" s="980">
        <v>3916</v>
      </c>
      <c r="E48" s="980">
        <v>3916</v>
      </c>
      <c r="F48" s="899">
        <f t="shared" si="5"/>
        <v>100</v>
      </c>
      <c r="G48" s="929" t="s">
        <v>4391</v>
      </c>
      <c r="H48" s="901" t="s">
        <v>100</v>
      </c>
      <c r="I48" s="933"/>
    </row>
    <row r="49" spans="1:9" s="902" customFormat="1" ht="45" customHeight="1" x14ac:dyDescent="0.2">
      <c r="A49" s="896">
        <f t="shared" si="6"/>
        <v>33</v>
      </c>
      <c r="B49" s="979" t="s">
        <v>4895</v>
      </c>
      <c r="C49" s="980">
        <v>9000</v>
      </c>
      <c r="D49" s="980">
        <v>9000</v>
      </c>
      <c r="E49" s="980">
        <v>9000</v>
      </c>
      <c r="F49" s="899">
        <f t="shared" si="5"/>
        <v>100</v>
      </c>
      <c r="G49" s="929" t="s">
        <v>4391</v>
      </c>
      <c r="H49" s="901" t="s">
        <v>100</v>
      </c>
    </row>
    <row r="50" spans="1:9" s="902" customFormat="1" ht="24" customHeight="1" x14ac:dyDescent="0.2">
      <c r="A50" s="896">
        <f t="shared" si="6"/>
        <v>34</v>
      </c>
      <c r="B50" s="979" t="s">
        <v>2588</v>
      </c>
      <c r="C50" s="980">
        <v>2340</v>
      </c>
      <c r="D50" s="980">
        <v>2190</v>
      </c>
      <c r="E50" s="980">
        <v>1294</v>
      </c>
      <c r="F50" s="899">
        <f t="shared" si="5"/>
        <v>59.086757990867575</v>
      </c>
      <c r="G50" s="929" t="s">
        <v>4391</v>
      </c>
      <c r="H50" s="1037" t="s">
        <v>4878</v>
      </c>
    </row>
    <row r="51" spans="1:9" s="902" customFormat="1" ht="24" customHeight="1" x14ac:dyDescent="0.2">
      <c r="A51" s="896">
        <f t="shared" si="6"/>
        <v>35</v>
      </c>
      <c r="B51" s="979" t="s">
        <v>2627</v>
      </c>
      <c r="C51" s="980">
        <v>16500</v>
      </c>
      <c r="D51" s="980">
        <v>16500</v>
      </c>
      <c r="E51" s="980">
        <v>16500</v>
      </c>
      <c r="F51" s="899">
        <f t="shared" si="5"/>
        <v>100</v>
      </c>
      <c r="G51" s="929" t="s">
        <v>4391</v>
      </c>
      <c r="H51" s="901" t="s">
        <v>100</v>
      </c>
    </row>
    <row r="52" spans="1:9" s="902" customFormat="1" ht="24" customHeight="1" x14ac:dyDescent="0.2">
      <c r="A52" s="896">
        <f t="shared" si="6"/>
        <v>36</v>
      </c>
      <c r="B52" s="979" t="s">
        <v>2592</v>
      </c>
      <c r="C52" s="980">
        <v>10500</v>
      </c>
      <c r="D52" s="980">
        <v>10500</v>
      </c>
      <c r="E52" s="980">
        <v>10500</v>
      </c>
      <c r="F52" s="899">
        <f t="shared" si="5"/>
        <v>100</v>
      </c>
      <c r="G52" s="922" t="s">
        <v>4391</v>
      </c>
      <c r="H52" s="901" t="s">
        <v>100</v>
      </c>
    </row>
    <row r="53" spans="1:9" s="902" customFormat="1" ht="12.75" customHeight="1" x14ac:dyDescent="0.2">
      <c r="A53" s="896">
        <f t="shared" si="6"/>
        <v>37</v>
      </c>
      <c r="B53" s="979" t="s">
        <v>2620</v>
      </c>
      <c r="C53" s="980">
        <v>250</v>
      </c>
      <c r="D53" s="980">
        <v>250</v>
      </c>
      <c r="E53" s="980">
        <v>250</v>
      </c>
      <c r="F53" s="899">
        <f t="shared" si="5"/>
        <v>100</v>
      </c>
      <c r="G53" s="922" t="s">
        <v>4391</v>
      </c>
      <c r="H53" s="901" t="s">
        <v>100</v>
      </c>
    </row>
    <row r="54" spans="1:9" s="902" customFormat="1" ht="24" customHeight="1" x14ac:dyDescent="0.2">
      <c r="A54" s="896">
        <f t="shared" si="6"/>
        <v>38</v>
      </c>
      <c r="B54" s="979" t="s">
        <v>4896</v>
      </c>
      <c r="C54" s="980">
        <v>1000</v>
      </c>
      <c r="D54" s="980">
        <v>193</v>
      </c>
      <c r="E54" s="980">
        <v>0</v>
      </c>
      <c r="F54" s="899">
        <f t="shared" si="5"/>
        <v>0</v>
      </c>
      <c r="G54" s="929" t="s">
        <v>4391</v>
      </c>
      <c r="H54" s="1037" t="s">
        <v>4878</v>
      </c>
      <c r="I54" s="933"/>
    </row>
    <row r="55" spans="1:9" s="902" customFormat="1" ht="34.5" customHeight="1" x14ac:dyDescent="0.2">
      <c r="A55" s="896">
        <f t="shared" si="6"/>
        <v>39</v>
      </c>
      <c r="B55" s="979" t="s">
        <v>4897</v>
      </c>
      <c r="C55" s="980">
        <v>183</v>
      </c>
      <c r="D55" s="980">
        <v>183</v>
      </c>
      <c r="E55" s="980">
        <v>183</v>
      </c>
      <c r="F55" s="899">
        <f t="shared" si="5"/>
        <v>100</v>
      </c>
      <c r="G55" s="929" t="s">
        <v>4391</v>
      </c>
      <c r="H55" s="901" t="s">
        <v>100</v>
      </c>
    </row>
    <row r="56" spans="1:9" s="902" customFormat="1" ht="34.5" customHeight="1" x14ac:dyDescent="0.2">
      <c r="A56" s="896">
        <f t="shared" si="6"/>
        <v>40</v>
      </c>
      <c r="B56" s="979" t="s">
        <v>4898</v>
      </c>
      <c r="C56" s="980">
        <v>490</v>
      </c>
      <c r="D56" s="980">
        <v>490</v>
      </c>
      <c r="E56" s="980">
        <v>490</v>
      </c>
      <c r="F56" s="899">
        <f t="shared" si="5"/>
        <v>100</v>
      </c>
      <c r="G56" s="929" t="s">
        <v>4391</v>
      </c>
      <c r="H56" s="901" t="s">
        <v>100</v>
      </c>
    </row>
    <row r="57" spans="1:9" s="902" customFormat="1" ht="31.5" x14ac:dyDescent="0.2">
      <c r="A57" s="896">
        <f t="shared" si="6"/>
        <v>41</v>
      </c>
      <c r="B57" s="979" t="s">
        <v>4899</v>
      </c>
      <c r="C57" s="980">
        <v>6000</v>
      </c>
      <c r="D57" s="980">
        <v>6000</v>
      </c>
      <c r="E57" s="980">
        <v>6000</v>
      </c>
      <c r="F57" s="899">
        <f t="shared" si="5"/>
        <v>100</v>
      </c>
      <c r="G57" s="929" t="s">
        <v>4391</v>
      </c>
      <c r="H57" s="901" t="s">
        <v>100</v>
      </c>
    </row>
    <row r="58" spans="1:9" s="902" customFormat="1" ht="34.5" customHeight="1" x14ac:dyDescent="0.2">
      <c r="A58" s="896">
        <f t="shared" si="6"/>
        <v>42</v>
      </c>
      <c r="B58" s="979" t="s">
        <v>4900</v>
      </c>
      <c r="C58" s="980">
        <v>528</v>
      </c>
      <c r="D58" s="980">
        <v>528</v>
      </c>
      <c r="E58" s="980">
        <v>528</v>
      </c>
      <c r="F58" s="899">
        <f t="shared" si="5"/>
        <v>100</v>
      </c>
      <c r="G58" s="929" t="s">
        <v>4391</v>
      </c>
      <c r="H58" s="901" t="s">
        <v>100</v>
      </c>
    </row>
    <row r="59" spans="1:9" s="902" customFormat="1" ht="24" customHeight="1" x14ac:dyDescent="0.2">
      <c r="A59" s="896">
        <f t="shared" si="6"/>
        <v>43</v>
      </c>
      <c r="B59" s="1014" t="s">
        <v>4901</v>
      </c>
      <c r="C59" s="980">
        <v>0</v>
      </c>
      <c r="D59" s="980">
        <v>3837.55</v>
      </c>
      <c r="E59" s="980">
        <v>3837.5550000000003</v>
      </c>
      <c r="F59" s="899">
        <f t="shared" si="5"/>
        <v>100.000130291462</v>
      </c>
      <c r="G59" s="929" t="s">
        <v>4391</v>
      </c>
      <c r="H59" s="901" t="s">
        <v>100</v>
      </c>
    </row>
    <row r="60" spans="1:9" s="902" customFormat="1" ht="24" customHeight="1" x14ac:dyDescent="0.2">
      <c r="A60" s="896">
        <f t="shared" si="6"/>
        <v>44</v>
      </c>
      <c r="B60" s="1014" t="s">
        <v>4902</v>
      </c>
      <c r="C60" s="980">
        <v>0</v>
      </c>
      <c r="D60" s="980">
        <v>12133.11</v>
      </c>
      <c r="E60" s="980">
        <v>12133.11</v>
      </c>
      <c r="F60" s="899">
        <f t="shared" si="5"/>
        <v>100</v>
      </c>
      <c r="G60" s="929" t="s">
        <v>4391</v>
      </c>
      <c r="H60" s="901" t="s">
        <v>100</v>
      </c>
    </row>
    <row r="61" spans="1:9" s="902" customFormat="1" x14ac:dyDescent="0.2">
      <c r="A61" s="896">
        <f t="shared" si="6"/>
        <v>45</v>
      </c>
      <c r="B61" s="1014" t="s">
        <v>4903</v>
      </c>
      <c r="C61" s="980">
        <v>0</v>
      </c>
      <c r="D61" s="980">
        <v>1290.6499999999999</v>
      </c>
      <c r="E61" s="980">
        <v>1290.643</v>
      </c>
      <c r="F61" s="899">
        <f t="shared" si="5"/>
        <v>99.999457637624474</v>
      </c>
      <c r="G61" s="929" t="s">
        <v>4391</v>
      </c>
      <c r="H61" s="901" t="s">
        <v>100</v>
      </c>
    </row>
    <row r="62" spans="1:9" s="860" customFormat="1" ht="13.5" customHeight="1" thickBot="1" x14ac:dyDescent="0.25">
      <c r="A62" s="1162" t="s">
        <v>386</v>
      </c>
      <c r="B62" s="1163"/>
      <c r="C62" s="909">
        <f>SUM(C45:C61)</f>
        <v>507135</v>
      </c>
      <c r="D62" s="909">
        <f>SUM(D45:D61)</f>
        <v>526533.26</v>
      </c>
      <c r="E62" s="909">
        <f>SUM(E45:E61)</f>
        <v>524487.30799999996</v>
      </c>
      <c r="F62" s="910">
        <f t="shared" si="5"/>
        <v>99.611429674926882</v>
      </c>
      <c r="G62" s="924"/>
      <c r="H62" s="912"/>
    </row>
    <row r="63" spans="1:9" ht="18" customHeight="1" thickBot="1" x14ac:dyDescent="0.2">
      <c r="A63" s="889" t="s">
        <v>4414</v>
      </c>
      <c r="B63" s="925"/>
      <c r="C63" s="915"/>
      <c r="D63" s="915"/>
      <c r="E63" s="916"/>
      <c r="F63" s="893"/>
      <c r="G63" s="926"/>
      <c r="H63" s="927"/>
    </row>
    <row r="64" spans="1:9" s="860" customFormat="1" ht="31.5" x14ac:dyDescent="0.2">
      <c r="A64" s="938">
        <f>A61+1</f>
        <v>46</v>
      </c>
      <c r="B64" s="979" t="s">
        <v>407</v>
      </c>
      <c r="C64" s="980">
        <v>0</v>
      </c>
      <c r="D64" s="980">
        <v>51.86</v>
      </c>
      <c r="E64" s="980">
        <v>51.851279999999996</v>
      </c>
      <c r="F64" s="899">
        <f t="shared" ref="F64:F144" si="7">E64/D64*100</f>
        <v>99.983185499421509</v>
      </c>
      <c r="G64" s="922" t="s">
        <v>4392</v>
      </c>
      <c r="H64" s="928" t="s">
        <v>100</v>
      </c>
    </row>
    <row r="65" spans="1:9" s="860" customFormat="1" ht="168" x14ac:dyDescent="0.2">
      <c r="A65" s="896">
        <f t="shared" ref="A65:A128" si="8">A64+1</f>
        <v>47</v>
      </c>
      <c r="B65" s="1005" t="s">
        <v>406</v>
      </c>
      <c r="C65" s="1027">
        <v>5533</v>
      </c>
      <c r="D65" s="1027">
        <v>11911.810000000001</v>
      </c>
      <c r="E65" s="1027">
        <v>259.81967000000003</v>
      </c>
      <c r="F65" s="899">
        <f t="shared" si="7"/>
        <v>2.1811938739788497</v>
      </c>
      <c r="G65" s="929" t="s">
        <v>4396</v>
      </c>
      <c r="H65" s="901" t="s">
        <v>4904</v>
      </c>
    </row>
    <row r="66" spans="1:9" s="860" customFormat="1" ht="12.75" customHeight="1" x14ac:dyDescent="0.2">
      <c r="A66" s="896">
        <f t="shared" si="8"/>
        <v>48</v>
      </c>
      <c r="B66" s="979" t="s">
        <v>4200</v>
      </c>
      <c r="C66" s="980">
        <v>0</v>
      </c>
      <c r="D66" s="980">
        <v>638.88</v>
      </c>
      <c r="E66" s="980">
        <v>638.88</v>
      </c>
      <c r="F66" s="899">
        <f t="shared" si="7"/>
        <v>100</v>
      </c>
      <c r="G66" s="929" t="s">
        <v>4392</v>
      </c>
      <c r="H66" s="901" t="s">
        <v>100</v>
      </c>
    </row>
    <row r="67" spans="1:9" s="860" customFormat="1" ht="12.75" customHeight="1" x14ac:dyDescent="0.2">
      <c r="A67" s="896">
        <f t="shared" si="8"/>
        <v>49</v>
      </c>
      <c r="B67" s="1005" t="s">
        <v>405</v>
      </c>
      <c r="C67" s="1027">
        <v>0</v>
      </c>
      <c r="D67" s="1027">
        <v>6766.21</v>
      </c>
      <c r="E67" s="1027">
        <v>6766.2076399999996</v>
      </c>
      <c r="F67" s="899">
        <f t="shared" si="7"/>
        <v>99.999965120798777</v>
      </c>
      <c r="G67" s="929" t="s">
        <v>4392</v>
      </c>
      <c r="H67" s="931" t="s">
        <v>100</v>
      </c>
    </row>
    <row r="68" spans="1:9" s="860" customFormat="1" ht="57" customHeight="1" x14ac:dyDescent="0.2">
      <c r="A68" s="896">
        <f t="shared" si="8"/>
        <v>50</v>
      </c>
      <c r="B68" s="979" t="s">
        <v>404</v>
      </c>
      <c r="C68" s="980">
        <v>0</v>
      </c>
      <c r="D68" s="980">
        <v>8737.7999999999993</v>
      </c>
      <c r="E68" s="980">
        <v>6642.5028400000001</v>
      </c>
      <c r="F68" s="899">
        <f t="shared" si="7"/>
        <v>76.020312206733962</v>
      </c>
      <c r="G68" s="929" t="s">
        <v>4392</v>
      </c>
      <c r="H68" s="931" t="s">
        <v>4905</v>
      </c>
    </row>
    <row r="69" spans="1:9" s="860" customFormat="1" ht="24" customHeight="1" x14ac:dyDescent="0.2">
      <c r="A69" s="896">
        <f t="shared" si="8"/>
        <v>51</v>
      </c>
      <c r="B69" s="979" t="s">
        <v>4906</v>
      </c>
      <c r="C69" s="980">
        <v>0</v>
      </c>
      <c r="D69" s="980">
        <v>2937.42</v>
      </c>
      <c r="E69" s="980">
        <v>2937.4140000000002</v>
      </c>
      <c r="F69" s="899">
        <f t="shared" si="7"/>
        <v>99.999795739117999</v>
      </c>
      <c r="G69" s="929" t="s">
        <v>4392</v>
      </c>
      <c r="H69" s="901" t="s">
        <v>100</v>
      </c>
    </row>
    <row r="70" spans="1:9" s="860" customFormat="1" ht="24" customHeight="1" x14ac:dyDescent="0.2">
      <c r="A70" s="896">
        <f t="shared" si="8"/>
        <v>52</v>
      </c>
      <c r="B70" s="979" t="s">
        <v>403</v>
      </c>
      <c r="C70" s="980">
        <v>0</v>
      </c>
      <c r="D70" s="980">
        <v>3641.37</v>
      </c>
      <c r="E70" s="980">
        <v>3641.3688099999999</v>
      </c>
      <c r="F70" s="899">
        <f t="shared" si="7"/>
        <v>99.999967319992194</v>
      </c>
      <c r="G70" s="929" t="s">
        <v>4392</v>
      </c>
      <c r="H70" s="901" t="s">
        <v>100</v>
      </c>
      <c r="I70" s="933"/>
    </row>
    <row r="71" spans="1:9" s="860" customFormat="1" ht="34.5" customHeight="1" x14ac:dyDescent="0.2">
      <c r="A71" s="896">
        <f t="shared" si="8"/>
        <v>53</v>
      </c>
      <c r="B71" s="979" t="s">
        <v>402</v>
      </c>
      <c r="C71" s="980">
        <v>0</v>
      </c>
      <c r="D71" s="980">
        <v>2916.77</v>
      </c>
      <c r="E71" s="980">
        <v>2916.7699300000004</v>
      </c>
      <c r="F71" s="899">
        <f t="shared" si="7"/>
        <v>99.999997600085038</v>
      </c>
      <c r="G71" s="929" t="s">
        <v>4392</v>
      </c>
      <c r="H71" s="901" t="s">
        <v>100</v>
      </c>
    </row>
    <row r="72" spans="1:9" s="860" customFormat="1" ht="34.5" customHeight="1" x14ac:dyDescent="0.2">
      <c r="A72" s="896">
        <f t="shared" si="8"/>
        <v>54</v>
      </c>
      <c r="B72" s="979" t="s">
        <v>401</v>
      </c>
      <c r="C72" s="980">
        <v>0</v>
      </c>
      <c r="D72" s="980">
        <v>6809.43</v>
      </c>
      <c r="E72" s="980">
        <v>6809.4250000000002</v>
      </c>
      <c r="F72" s="899">
        <f t="shared" si="7"/>
        <v>99.999926572415021</v>
      </c>
      <c r="G72" s="929" t="s">
        <v>4392</v>
      </c>
      <c r="H72" s="901" t="s">
        <v>100</v>
      </c>
    </row>
    <row r="73" spans="1:9" s="860" customFormat="1" ht="24" customHeight="1" x14ac:dyDescent="0.2">
      <c r="A73" s="896">
        <f t="shared" si="8"/>
        <v>55</v>
      </c>
      <c r="B73" s="979" t="s">
        <v>400</v>
      </c>
      <c r="C73" s="980">
        <v>0</v>
      </c>
      <c r="D73" s="980">
        <v>186</v>
      </c>
      <c r="E73" s="980">
        <v>185.89229999999998</v>
      </c>
      <c r="F73" s="899">
        <f t="shared" si="7"/>
        <v>99.94209677419353</v>
      </c>
      <c r="G73" s="929" t="s">
        <v>4392</v>
      </c>
      <c r="H73" s="901" t="s">
        <v>100</v>
      </c>
    </row>
    <row r="74" spans="1:9" s="860" customFormat="1" ht="105" x14ac:dyDescent="0.2">
      <c r="A74" s="896">
        <f t="shared" si="8"/>
        <v>56</v>
      </c>
      <c r="B74" s="979" t="s">
        <v>4198</v>
      </c>
      <c r="C74" s="980">
        <v>0</v>
      </c>
      <c r="D74" s="980">
        <v>5500</v>
      </c>
      <c r="E74" s="980">
        <v>1741.78325</v>
      </c>
      <c r="F74" s="899">
        <f t="shared" si="7"/>
        <v>31.668786363636364</v>
      </c>
      <c r="G74" s="929" t="s">
        <v>4396</v>
      </c>
      <c r="H74" s="901" t="s">
        <v>4907</v>
      </c>
    </row>
    <row r="75" spans="1:9" s="860" customFormat="1" ht="24" customHeight="1" x14ac:dyDescent="0.2">
      <c r="A75" s="896">
        <f t="shared" si="8"/>
        <v>57</v>
      </c>
      <c r="B75" s="979" t="s">
        <v>4197</v>
      </c>
      <c r="C75" s="980">
        <v>0</v>
      </c>
      <c r="D75" s="980">
        <v>600</v>
      </c>
      <c r="E75" s="980">
        <v>600</v>
      </c>
      <c r="F75" s="899">
        <f t="shared" si="7"/>
        <v>100</v>
      </c>
      <c r="G75" s="929" t="s">
        <v>4392</v>
      </c>
      <c r="H75" s="901" t="s">
        <v>100</v>
      </c>
    </row>
    <row r="76" spans="1:9" s="860" customFormat="1" ht="24" customHeight="1" x14ac:dyDescent="0.2">
      <c r="A76" s="896">
        <f t="shared" si="8"/>
        <v>58</v>
      </c>
      <c r="B76" s="979" t="s">
        <v>4908</v>
      </c>
      <c r="C76" s="980">
        <v>0</v>
      </c>
      <c r="D76" s="980">
        <v>564.73</v>
      </c>
      <c r="E76" s="980">
        <v>564.7278</v>
      </c>
      <c r="F76" s="899">
        <f t="shared" si="7"/>
        <v>99.999610433304412</v>
      </c>
      <c r="G76" s="929" t="s">
        <v>4392</v>
      </c>
      <c r="H76" s="901" t="s">
        <v>100</v>
      </c>
    </row>
    <row r="77" spans="1:9" s="860" customFormat="1" ht="24" customHeight="1" x14ac:dyDescent="0.2">
      <c r="A77" s="896">
        <f t="shared" si="8"/>
        <v>59</v>
      </c>
      <c r="B77" s="979" t="s">
        <v>4195</v>
      </c>
      <c r="C77" s="980">
        <v>0</v>
      </c>
      <c r="D77" s="980">
        <v>400</v>
      </c>
      <c r="E77" s="980">
        <v>399.67752000000002</v>
      </c>
      <c r="F77" s="899">
        <f t="shared" si="7"/>
        <v>99.919380000000004</v>
      </c>
      <c r="G77" s="929" t="s">
        <v>4392</v>
      </c>
      <c r="H77" s="901" t="s">
        <v>100</v>
      </c>
    </row>
    <row r="78" spans="1:9" s="860" customFormat="1" ht="24" customHeight="1" x14ac:dyDescent="0.2">
      <c r="A78" s="896">
        <f t="shared" si="8"/>
        <v>60</v>
      </c>
      <c r="B78" s="979" t="s">
        <v>4194</v>
      </c>
      <c r="C78" s="980">
        <v>1500</v>
      </c>
      <c r="D78" s="980">
        <v>343.12</v>
      </c>
      <c r="E78" s="980">
        <v>343.11237</v>
      </c>
      <c r="F78" s="899">
        <f t="shared" si="7"/>
        <v>99.997776288179068</v>
      </c>
      <c r="G78" s="929" t="s">
        <v>4392</v>
      </c>
      <c r="H78" s="901" t="s">
        <v>100</v>
      </c>
    </row>
    <row r="79" spans="1:9" s="860" customFormat="1" ht="24" customHeight="1" x14ac:dyDescent="0.2">
      <c r="A79" s="896">
        <f t="shared" si="8"/>
        <v>61</v>
      </c>
      <c r="B79" s="979" t="s">
        <v>4193</v>
      </c>
      <c r="C79" s="980">
        <v>1200</v>
      </c>
      <c r="D79" s="980">
        <v>453.74</v>
      </c>
      <c r="E79" s="980">
        <v>453.73500000000001</v>
      </c>
      <c r="F79" s="899">
        <f t="shared" si="7"/>
        <v>99.998898047339893</v>
      </c>
      <c r="G79" s="929" t="s">
        <v>4392</v>
      </c>
      <c r="H79" s="901" t="s">
        <v>100</v>
      </c>
    </row>
    <row r="80" spans="1:9" s="860" customFormat="1" ht="24" customHeight="1" x14ac:dyDescent="0.2">
      <c r="A80" s="896">
        <f t="shared" si="8"/>
        <v>62</v>
      </c>
      <c r="B80" s="979" t="s">
        <v>4192</v>
      </c>
      <c r="C80" s="980">
        <v>10626</v>
      </c>
      <c r="D80" s="980">
        <v>20626</v>
      </c>
      <c r="E80" s="980">
        <v>20626</v>
      </c>
      <c r="F80" s="899">
        <f t="shared" si="7"/>
        <v>100</v>
      </c>
      <c r="G80" s="929" t="s">
        <v>4392</v>
      </c>
      <c r="H80" s="901" t="s">
        <v>100</v>
      </c>
    </row>
    <row r="81" spans="1:9" s="860" customFormat="1" ht="24" customHeight="1" x14ac:dyDescent="0.2">
      <c r="A81" s="896">
        <f t="shared" si="8"/>
        <v>63</v>
      </c>
      <c r="B81" s="979" t="s">
        <v>4191</v>
      </c>
      <c r="C81" s="980">
        <v>1900</v>
      </c>
      <c r="D81" s="980">
        <v>1900</v>
      </c>
      <c r="E81" s="980">
        <v>1803.5344399999999</v>
      </c>
      <c r="F81" s="899">
        <f t="shared" si="7"/>
        <v>94.922865263157888</v>
      </c>
      <c r="G81" s="929" t="s">
        <v>4392</v>
      </c>
      <c r="H81" s="901" t="s">
        <v>100</v>
      </c>
    </row>
    <row r="82" spans="1:9" s="860" customFormat="1" ht="126" x14ac:dyDescent="0.2">
      <c r="A82" s="896">
        <f t="shared" si="8"/>
        <v>64</v>
      </c>
      <c r="B82" s="979" t="s">
        <v>4190</v>
      </c>
      <c r="C82" s="980">
        <v>5700</v>
      </c>
      <c r="D82" s="980">
        <v>5700</v>
      </c>
      <c r="E82" s="980">
        <v>133.19999999999999</v>
      </c>
      <c r="F82" s="899">
        <f t="shared" si="7"/>
        <v>2.3368421052631576</v>
      </c>
      <c r="G82" s="929" t="s">
        <v>4396</v>
      </c>
      <c r="H82" s="901" t="s">
        <v>4909</v>
      </c>
    </row>
    <row r="83" spans="1:9" s="860" customFormat="1" ht="77.25" customHeight="1" x14ac:dyDescent="0.2">
      <c r="A83" s="896">
        <f t="shared" si="8"/>
        <v>65</v>
      </c>
      <c r="B83" s="979" t="s">
        <v>4189</v>
      </c>
      <c r="C83" s="980">
        <v>25000</v>
      </c>
      <c r="D83" s="980">
        <v>25000</v>
      </c>
      <c r="E83" s="980">
        <v>93.5</v>
      </c>
      <c r="F83" s="899">
        <f t="shared" si="7"/>
        <v>0.374</v>
      </c>
      <c r="G83" s="929" t="s">
        <v>4396</v>
      </c>
      <c r="H83" s="901" t="s">
        <v>4910</v>
      </c>
      <c r="I83" s="933"/>
    </row>
    <row r="84" spans="1:9" s="860" customFormat="1" ht="115.5" x14ac:dyDescent="0.2">
      <c r="A84" s="896">
        <f t="shared" si="8"/>
        <v>66</v>
      </c>
      <c r="B84" s="979" t="s">
        <v>4188</v>
      </c>
      <c r="C84" s="980">
        <v>3500</v>
      </c>
      <c r="D84" s="980">
        <v>14000</v>
      </c>
      <c r="E84" s="980">
        <v>439</v>
      </c>
      <c r="F84" s="899">
        <f t="shared" si="7"/>
        <v>3.1357142857142852</v>
      </c>
      <c r="G84" s="929" t="s">
        <v>4396</v>
      </c>
      <c r="H84" s="931" t="s">
        <v>4911</v>
      </c>
    </row>
    <row r="85" spans="1:9" s="860" customFormat="1" ht="125.25" customHeight="1" x14ac:dyDescent="0.2">
      <c r="A85" s="896">
        <f t="shared" si="8"/>
        <v>67</v>
      </c>
      <c r="B85" s="979" t="s">
        <v>4187</v>
      </c>
      <c r="C85" s="980">
        <v>1500</v>
      </c>
      <c r="D85" s="980">
        <v>1500</v>
      </c>
      <c r="E85" s="980">
        <v>60.5</v>
      </c>
      <c r="F85" s="899">
        <f t="shared" si="7"/>
        <v>4.0333333333333332</v>
      </c>
      <c r="G85" s="929" t="s">
        <v>4396</v>
      </c>
      <c r="H85" s="901" t="s">
        <v>4912</v>
      </c>
    </row>
    <row r="86" spans="1:9" s="860" customFormat="1" ht="126" x14ac:dyDescent="0.2">
      <c r="A86" s="896">
        <f t="shared" si="8"/>
        <v>68</v>
      </c>
      <c r="B86" s="979" t="s">
        <v>2593</v>
      </c>
      <c r="C86" s="980">
        <v>12000</v>
      </c>
      <c r="D86" s="980">
        <v>12000</v>
      </c>
      <c r="E86" s="980">
        <v>0</v>
      </c>
      <c r="F86" s="899">
        <f t="shared" si="7"/>
        <v>0</v>
      </c>
      <c r="G86" s="929" t="s">
        <v>4396</v>
      </c>
      <c r="H86" s="901" t="s">
        <v>4913</v>
      </c>
    </row>
    <row r="87" spans="1:9" s="860" customFormat="1" ht="12.75" customHeight="1" x14ac:dyDescent="0.2">
      <c r="A87" s="896">
        <f t="shared" si="8"/>
        <v>69</v>
      </c>
      <c r="B87" s="979" t="s">
        <v>4186</v>
      </c>
      <c r="C87" s="980">
        <v>0</v>
      </c>
      <c r="D87" s="980">
        <v>320.89999999999998</v>
      </c>
      <c r="E87" s="980">
        <v>320.892</v>
      </c>
      <c r="F87" s="899">
        <f t="shared" si="7"/>
        <v>99.997507011530075</v>
      </c>
      <c r="G87" s="932" t="s">
        <v>4396</v>
      </c>
      <c r="H87" s="901" t="s">
        <v>100</v>
      </c>
    </row>
    <row r="88" spans="1:9" s="860" customFormat="1" ht="31.5" x14ac:dyDescent="0.2">
      <c r="A88" s="896">
        <f t="shared" si="8"/>
        <v>70</v>
      </c>
      <c r="B88" s="979" t="s">
        <v>4914</v>
      </c>
      <c r="C88" s="980">
        <v>0</v>
      </c>
      <c r="D88" s="980">
        <v>1258.3900000000001</v>
      </c>
      <c r="E88" s="980">
        <v>1258.3852199999999</v>
      </c>
      <c r="F88" s="899">
        <f t="shared" si="7"/>
        <v>99.999620149556165</v>
      </c>
      <c r="G88" s="929" t="s">
        <v>4392</v>
      </c>
      <c r="H88" s="901" t="s">
        <v>100</v>
      </c>
    </row>
    <row r="89" spans="1:9" s="860" customFormat="1" ht="24" customHeight="1" x14ac:dyDescent="0.2">
      <c r="A89" s="896">
        <f t="shared" si="8"/>
        <v>71</v>
      </c>
      <c r="B89" s="979" t="s">
        <v>4185</v>
      </c>
      <c r="C89" s="980">
        <v>0</v>
      </c>
      <c r="D89" s="980">
        <v>345.65</v>
      </c>
      <c r="E89" s="980">
        <v>345.64133000000004</v>
      </c>
      <c r="F89" s="899">
        <f t="shared" si="7"/>
        <v>99.997491682337653</v>
      </c>
      <c r="G89" s="929" t="s">
        <v>4392</v>
      </c>
      <c r="H89" s="901" t="s">
        <v>100</v>
      </c>
    </row>
    <row r="90" spans="1:9" s="860" customFormat="1" ht="34.5" customHeight="1" x14ac:dyDescent="0.2">
      <c r="A90" s="896">
        <f t="shared" si="8"/>
        <v>72</v>
      </c>
      <c r="B90" s="979" t="s">
        <v>4915</v>
      </c>
      <c r="C90" s="980">
        <v>0</v>
      </c>
      <c r="D90" s="980">
        <v>198.62</v>
      </c>
      <c r="E90" s="980">
        <v>192.40783999999999</v>
      </c>
      <c r="F90" s="899">
        <f t="shared" si="7"/>
        <v>96.872339140066458</v>
      </c>
      <c r="G90" s="929" t="s">
        <v>4392</v>
      </c>
      <c r="H90" s="931" t="s">
        <v>100</v>
      </c>
    </row>
    <row r="91" spans="1:9" s="860" customFormat="1" ht="24" customHeight="1" x14ac:dyDescent="0.2">
      <c r="A91" s="896">
        <f t="shared" si="8"/>
        <v>73</v>
      </c>
      <c r="B91" s="979" t="s">
        <v>4183</v>
      </c>
      <c r="C91" s="980">
        <v>0</v>
      </c>
      <c r="D91" s="980">
        <v>2504.62</v>
      </c>
      <c r="E91" s="980">
        <v>2504.6206000000002</v>
      </c>
      <c r="F91" s="899">
        <f t="shared" si="7"/>
        <v>100.00002395572982</v>
      </c>
      <c r="G91" s="929" t="s">
        <v>4392</v>
      </c>
      <c r="H91" s="901" t="s">
        <v>100</v>
      </c>
    </row>
    <row r="92" spans="1:9" s="860" customFormat="1" ht="34.5" customHeight="1" x14ac:dyDescent="0.2">
      <c r="A92" s="896">
        <f t="shared" si="8"/>
        <v>74</v>
      </c>
      <c r="B92" s="979" t="s">
        <v>4916</v>
      </c>
      <c r="C92" s="980">
        <v>0</v>
      </c>
      <c r="D92" s="980">
        <v>9600</v>
      </c>
      <c r="E92" s="980">
        <v>9600</v>
      </c>
      <c r="F92" s="899">
        <f t="shared" si="7"/>
        <v>100</v>
      </c>
      <c r="G92" s="929" t="s">
        <v>4396</v>
      </c>
      <c r="H92" s="901" t="s">
        <v>100</v>
      </c>
    </row>
    <row r="93" spans="1:9" s="860" customFormat="1" ht="24" customHeight="1" x14ac:dyDescent="0.2">
      <c r="A93" s="896">
        <f t="shared" si="8"/>
        <v>75</v>
      </c>
      <c r="B93" s="979" t="s">
        <v>4917</v>
      </c>
      <c r="C93" s="980">
        <v>0</v>
      </c>
      <c r="D93" s="980">
        <v>12000</v>
      </c>
      <c r="E93" s="980">
        <v>12000</v>
      </c>
      <c r="F93" s="899">
        <f t="shared" si="7"/>
        <v>100</v>
      </c>
      <c r="G93" s="929" t="s">
        <v>4392</v>
      </c>
      <c r="H93" s="931" t="s">
        <v>100</v>
      </c>
    </row>
    <row r="94" spans="1:9" s="860" customFormat="1" ht="34.5" customHeight="1" x14ac:dyDescent="0.2">
      <c r="A94" s="896">
        <f t="shared" si="8"/>
        <v>76</v>
      </c>
      <c r="B94" s="979" t="s">
        <v>4180</v>
      </c>
      <c r="C94" s="980">
        <v>0</v>
      </c>
      <c r="D94" s="980">
        <v>11763.21</v>
      </c>
      <c r="E94" s="980">
        <v>11763.21</v>
      </c>
      <c r="F94" s="899">
        <f t="shared" si="7"/>
        <v>100</v>
      </c>
      <c r="G94" s="929" t="s">
        <v>4392</v>
      </c>
      <c r="H94" s="931" t="s">
        <v>100</v>
      </c>
    </row>
    <row r="95" spans="1:9" s="860" customFormat="1" ht="31.5" x14ac:dyDescent="0.2">
      <c r="A95" s="896">
        <f t="shared" si="8"/>
        <v>77</v>
      </c>
      <c r="B95" s="979" t="s">
        <v>4918</v>
      </c>
      <c r="C95" s="980">
        <v>0</v>
      </c>
      <c r="D95" s="980">
        <v>9344</v>
      </c>
      <c r="E95" s="980">
        <v>9344</v>
      </c>
      <c r="F95" s="899">
        <f t="shared" si="7"/>
        <v>100</v>
      </c>
      <c r="G95" s="929" t="s">
        <v>4392</v>
      </c>
      <c r="H95" s="901" t="s">
        <v>100</v>
      </c>
    </row>
    <row r="96" spans="1:9" s="860" customFormat="1" ht="24" customHeight="1" x14ac:dyDescent="0.2">
      <c r="A96" s="896">
        <f t="shared" si="8"/>
        <v>78</v>
      </c>
      <c r="B96" s="979" t="s">
        <v>4178</v>
      </c>
      <c r="C96" s="980">
        <v>0</v>
      </c>
      <c r="D96" s="980">
        <v>2101.91</v>
      </c>
      <c r="E96" s="980">
        <v>2101.9093800000001</v>
      </c>
      <c r="F96" s="899">
        <f t="shared" si="7"/>
        <v>99.999970503018702</v>
      </c>
      <c r="G96" s="929" t="s">
        <v>4392</v>
      </c>
      <c r="H96" s="901" t="s">
        <v>100</v>
      </c>
      <c r="I96" s="933"/>
    </row>
    <row r="97" spans="1:9" s="860" customFormat="1" ht="34.5" customHeight="1" x14ac:dyDescent="0.2">
      <c r="A97" s="896">
        <f t="shared" si="8"/>
        <v>79</v>
      </c>
      <c r="B97" s="979" t="s">
        <v>4177</v>
      </c>
      <c r="C97" s="980">
        <v>0</v>
      </c>
      <c r="D97" s="980">
        <v>11000</v>
      </c>
      <c r="E97" s="980">
        <v>11000</v>
      </c>
      <c r="F97" s="899">
        <f t="shared" si="7"/>
        <v>100</v>
      </c>
      <c r="G97" s="929" t="s">
        <v>4392</v>
      </c>
      <c r="H97" s="931" t="s">
        <v>100</v>
      </c>
    </row>
    <row r="98" spans="1:9" s="860" customFormat="1" ht="34.5" customHeight="1" x14ac:dyDescent="0.2">
      <c r="A98" s="896">
        <f t="shared" si="8"/>
        <v>80</v>
      </c>
      <c r="B98" s="979" t="s">
        <v>4176</v>
      </c>
      <c r="C98" s="980">
        <v>0</v>
      </c>
      <c r="D98" s="980">
        <v>3692</v>
      </c>
      <c r="E98" s="980">
        <v>3692</v>
      </c>
      <c r="F98" s="899">
        <f t="shared" si="7"/>
        <v>100</v>
      </c>
      <c r="G98" s="929" t="s">
        <v>4392</v>
      </c>
      <c r="H98" s="901" t="s">
        <v>100</v>
      </c>
    </row>
    <row r="99" spans="1:9" s="860" customFormat="1" ht="34.5" customHeight="1" x14ac:dyDescent="0.2">
      <c r="A99" s="896">
        <f t="shared" si="8"/>
        <v>81</v>
      </c>
      <c r="B99" s="979" t="s">
        <v>4175</v>
      </c>
      <c r="C99" s="980">
        <v>0</v>
      </c>
      <c r="D99" s="980">
        <v>13000</v>
      </c>
      <c r="E99" s="980">
        <v>13000</v>
      </c>
      <c r="F99" s="899">
        <f t="shared" si="7"/>
        <v>100</v>
      </c>
      <c r="G99" s="929" t="s">
        <v>4392</v>
      </c>
      <c r="H99" s="901" t="s">
        <v>100</v>
      </c>
    </row>
    <row r="100" spans="1:9" s="860" customFormat="1" ht="34.5" customHeight="1" x14ac:dyDescent="0.2">
      <c r="A100" s="896">
        <f t="shared" si="8"/>
        <v>82</v>
      </c>
      <c r="B100" s="979" t="s">
        <v>4919</v>
      </c>
      <c r="C100" s="980">
        <v>0</v>
      </c>
      <c r="D100" s="980">
        <v>300</v>
      </c>
      <c r="E100" s="980">
        <v>271.76192000000003</v>
      </c>
      <c r="F100" s="899">
        <f t="shared" si="7"/>
        <v>90.587306666666677</v>
      </c>
      <c r="G100" s="929" t="s">
        <v>4392</v>
      </c>
      <c r="H100" s="1023" t="s">
        <v>4920</v>
      </c>
    </row>
    <row r="101" spans="1:9" s="860" customFormat="1" ht="42" x14ac:dyDescent="0.2">
      <c r="A101" s="896">
        <f t="shared" si="8"/>
        <v>83</v>
      </c>
      <c r="B101" s="979" t="s">
        <v>4173</v>
      </c>
      <c r="C101" s="980">
        <v>0</v>
      </c>
      <c r="D101" s="980">
        <v>3600</v>
      </c>
      <c r="E101" s="980">
        <v>3600</v>
      </c>
      <c r="F101" s="899">
        <f t="shared" si="7"/>
        <v>100</v>
      </c>
      <c r="G101" s="929" t="s">
        <v>4392</v>
      </c>
      <c r="H101" s="901" t="s">
        <v>100</v>
      </c>
    </row>
    <row r="102" spans="1:9" s="860" customFormat="1" ht="45" customHeight="1" x14ac:dyDescent="0.2">
      <c r="A102" s="896">
        <f t="shared" si="8"/>
        <v>84</v>
      </c>
      <c r="B102" s="979" t="s">
        <v>4172</v>
      </c>
      <c r="C102" s="980">
        <v>0</v>
      </c>
      <c r="D102" s="980">
        <v>316.39999999999998</v>
      </c>
      <c r="E102" s="980">
        <v>316.39600000000002</v>
      </c>
      <c r="F102" s="899">
        <f t="shared" si="7"/>
        <v>99.998735777496847</v>
      </c>
      <c r="G102" s="929" t="s">
        <v>4392</v>
      </c>
      <c r="H102" s="931" t="s">
        <v>100</v>
      </c>
    </row>
    <row r="103" spans="1:9" s="860" customFormat="1" ht="105" x14ac:dyDescent="0.2">
      <c r="A103" s="896">
        <f t="shared" si="8"/>
        <v>85</v>
      </c>
      <c r="B103" s="979" t="s">
        <v>4921</v>
      </c>
      <c r="C103" s="980">
        <v>0</v>
      </c>
      <c r="D103" s="980">
        <v>4000</v>
      </c>
      <c r="E103" s="980">
        <v>0</v>
      </c>
      <c r="F103" s="899">
        <f t="shared" si="7"/>
        <v>0</v>
      </c>
      <c r="G103" s="929" t="s">
        <v>4396</v>
      </c>
      <c r="H103" s="901" t="s">
        <v>4922</v>
      </c>
    </row>
    <row r="104" spans="1:9" s="860" customFormat="1" ht="24" customHeight="1" x14ac:dyDescent="0.2">
      <c r="A104" s="896">
        <f t="shared" si="8"/>
        <v>86</v>
      </c>
      <c r="B104" s="979" t="s">
        <v>4171</v>
      </c>
      <c r="C104" s="980">
        <v>0</v>
      </c>
      <c r="D104" s="980">
        <v>389.48</v>
      </c>
      <c r="E104" s="980">
        <v>389.48358000000002</v>
      </c>
      <c r="F104" s="899">
        <f t="shared" si="7"/>
        <v>100.00091917428367</v>
      </c>
      <c r="G104" s="929" t="s">
        <v>4392</v>
      </c>
      <c r="H104" s="901" t="s">
        <v>100</v>
      </c>
    </row>
    <row r="105" spans="1:9" s="860" customFormat="1" ht="24" customHeight="1" x14ac:dyDescent="0.2">
      <c r="A105" s="896">
        <f t="shared" si="8"/>
        <v>87</v>
      </c>
      <c r="B105" s="979" t="s">
        <v>4170</v>
      </c>
      <c r="C105" s="980">
        <v>0</v>
      </c>
      <c r="D105" s="980">
        <v>2299.39</v>
      </c>
      <c r="E105" s="980">
        <v>2299.3808300000001</v>
      </c>
      <c r="F105" s="899">
        <f t="shared" si="7"/>
        <v>99.999601198578759</v>
      </c>
      <c r="G105" s="929" t="s">
        <v>4392</v>
      </c>
      <c r="H105" s="901" t="s">
        <v>100</v>
      </c>
    </row>
    <row r="106" spans="1:9" s="860" customFormat="1" ht="168" x14ac:dyDescent="0.2">
      <c r="A106" s="896">
        <f t="shared" si="8"/>
        <v>88</v>
      </c>
      <c r="B106" s="979" t="s">
        <v>4923</v>
      </c>
      <c r="C106" s="980">
        <v>0</v>
      </c>
      <c r="D106" s="980">
        <v>500</v>
      </c>
      <c r="E106" s="980">
        <v>0</v>
      </c>
      <c r="F106" s="899">
        <f t="shared" si="7"/>
        <v>0</v>
      </c>
      <c r="G106" s="929" t="s">
        <v>4396</v>
      </c>
      <c r="H106" s="931" t="s">
        <v>4924</v>
      </c>
    </row>
    <row r="107" spans="1:9" s="860" customFormat="1" ht="24" customHeight="1" x14ac:dyDescent="0.2">
      <c r="A107" s="896">
        <f t="shared" si="8"/>
        <v>89</v>
      </c>
      <c r="B107" s="979" t="s">
        <v>4169</v>
      </c>
      <c r="C107" s="980">
        <v>0</v>
      </c>
      <c r="D107" s="980">
        <v>9800</v>
      </c>
      <c r="E107" s="980">
        <v>9767.4424999999992</v>
      </c>
      <c r="F107" s="899">
        <f t="shared" si="7"/>
        <v>99.667780612244897</v>
      </c>
      <c r="G107" s="929" t="s">
        <v>4392</v>
      </c>
      <c r="H107" s="901" t="s">
        <v>100</v>
      </c>
    </row>
    <row r="108" spans="1:9" s="860" customFormat="1" ht="24" customHeight="1" x14ac:dyDescent="0.2">
      <c r="A108" s="896">
        <f t="shared" si="8"/>
        <v>90</v>
      </c>
      <c r="B108" s="979" t="s">
        <v>4168</v>
      </c>
      <c r="C108" s="980">
        <v>0</v>
      </c>
      <c r="D108" s="980">
        <v>4700</v>
      </c>
      <c r="E108" s="980">
        <v>4700</v>
      </c>
      <c r="F108" s="899">
        <f t="shared" si="7"/>
        <v>100</v>
      </c>
      <c r="G108" s="929" t="s">
        <v>4392</v>
      </c>
      <c r="H108" s="901" t="s">
        <v>100</v>
      </c>
    </row>
    <row r="109" spans="1:9" s="860" customFormat="1" ht="67.5" customHeight="1" x14ac:dyDescent="0.2">
      <c r="A109" s="896">
        <f t="shared" si="8"/>
        <v>91</v>
      </c>
      <c r="B109" s="979" t="s">
        <v>4167</v>
      </c>
      <c r="C109" s="980">
        <v>0</v>
      </c>
      <c r="D109" s="980">
        <v>3200</v>
      </c>
      <c r="E109" s="980">
        <v>517.27499999999998</v>
      </c>
      <c r="F109" s="899">
        <f t="shared" si="7"/>
        <v>16.164843749999999</v>
      </c>
      <c r="G109" s="929" t="s">
        <v>4396</v>
      </c>
      <c r="H109" s="931" t="s">
        <v>4925</v>
      </c>
    </row>
    <row r="110" spans="1:9" s="860" customFormat="1" ht="67.5" customHeight="1" x14ac:dyDescent="0.2">
      <c r="A110" s="896">
        <f t="shared" si="8"/>
        <v>92</v>
      </c>
      <c r="B110" s="979" t="s">
        <v>4166</v>
      </c>
      <c r="C110" s="980">
        <v>0</v>
      </c>
      <c r="D110" s="980">
        <v>624</v>
      </c>
      <c r="E110" s="980">
        <v>9.1199999999999992</v>
      </c>
      <c r="F110" s="899">
        <f t="shared" si="7"/>
        <v>1.4615384615384612</v>
      </c>
      <c r="G110" s="929" t="s">
        <v>4396</v>
      </c>
      <c r="H110" s="931" t="s">
        <v>4926</v>
      </c>
    </row>
    <row r="111" spans="1:9" s="860" customFormat="1" ht="24" customHeight="1" x14ac:dyDescent="0.2">
      <c r="A111" s="896">
        <f t="shared" si="8"/>
        <v>93</v>
      </c>
      <c r="B111" s="979" t="s">
        <v>4165</v>
      </c>
      <c r="C111" s="980">
        <v>0</v>
      </c>
      <c r="D111" s="980">
        <v>1900</v>
      </c>
      <c r="E111" s="980">
        <v>1879.3538500000002</v>
      </c>
      <c r="F111" s="899">
        <f t="shared" si="7"/>
        <v>98.913360526315799</v>
      </c>
      <c r="G111" s="929" t="s">
        <v>4392</v>
      </c>
      <c r="H111" s="901" t="s">
        <v>100</v>
      </c>
    </row>
    <row r="112" spans="1:9" s="860" customFormat="1" ht="78" customHeight="1" x14ac:dyDescent="0.2">
      <c r="A112" s="896">
        <f t="shared" si="8"/>
        <v>94</v>
      </c>
      <c r="B112" s="979" t="s">
        <v>4164</v>
      </c>
      <c r="C112" s="980">
        <v>0</v>
      </c>
      <c r="D112" s="980">
        <v>1500</v>
      </c>
      <c r="E112" s="980">
        <v>102.366</v>
      </c>
      <c r="F112" s="899">
        <f t="shared" si="7"/>
        <v>6.8243999999999998</v>
      </c>
      <c r="G112" s="929" t="s">
        <v>4396</v>
      </c>
      <c r="H112" s="901" t="s">
        <v>4927</v>
      </c>
      <c r="I112" s="933"/>
    </row>
    <row r="113" spans="1:9" s="860" customFormat="1" ht="78" customHeight="1" x14ac:dyDescent="0.2">
      <c r="A113" s="896">
        <f t="shared" si="8"/>
        <v>95</v>
      </c>
      <c r="B113" s="979" t="s">
        <v>4163</v>
      </c>
      <c r="C113" s="980">
        <v>0</v>
      </c>
      <c r="D113" s="980">
        <v>3000</v>
      </c>
      <c r="E113" s="980">
        <v>65.5</v>
      </c>
      <c r="F113" s="899">
        <f t="shared" si="7"/>
        <v>2.1833333333333331</v>
      </c>
      <c r="G113" s="929" t="s">
        <v>4396</v>
      </c>
      <c r="H113" s="931" t="s">
        <v>4928</v>
      </c>
    </row>
    <row r="114" spans="1:9" s="860" customFormat="1" ht="34.5" customHeight="1" x14ac:dyDescent="0.2">
      <c r="A114" s="896">
        <f t="shared" si="8"/>
        <v>96</v>
      </c>
      <c r="B114" s="979" t="s">
        <v>4162</v>
      </c>
      <c r="C114" s="980">
        <v>0</v>
      </c>
      <c r="D114" s="980">
        <v>1729.18</v>
      </c>
      <c r="E114" s="980">
        <v>1729.1790000000001</v>
      </c>
      <c r="F114" s="899">
        <f t="shared" si="7"/>
        <v>99.999942169120629</v>
      </c>
      <c r="G114" s="929" t="s">
        <v>4392</v>
      </c>
      <c r="H114" s="901" t="s">
        <v>100</v>
      </c>
    </row>
    <row r="115" spans="1:9" s="860" customFormat="1" ht="57" customHeight="1" x14ac:dyDescent="0.2">
      <c r="A115" s="896">
        <f t="shared" si="8"/>
        <v>97</v>
      </c>
      <c r="B115" s="979" t="s">
        <v>4929</v>
      </c>
      <c r="C115" s="980">
        <v>0</v>
      </c>
      <c r="D115" s="980">
        <v>1950</v>
      </c>
      <c r="E115" s="980">
        <v>0</v>
      </c>
      <c r="F115" s="899">
        <f t="shared" si="7"/>
        <v>0</v>
      </c>
      <c r="G115" s="929" t="s">
        <v>4396</v>
      </c>
      <c r="H115" s="901" t="s">
        <v>4930</v>
      </c>
    </row>
    <row r="116" spans="1:9" s="860" customFormat="1" ht="57" customHeight="1" x14ac:dyDescent="0.2">
      <c r="A116" s="896">
        <f t="shared" si="8"/>
        <v>98</v>
      </c>
      <c r="B116" s="979" t="s">
        <v>4931</v>
      </c>
      <c r="C116" s="980">
        <v>0</v>
      </c>
      <c r="D116" s="980">
        <v>1050</v>
      </c>
      <c r="E116" s="980">
        <v>0</v>
      </c>
      <c r="F116" s="899">
        <f t="shared" si="7"/>
        <v>0</v>
      </c>
      <c r="G116" s="929" t="s">
        <v>4396</v>
      </c>
      <c r="H116" s="1238" t="s">
        <v>4932</v>
      </c>
    </row>
    <row r="117" spans="1:9" s="860" customFormat="1" ht="57" customHeight="1" x14ac:dyDescent="0.2">
      <c r="A117" s="896">
        <f t="shared" si="8"/>
        <v>99</v>
      </c>
      <c r="B117" s="979" t="s">
        <v>4933</v>
      </c>
      <c r="C117" s="980">
        <v>0</v>
      </c>
      <c r="D117" s="980">
        <v>3000</v>
      </c>
      <c r="E117" s="980">
        <v>0</v>
      </c>
      <c r="F117" s="899">
        <f t="shared" si="7"/>
        <v>0</v>
      </c>
      <c r="G117" s="929" t="s">
        <v>4396</v>
      </c>
      <c r="H117" s="1238" t="s">
        <v>4934</v>
      </c>
    </row>
    <row r="118" spans="1:9" s="860" customFormat="1" ht="24" customHeight="1" x14ac:dyDescent="0.2">
      <c r="A118" s="896">
        <f t="shared" si="8"/>
        <v>100</v>
      </c>
      <c r="B118" s="979" t="s">
        <v>4161</v>
      </c>
      <c r="C118" s="980">
        <v>0</v>
      </c>
      <c r="D118" s="980">
        <v>280</v>
      </c>
      <c r="E118" s="980">
        <v>280</v>
      </c>
      <c r="F118" s="899">
        <f t="shared" si="7"/>
        <v>100</v>
      </c>
      <c r="G118" s="929" t="s">
        <v>4392</v>
      </c>
      <c r="H118" s="931" t="s">
        <v>100</v>
      </c>
    </row>
    <row r="119" spans="1:9" s="860" customFormat="1" ht="34.5" customHeight="1" x14ac:dyDescent="0.2">
      <c r="A119" s="896">
        <f t="shared" si="8"/>
        <v>101</v>
      </c>
      <c r="B119" s="979" t="s">
        <v>4160</v>
      </c>
      <c r="C119" s="980">
        <v>0</v>
      </c>
      <c r="D119" s="980">
        <v>4200</v>
      </c>
      <c r="E119" s="980">
        <v>3701.511</v>
      </c>
      <c r="F119" s="899">
        <f t="shared" si="7"/>
        <v>88.131214285714293</v>
      </c>
      <c r="G119" s="929" t="s">
        <v>4392</v>
      </c>
      <c r="H119" s="1023" t="s">
        <v>4935</v>
      </c>
    </row>
    <row r="120" spans="1:9" s="860" customFormat="1" ht="24" customHeight="1" x14ac:dyDescent="0.2">
      <c r="A120" s="896">
        <f t="shared" si="8"/>
        <v>102</v>
      </c>
      <c r="B120" s="979" t="s">
        <v>4159</v>
      </c>
      <c r="C120" s="980">
        <v>0</v>
      </c>
      <c r="D120" s="980">
        <v>790</v>
      </c>
      <c r="E120" s="980">
        <v>789.99965999999995</v>
      </c>
      <c r="F120" s="899">
        <f t="shared" si="7"/>
        <v>99.999956962025308</v>
      </c>
      <c r="G120" s="929" t="s">
        <v>4392</v>
      </c>
      <c r="H120" s="901" t="s">
        <v>100</v>
      </c>
    </row>
    <row r="121" spans="1:9" s="860" customFormat="1" ht="57" customHeight="1" x14ac:dyDescent="0.2">
      <c r="A121" s="896">
        <f t="shared" si="8"/>
        <v>103</v>
      </c>
      <c r="B121" s="979" t="s">
        <v>4936</v>
      </c>
      <c r="C121" s="980">
        <v>0</v>
      </c>
      <c r="D121" s="980">
        <v>150</v>
      </c>
      <c r="E121" s="980">
        <v>0</v>
      </c>
      <c r="F121" s="899">
        <f t="shared" si="7"/>
        <v>0</v>
      </c>
      <c r="G121" s="929" t="s">
        <v>4396</v>
      </c>
      <c r="H121" s="1238" t="s">
        <v>4934</v>
      </c>
    </row>
    <row r="122" spans="1:9" s="860" customFormat="1" ht="34.5" customHeight="1" x14ac:dyDescent="0.2">
      <c r="A122" s="896">
        <f t="shared" si="8"/>
        <v>104</v>
      </c>
      <c r="B122" s="979" t="s">
        <v>4158</v>
      </c>
      <c r="C122" s="980">
        <v>0</v>
      </c>
      <c r="D122" s="980">
        <v>500</v>
      </c>
      <c r="E122" s="980">
        <v>342.99507</v>
      </c>
      <c r="F122" s="899">
        <f t="shared" si="7"/>
        <v>68.599013999999997</v>
      </c>
      <c r="G122" s="929" t="s">
        <v>4392</v>
      </c>
      <c r="H122" s="1023" t="s">
        <v>4937</v>
      </c>
    </row>
    <row r="123" spans="1:9" s="860" customFormat="1" ht="34.5" customHeight="1" x14ac:dyDescent="0.2">
      <c r="A123" s="896">
        <f t="shared" si="8"/>
        <v>105</v>
      </c>
      <c r="B123" s="979" t="s">
        <v>4157</v>
      </c>
      <c r="C123" s="980">
        <v>0</v>
      </c>
      <c r="D123" s="980">
        <v>300</v>
      </c>
      <c r="E123" s="980">
        <v>243.99299999999999</v>
      </c>
      <c r="F123" s="899">
        <f t="shared" si="7"/>
        <v>81.331000000000003</v>
      </c>
      <c r="G123" s="929" t="s">
        <v>4392</v>
      </c>
      <c r="H123" s="1023" t="s">
        <v>4937</v>
      </c>
    </row>
    <row r="124" spans="1:9" s="860" customFormat="1" ht="24" customHeight="1" x14ac:dyDescent="0.2">
      <c r="A124" s="896">
        <f t="shared" si="8"/>
        <v>106</v>
      </c>
      <c r="B124" s="979" t="s">
        <v>4156</v>
      </c>
      <c r="C124" s="980">
        <v>0</v>
      </c>
      <c r="D124" s="980">
        <v>350</v>
      </c>
      <c r="E124" s="980">
        <v>350</v>
      </c>
      <c r="F124" s="899">
        <f t="shared" si="7"/>
        <v>100</v>
      </c>
      <c r="G124" s="929" t="s">
        <v>4392</v>
      </c>
      <c r="H124" s="901" t="s">
        <v>100</v>
      </c>
    </row>
    <row r="125" spans="1:9" s="860" customFormat="1" ht="105" x14ac:dyDescent="0.2">
      <c r="A125" s="896">
        <f t="shared" si="8"/>
        <v>107</v>
      </c>
      <c r="B125" s="979" t="s">
        <v>4938</v>
      </c>
      <c r="C125" s="980">
        <v>0</v>
      </c>
      <c r="D125" s="980">
        <v>1200</v>
      </c>
      <c r="E125" s="980">
        <v>0</v>
      </c>
      <c r="F125" s="899">
        <f t="shared" si="7"/>
        <v>0</v>
      </c>
      <c r="G125" s="929" t="s">
        <v>4396</v>
      </c>
      <c r="H125" s="901" t="s">
        <v>4939</v>
      </c>
      <c r="I125" s="933"/>
    </row>
    <row r="126" spans="1:9" s="860" customFormat="1" ht="94.5" x14ac:dyDescent="0.2">
      <c r="A126" s="896">
        <f t="shared" si="8"/>
        <v>108</v>
      </c>
      <c r="B126" s="979" t="s">
        <v>4940</v>
      </c>
      <c r="C126" s="980">
        <v>0</v>
      </c>
      <c r="D126" s="980">
        <v>8800</v>
      </c>
      <c r="E126" s="980">
        <v>157.30000000000001</v>
      </c>
      <c r="F126" s="899">
        <f t="shared" si="7"/>
        <v>1.7875000000000001</v>
      </c>
      <c r="G126" s="929" t="s">
        <v>4396</v>
      </c>
      <c r="H126" s="931" t="s">
        <v>4941</v>
      </c>
    </row>
    <row r="127" spans="1:9" s="860" customFormat="1" ht="94.5" x14ac:dyDescent="0.2">
      <c r="A127" s="896">
        <f t="shared" si="8"/>
        <v>109</v>
      </c>
      <c r="B127" s="979" t="s">
        <v>4942</v>
      </c>
      <c r="C127" s="980">
        <v>0</v>
      </c>
      <c r="D127" s="980">
        <v>5000</v>
      </c>
      <c r="E127" s="980">
        <v>0</v>
      </c>
      <c r="F127" s="899">
        <f t="shared" si="7"/>
        <v>0</v>
      </c>
      <c r="G127" s="929" t="s">
        <v>4396</v>
      </c>
      <c r="H127" s="901" t="s">
        <v>4943</v>
      </c>
    </row>
    <row r="128" spans="1:9" s="860" customFormat="1" ht="45" customHeight="1" x14ac:dyDescent="0.2">
      <c r="A128" s="896">
        <f t="shared" si="8"/>
        <v>110</v>
      </c>
      <c r="B128" s="979" t="s">
        <v>4944</v>
      </c>
      <c r="C128" s="980">
        <v>0</v>
      </c>
      <c r="D128" s="980">
        <v>2639.67</v>
      </c>
      <c r="E128" s="980">
        <v>2639.66516</v>
      </c>
      <c r="F128" s="899">
        <f t="shared" si="7"/>
        <v>99.999816643747124</v>
      </c>
      <c r="G128" s="929" t="s">
        <v>4392</v>
      </c>
      <c r="H128" s="901" t="s">
        <v>100</v>
      </c>
    </row>
    <row r="129" spans="1:9" s="860" customFormat="1" ht="45" customHeight="1" x14ac:dyDescent="0.2">
      <c r="A129" s="896">
        <f t="shared" ref="A129:A143" si="9">A128+1</f>
        <v>111</v>
      </c>
      <c r="B129" s="979" t="s">
        <v>4945</v>
      </c>
      <c r="C129" s="980">
        <v>0</v>
      </c>
      <c r="D129" s="980">
        <v>120</v>
      </c>
      <c r="E129" s="980">
        <v>0</v>
      </c>
      <c r="F129" s="899">
        <f t="shared" si="7"/>
        <v>0</v>
      </c>
      <c r="G129" s="929" t="s">
        <v>4396</v>
      </c>
      <c r="H129" s="1238" t="s">
        <v>4946</v>
      </c>
    </row>
    <row r="130" spans="1:9" s="860" customFormat="1" ht="57" customHeight="1" x14ac:dyDescent="0.2">
      <c r="A130" s="896">
        <f t="shared" si="9"/>
        <v>112</v>
      </c>
      <c r="B130" s="979" t="s">
        <v>4947</v>
      </c>
      <c r="C130" s="980">
        <v>0</v>
      </c>
      <c r="D130" s="980">
        <v>160</v>
      </c>
      <c r="E130" s="980">
        <v>0</v>
      </c>
      <c r="F130" s="899">
        <f t="shared" si="7"/>
        <v>0</v>
      </c>
      <c r="G130" s="929" t="s">
        <v>4396</v>
      </c>
      <c r="H130" s="1238" t="s">
        <v>4948</v>
      </c>
    </row>
    <row r="131" spans="1:9" s="860" customFormat="1" ht="57" customHeight="1" x14ac:dyDescent="0.2">
      <c r="A131" s="896">
        <f t="shared" si="9"/>
        <v>113</v>
      </c>
      <c r="B131" s="979" t="s">
        <v>4949</v>
      </c>
      <c r="C131" s="980">
        <v>0</v>
      </c>
      <c r="D131" s="980">
        <v>100</v>
      </c>
      <c r="E131" s="980">
        <v>0</v>
      </c>
      <c r="F131" s="899">
        <f t="shared" si="7"/>
        <v>0</v>
      </c>
      <c r="G131" s="929" t="s">
        <v>4396</v>
      </c>
      <c r="H131" s="1238" t="s">
        <v>4950</v>
      </c>
    </row>
    <row r="132" spans="1:9" s="860" customFormat="1" ht="45" customHeight="1" x14ac:dyDescent="0.2">
      <c r="A132" s="896">
        <f t="shared" si="9"/>
        <v>114</v>
      </c>
      <c r="B132" s="979" t="s">
        <v>4951</v>
      </c>
      <c r="C132" s="980">
        <v>0</v>
      </c>
      <c r="D132" s="980">
        <v>3200</v>
      </c>
      <c r="E132" s="980">
        <v>3200</v>
      </c>
      <c r="F132" s="899">
        <f t="shared" si="7"/>
        <v>100</v>
      </c>
      <c r="G132" s="929" t="s">
        <v>4392</v>
      </c>
      <c r="H132" s="931" t="s">
        <v>100</v>
      </c>
    </row>
    <row r="133" spans="1:9" s="860" customFormat="1" ht="34.5" customHeight="1" x14ac:dyDescent="0.2">
      <c r="A133" s="896">
        <f t="shared" si="9"/>
        <v>115</v>
      </c>
      <c r="B133" s="979" t="s">
        <v>4952</v>
      </c>
      <c r="C133" s="980">
        <v>0</v>
      </c>
      <c r="D133" s="980">
        <v>400</v>
      </c>
      <c r="E133" s="980">
        <v>353.85389000000004</v>
      </c>
      <c r="F133" s="899">
        <f t="shared" si="7"/>
        <v>88.463472500000009</v>
      </c>
      <c r="G133" s="929" t="s">
        <v>4392</v>
      </c>
      <c r="H133" s="1023" t="s">
        <v>4953</v>
      </c>
    </row>
    <row r="134" spans="1:9" s="860" customFormat="1" ht="45" customHeight="1" x14ac:dyDescent="0.2">
      <c r="A134" s="896">
        <f t="shared" si="9"/>
        <v>116</v>
      </c>
      <c r="B134" s="979" t="s">
        <v>4954</v>
      </c>
      <c r="C134" s="980">
        <v>0</v>
      </c>
      <c r="D134" s="980">
        <v>150</v>
      </c>
      <c r="E134" s="980">
        <v>0</v>
      </c>
      <c r="F134" s="899">
        <f t="shared" si="7"/>
        <v>0</v>
      </c>
      <c r="G134" s="929" t="s">
        <v>4396</v>
      </c>
      <c r="H134" s="1238" t="s">
        <v>4955</v>
      </c>
    </row>
    <row r="135" spans="1:9" s="860" customFormat="1" ht="57" customHeight="1" x14ac:dyDescent="0.2">
      <c r="A135" s="896">
        <f t="shared" si="9"/>
        <v>117</v>
      </c>
      <c r="B135" s="979" t="s">
        <v>4956</v>
      </c>
      <c r="C135" s="980">
        <v>0</v>
      </c>
      <c r="D135" s="980">
        <v>500</v>
      </c>
      <c r="E135" s="980">
        <v>0</v>
      </c>
      <c r="F135" s="899">
        <f t="shared" si="7"/>
        <v>0</v>
      </c>
      <c r="G135" s="929" t="s">
        <v>4396</v>
      </c>
      <c r="H135" s="1238" t="s">
        <v>4957</v>
      </c>
    </row>
    <row r="136" spans="1:9" s="860" customFormat="1" ht="57" customHeight="1" x14ac:dyDescent="0.2">
      <c r="A136" s="896">
        <f t="shared" si="9"/>
        <v>118</v>
      </c>
      <c r="B136" s="979" t="s">
        <v>4958</v>
      </c>
      <c r="C136" s="980">
        <v>0</v>
      </c>
      <c r="D136" s="980">
        <v>300</v>
      </c>
      <c r="E136" s="980">
        <v>0</v>
      </c>
      <c r="F136" s="899">
        <f t="shared" si="7"/>
        <v>0</v>
      </c>
      <c r="G136" s="929" t="s">
        <v>4396</v>
      </c>
      <c r="H136" s="1238" t="s">
        <v>4959</v>
      </c>
    </row>
    <row r="137" spans="1:9" s="860" customFormat="1" ht="24" customHeight="1" x14ac:dyDescent="0.2">
      <c r="A137" s="896">
        <f t="shared" si="9"/>
        <v>119</v>
      </c>
      <c r="B137" s="979" t="s">
        <v>4960</v>
      </c>
      <c r="C137" s="980">
        <v>0</v>
      </c>
      <c r="D137" s="980">
        <v>120</v>
      </c>
      <c r="E137" s="980">
        <v>120</v>
      </c>
      <c r="F137" s="899">
        <f t="shared" si="7"/>
        <v>100</v>
      </c>
      <c r="G137" s="929" t="s">
        <v>4392</v>
      </c>
      <c r="H137" s="901" t="s">
        <v>100</v>
      </c>
    </row>
    <row r="138" spans="1:9" s="860" customFormat="1" ht="34.5" customHeight="1" x14ac:dyDescent="0.2">
      <c r="A138" s="896">
        <f t="shared" si="9"/>
        <v>120</v>
      </c>
      <c r="B138" s="979" t="s">
        <v>4961</v>
      </c>
      <c r="C138" s="980">
        <v>0</v>
      </c>
      <c r="D138" s="980">
        <v>300</v>
      </c>
      <c r="E138" s="980">
        <v>212.43</v>
      </c>
      <c r="F138" s="899">
        <f t="shared" si="7"/>
        <v>70.81</v>
      </c>
      <c r="G138" s="929" t="s">
        <v>4392</v>
      </c>
      <c r="H138" s="1023" t="s">
        <v>4962</v>
      </c>
      <c r="I138" s="933"/>
    </row>
    <row r="139" spans="1:9" s="860" customFormat="1" ht="34.5" customHeight="1" x14ac:dyDescent="0.2">
      <c r="A139" s="896">
        <f t="shared" si="9"/>
        <v>121</v>
      </c>
      <c r="B139" s="979" t="s">
        <v>4963</v>
      </c>
      <c r="C139" s="980">
        <v>0</v>
      </c>
      <c r="D139" s="980">
        <v>4880</v>
      </c>
      <c r="E139" s="980">
        <v>4880</v>
      </c>
      <c r="F139" s="899">
        <f t="shared" si="7"/>
        <v>100</v>
      </c>
      <c r="G139" s="929" t="s">
        <v>4392</v>
      </c>
      <c r="H139" s="931" t="s">
        <v>100</v>
      </c>
    </row>
    <row r="140" spans="1:9" s="860" customFormat="1" ht="34.5" customHeight="1" x14ac:dyDescent="0.2">
      <c r="A140" s="896">
        <f t="shared" si="9"/>
        <v>122</v>
      </c>
      <c r="B140" s="979" t="s">
        <v>4964</v>
      </c>
      <c r="C140" s="980">
        <v>0</v>
      </c>
      <c r="D140" s="980">
        <v>10000</v>
      </c>
      <c r="E140" s="980">
        <v>10000</v>
      </c>
      <c r="F140" s="899">
        <f t="shared" si="7"/>
        <v>100</v>
      </c>
      <c r="G140" s="929" t="s">
        <v>4392</v>
      </c>
      <c r="H140" s="901" t="s">
        <v>100</v>
      </c>
    </row>
    <row r="141" spans="1:9" s="860" customFormat="1" ht="24" customHeight="1" x14ac:dyDescent="0.2">
      <c r="A141" s="896">
        <f t="shared" si="9"/>
        <v>123</v>
      </c>
      <c r="B141" s="979" t="s">
        <v>4965</v>
      </c>
      <c r="C141" s="980">
        <v>0</v>
      </c>
      <c r="D141" s="980">
        <v>4785.05</v>
      </c>
      <c r="E141" s="980">
        <v>4785.0444900000002</v>
      </c>
      <c r="F141" s="899">
        <f t="shared" si="7"/>
        <v>99.999884849688087</v>
      </c>
      <c r="G141" s="929" t="s">
        <v>4392</v>
      </c>
      <c r="H141" s="901" t="s">
        <v>100</v>
      </c>
    </row>
    <row r="142" spans="1:9" s="860" customFormat="1" ht="67.5" customHeight="1" x14ac:dyDescent="0.2">
      <c r="A142" s="896">
        <f t="shared" si="9"/>
        <v>124</v>
      </c>
      <c r="B142" s="979" t="s">
        <v>4966</v>
      </c>
      <c r="C142" s="980">
        <v>0</v>
      </c>
      <c r="D142" s="980">
        <v>4500</v>
      </c>
      <c r="E142" s="980">
        <v>0</v>
      </c>
      <c r="F142" s="899">
        <f t="shared" si="7"/>
        <v>0</v>
      </c>
      <c r="G142" s="932" t="s">
        <v>4396</v>
      </c>
      <c r="H142" s="901" t="s">
        <v>4967</v>
      </c>
    </row>
    <row r="143" spans="1:9" s="860" customFormat="1" ht="63" x14ac:dyDescent="0.2">
      <c r="A143" s="896">
        <f t="shared" si="9"/>
        <v>125</v>
      </c>
      <c r="B143" s="979" t="s">
        <v>4968</v>
      </c>
      <c r="C143" s="980">
        <v>0</v>
      </c>
      <c r="D143" s="980">
        <v>6300</v>
      </c>
      <c r="E143" s="980">
        <v>0</v>
      </c>
      <c r="F143" s="899">
        <f t="shared" si="7"/>
        <v>0</v>
      </c>
      <c r="G143" s="929" t="s">
        <v>4396</v>
      </c>
      <c r="H143" s="1238" t="s">
        <v>4969</v>
      </c>
    </row>
    <row r="144" spans="1:9" s="860" customFormat="1" ht="13.5" customHeight="1" thickBot="1" x14ac:dyDescent="0.25">
      <c r="A144" s="1162" t="s">
        <v>386</v>
      </c>
      <c r="B144" s="1163"/>
      <c r="C144" s="909">
        <f>SUM(C64:C143)</f>
        <v>68459</v>
      </c>
      <c r="D144" s="935">
        <f>SUM(D64:D143)</f>
        <v>314197.61</v>
      </c>
      <c r="E144" s="935">
        <f>SUM(E64:E143)</f>
        <v>192936.01916999999</v>
      </c>
      <c r="F144" s="936">
        <f t="shared" si="7"/>
        <v>61.405947413158238</v>
      </c>
      <c r="G144" s="911"/>
      <c r="H144" s="937"/>
    </row>
    <row r="145" spans="1:8" ht="18" customHeight="1" thickBot="1" x14ac:dyDescent="0.2">
      <c r="A145" s="889" t="s">
        <v>4386</v>
      </c>
      <c r="B145" s="890"/>
      <c r="C145" s="891"/>
      <c r="D145" s="891"/>
      <c r="E145" s="892"/>
      <c r="F145" s="893"/>
      <c r="G145" s="894"/>
      <c r="H145" s="927"/>
    </row>
    <row r="146" spans="1:8" s="860" customFormat="1" ht="24.75" customHeight="1" x14ac:dyDescent="0.2">
      <c r="A146" s="938">
        <f>A143+1</f>
        <v>126</v>
      </c>
      <c r="B146" s="979" t="s">
        <v>859</v>
      </c>
      <c r="C146" s="980">
        <v>0</v>
      </c>
      <c r="D146" s="980">
        <v>200</v>
      </c>
      <c r="E146" s="980">
        <v>193.6</v>
      </c>
      <c r="F146" s="899">
        <f t="shared" ref="F146:F173" si="10">E146/D146*100</f>
        <v>96.8</v>
      </c>
      <c r="G146" s="922" t="s">
        <v>4392</v>
      </c>
      <c r="H146" s="1036" t="s">
        <v>424</v>
      </c>
    </row>
    <row r="147" spans="1:8" s="860" customFormat="1" ht="115.5" x14ac:dyDescent="0.2">
      <c r="A147" s="896">
        <f t="shared" ref="A147:A172" si="11">A146+1</f>
        <v>127</v>
      </c>
      <c r="B147" s="979" t="s">
        <v>860</v>
      </c>
      <c r="C147" s="980">
        <v>0</v>
      </c>
      <c r="D147" s="980">
        <v>8564.43</v>
      </c>
      <c r="E147" s="980">
        <v>394.82371000000001</v>
      </c>
      <c r="F147" s="899">
        <f t="shared" si="10"/>
        <v>4.6100407149103901</v>
      </c>
      <c r="G147" s="929" t="s">
        <v>4392</v>
      </c>
      <c r="H147" s="931" t="s">
        <v>4970</v>
      </c>
    </row>
    <row r="148" spans="1:8" s="860" customFormat="1" ht="24" customHeight="1" x14ac:dyDescent="0.2">
      <c r="A148" s="896">
        <f t="shared" si="11"/>
        <v>128</v>
      </c>
      <c r="B148" s="979" t="s">
        <v>4971</v>
      </c>
      <c r="C148" s="980">
        <v>0</v>
      </c>
      <c r="D148" s="980">
        <v>6.81</v>
      </c>
      <c r="E148" s="980">
        <v>6.8079200000000002</v>
      </c>
      <c r="F148" s="899">
        <f t="shared" si="10"/>
        <v>99.969456681350962</v>
      </c>
      <c r="G148" s="929" t="s">
        <v>4392</v>
      </c>
      <c r="H148" s="901" t="s">
        <v>100</v>
      </c>
    </row>
    <row r="149" spans="1:8" s="860" customFormat="1" ht="24" customHeight="1" x14ac:dyDescent="0.2">
      <c r="A149" s="896">
        <f>A148+1</f>
        <v>129</v>
      </c>
      <c r="B149" s="979" t="s">
        <v>4972</v>
      </c>
      <c r="C149" s="980">
        <v>1000</v>
      </c>
      <c r="D149" s="980">
        <v>0</v>
      </c>
      <c r="E149" s="980">
        <v>0</v>
      </c>
      <c r="F149" s="899" t="s">
        <v>205</v>
      </c>
      <c r="G149" s="929" t="s">
        <v>4392</v>
      </c>
      <c r="H149" s="901" t="s">
        <v>4973</v>
      </c>
    </row>
    <row r="150" spans="1:8" s="860" customFormat="1" ht="34.5" customHeight="1" x14ac:dyDescent="0.2">
      <c r="A150" s="896">
        <f t="shared" si="11"/>
        <v>130</v>
      </c>
      <c r="B150" s="979" t="s">
        <v>4974</v>
      </c>
      <c r="C150" s="980">
        <v>1000</v>
      </c>
      <c r="D150" s="980">
        <v>0</v>
      </c>
      <c r="E150" s="980">
        <v>0</v>
      </c>
      <c r="F150" s="899" t="s">
        <v>205</v>
      </c>
      <c r="G150" s="929" t="s">
        <v>4396</v>
      </c>
      <c r="H150" s="901" t="s">
        <v>4975</v>
      </c>
    </row>
    <row r="151" spans="1:8" s="860" customFormat="1" ht="24" customHeight="1" x14ac:dyDescent="0.2">
      <c r="A151" s="896">
        <f t="shared" si="11"/>
        <v>131</v>
      </c>
      <c r="B151" s="979" t="s">
        <v>4976</v>
      </c>
      <c r="C151" s="980">
        <v>1000</v>
      </c>
      <c r="D151" s="980">
        <v>0</v>
      </c>
      <c r="E151" s="980">
        <v>0</v>
      </c>
      <c r="F151" s="899" t="s">
        <v>205</v>
      </c>
      <c r="G151" s="929" t="s">
        <v>4392</v>
      </c>
      <c r="H151" s="901" t="s">
        <v>4973</v>
      </c>
    </row>
    <row r="152" spans="1:8" s="860" customFormat="1" ht="63" x14ac:dyDescent="0.2">
      <c r="A152" s="896">
        <f t="shared" si="11"/>
        <v>132</v>
      </c>
      <c r="B152" s="979" t="s">
        <v>2333</v>
      </c>
      <c r="C152" s="980">
        <v>500</v>
      </c>
      <c r="D152" s="980">
        <v>500</v>
      </c>
      <c r="E152" s="980">
        <v>235.95</v>
      </c>
      <c r="F152" s="899">
        <f t="shared" si="10"/>
        <v>47.19</v>
      </c>
      <c r="G152" s="929" t="s">
        <v>4396</v>
      </c>
      <c r="H152" s="901" t="s">
        <v>4977</v>
      </c>
    </row>
    <row r="153" spans="1:8" s="860" customFormat="1" ht="34.5" customHeight="1" x14ac:dyDescent="0.2">
      <c r="A153" s="896">
        <f t="shared" si="11"/>
        <v>133</v>
      </c>
      <c r="B153" s="979" t="s">
        <v>4978</v>
      </c>
      <c r="C153" s="980">
        <v>500</v>
      </c>
      <c r="D153" s="980">
        <v>0</v>
      </c>
      <c r="E153" s="980">
        <v>0</v>
      </c>
      <c r="F153" s="899" t="s">
        <v>205</v>
      </c>
      <c r="G153" s="929" t="s">
        <v>4396</v>
      </c>
      <c r="H153" s="901" t="s">
        <v>4975</v>
      </c>
    </row>
    <row r="154" spans="1:8" s="860" customFormat="1" ht="45" customHeight="1" x14ac:dyDescent="0.2">
      <c r="A154" s="896">
        <f t="shared" si="11"/>
        <v>134</v>
      </c>
      <c r="B154" s="979" t="s">
        <v>4979</v>
      </c>
      <c r="C154" s="980">
        <v>500</v>
      </c>
      <c r="D154" s="980">
        <v>0</v>
      </c>
      <c r="E154" s="980">
        <v>0</v>
      </c>
      <c r="F154" s="899" t="s">
        <v>205</v>
      </c>
      <c r="G154" s="929" t="s">
        <v>4396</v>
      </c>
      <c r="H154" s="901" t="s">
        <v>4980</v>
      </c>
    </row>
    <row r="155" spans="1:8" s="860" customFormat="1" ht="24" customHeight="1" x14ac:dyDescent="0.2">
      <c r="A155" s="896">
        <f t="shared" si="11"/>
        <v>135</v>
      </c>
      <c r="B155" s="979" t="s">
        <v>4981</v>
      </c>
      <c r="C155" s="980">
        <v>2000</v>
      </c>
      <c r="D155" s="980">
        <v>0</v>
      </c>
      <c r="E155" s="980">
        <v>0</v>
      </c>
      <c r="F155" s="899" t="s">
        <v>205</v>
      </c>
      <c r="G155" s="929" t="s">
        <v>4392</v>
      </c>
      <c r="H155" s="901" t="s">
        <v>4973</v>
      </c>
    </row>
    <row r="156" spans="1:8" s="860" customFormat="1" ht="24" customHeight="1" x14ac:dyDescent="0.2">
      <c r="A156" s="896">
        <f t="shared" si="11"/>
        <v>136</v>
      </c>
      <c r="B156" s="979" t="s">
        <v>4982</v>
      </c>
      <c r="C156" s="980">
        <v>5000</v>
      </c>
      <c r="D156" s="980">
        <v>0</v>
      </c>
      <c r="E156" s="980">
        <v>0</v>
      </c>
      <c r="F156" s="899" t="s">
        <v>205</v>
      </c>
      <c r="G156" s="929" t="s">
        <v>4392</v>
      </c>
      <c r="H156" s="901" t="s">
        <v>4973</v>
      </c>
    </row>
    <row r="157" spans="1:8" s="860" customFormat="1" ht="24" customHeight="1" x14ac:dyDescent="0.2">
      <c r="A157" s="896">
        <f t="shared" si="11"/>
        <v>137</v>
      </c>
      <c r="B157" s="979" t="s">
        <v>4983</v>
      </c>
      <c r="C157" s="980">
        <v>3000</v>
      </c>
      <c r="D157" s="980">
        <v>0</v>
      </c>
      <c r="E157" s="980">
        <v>0</v>
      </c>
      <c r="F157" s="899" t="s">
        <v>205</v>
      </c>
      <c r="G157" s="929" t="s">
        <v>4392</v>
      </c>
      <c r="H157" s="901" t="s">
        <v>4973</v>
      </c>
    </row>
    <row r="158" spans="1:8" s="860" customFormat="1" ht="73.5" x14ac:dyDescent="0.2">
      <c r="A158" s="896">
        <f t="shared" si="11"/>
        <v>138</v>
      </c>
      <c r="B158" s="979" t="s">
        <v>2334</v>
      </c>
      <c r="C158" s="980">
        <v>200</v>
      </c>
      <c r="D158" s="980">
        <v>2131.3000000000002</v>
      </c>
      <c r="E158" s="980">
        <v>1040.6000000000001</v>
      </c>
      <c r="F158" s="899">
        <f t="shared" si="10"/>
        <v>48.824661005020417</v>
      </c>
      <c r="G158" s="929" t="s">
        <v>4396</v>
      </c>
      <c r="H158" s="901" t="s">
        <v>4984</v>
      </c>
    </row>
    <row r="159" spans="1:8" s="860" customFormat="1" ht="84" x14ac:dyDescent="0.2">
      <c r="A159" s="896">
        <f t="shared" si="11"/>
        <v>139</v>
      </c>
      <c r="B159" s="979" t="s">
        <v>4985</v>
      </c>
      <c r="C159" s="980">
        <v>600</v>
      </c>
      <c r="D159" s="980">
        <v>3700.62</v>
      </c>
      <c r="E159" s="980">
        <v>814.33</v>
      </c>
      <c r="F159" s="899">
        <f t="shared" si="10"/>
        <v>22.005231555793355</v>
      </c>
      <c r="G159" s="929" t="s">
        <v>4396</v>
      </c>
      <c r="H159" s="901" t="s">
        <v>4986</v>
      </c>
    </row>
    <row r="160" spans="1:8" s="860" customFormat="1" ht="105" x14ac:dyDescent="0.2">
      <c r="A160" s="896">
        <f t="shared" si="11"/>
        <v>140</v>
      </c>
      <c r="B160" s="979" t="s">
        <v>2335</v>
      </c>
      <c r="C160" s="980">
        <v>3500</v>
      </c>
      <c r="D160" s="980">
        <v>2000</v>
      </c>
      <c r="E160" s="980">
        <v>387.20000000000005</v>
      </c>
      <c r="F160" s="899">
        <f t="shared" si="10"/>
        <v>19.360000000000003</v>
      </c>
      <c r="G160" s="929" t="s">
        <v>4396</v>
      </c>
      <c r="H160" s="901" t="s">
        <v>4987</v>
      </c>
    </row>
    <row r="161" spans="1:8" s="860" customFormat="1" ht="73.5" x14ac:dyDescent="0.2">
      <c r="A161" s="896">
        <f t="shared" si="11"/>
        <v>141</v>
      </c>
      <c r="B161" s="979" t="s">
        <v>2336</v>
      </c>
      <c r="C161" s="980">
        <v>6000</v>
      </c>
      <c r="D161" s="980">
        <v>500</v>
      </c>
      <c r="E161" s="980">
        <v>38.72</v>
      </c>
      <c r="F161" s="899">
        <f t="shared" si="10"/>
        <v>7.7439999999999998</v>
      </c>
      <c r="G161" s="929" t="s">
        <v>4396</v>
      </c>
      <c r="H161" s="901" t="s">
        <v>4988</v>
      </c>
    </row>
    <row r="162" spans="1:8" s="860" customFormat="1" ht="94.5" x14ac:dyDescent="0.2">
      <c r="A162" s="896">
        <f t="shared" si="11"/>
        <v>142</v>
      </c>
      <c r="B162" s="979" t="s">
        <v>4989</v>
      </c>
      <c r="C162" s="980">
        <v>1000</v>
      </c>
      <c r="D162" s="980">
        <v>2500</v>
      </c>
      <c r="E162" s="980">
        <v>0</v>
      </c>
      <c r="F162" s="899">
        <f t="shared" si="10"/>
        <v>0</v>
      </c>
      <c r="G162" s="929" t="s">
        <v>4396</v>
      </c>
      <c r="H162" s="901" t="s">
        <v>4990</v>
      </c>
    </row>
    <row r="163" spans="1:8" s="860" customFormat="1" ht="63" x14ac:dyDescent="0.2">
      <c r="A163" s="896">
        <f t="shared" si="11"/>
        <v>143</v>
      </c>
      <c r="B163" s="979" t="s">
        <v>4991</v>
      </c>
      <c r="C163" s="980">
        <v>0</v>
      </c>
      <c r="D163" s="980">
        <v>200</v>
      </c>
      <c r="E163" s="980">
        <v>84.7</v>
      </c>
      <c r="F163" s="899">
        <f t="shared" si="10"/>
        <v>42.35</v>
      </c>
      <c r="G163" s="929" t="s">
        <v>4396</v>
      </c>
      <c r="H163" s="901" t="s">
        <v>4992</v>
      </c>
    </row>
    <row r="164" spans="1:8" s="860" customFormat="1" ht="63" x14ac:dyDescent="0.2">
      <c r="A164" s="896">
        <f t="shared" si="11"/>
        <v>144</v>
      </c>
      <c r="B164" s="979" t="s">
        <v>4370</v>
      </c>
      <c r="C164" s="980">
        <v>0</v>
      </c>
      <c r="D164" s="980">
        <v>200</v>
      </c>
      <c r="E164" s="980">
        <v>45.569000000000003</v>
      </c>
      <c r="F164" s="899">
        <f t="shared" si="10"/>
        <v>22.784500000000001</v>
      </c>
      <c r="G164" s="929" t="s">
        <v>4396</v>
      </c>
      <c r="H164" s="901" t="s">
        <v>4977</v>
      </c>
    </row>
    <row r="165" spans="1:8" s="860" customFormat="1" ht="105" x14ac:dyDescent="0.2">
      <c r="A165" s="896">
        <f t="shared" si="11"/>
        <v>145</v>
      </c>
      <c r="B165" s="979" t="s">
        <v>2338</v>
      </c>
      <c r="C165" s="980">
        <v>0</v>
      </c>
      <c r="D165" s="980">
        <v>1500</v>
      </c>
      <c r="E165" s="980">
        <v>102.85</v>
      </c>
      <c r="F165" s="899">
        <f t="shared" si="10"/>
        <v>6.8566666666666665</v>
      </c>
      <c r="G165" s="929" t="s">
        <v>4396</v>
      </c>
      <c r="H165" s="901" t="s">
        <v>4993</v>
      </c>
    </row>
    <row r="166" spans="1:8" s="860" customFormat="1" ht="73.5" x14ac:dyDescent="0.2">
      <c r="A166" s="896">
        <f t="shared" si="11"/>
        <v>146</v>
      </c>
      <c r="B166" s="979" t="s">
        <v>2339</v>
      </c>
      <c r="C166" s="980">
        <v>0</v>
      </c>
      <c r="D166" s="980">
        <v>500</v>
      </c>
      <c r="E166" s="980">
        <v>38.72</v>
      </c>
      <c r="F166" s="899">
        <f t="shared" si="10"/>
        <v>7.7439999999999998</v>
      </c>
      <c r="G166" s="929" t="s">
        <v>4396</v>
      </c>
      <c r="H166" s="901" t="s">
        <v>4994</v>
      </c>
    </row>
    <row r="167" spans="1:8" s="860" customFormat="1" ht="34.5" customHeight="1" x14ac:dyDescent="0.2">
      <c r="A167" s="896">
        <f t="shared" si="11"/>
        <v>147</v>
      </c>
      <c r="B167" s="979" t="s">
        <v>4995</v>
      </c>
      <c r="C167" s="980">
        <v>9000</v>
      </c>
      <c r="D167" s="980">
        <v>15971.11</v>
      </c>
      <c r="E167" s="980">
        <v>15971.097479999999</v>
      </c>
      <c r="F167" s="899">
        <f>E167/D167*100</f>
        <v>99.999921608454258</v>
      </c>
      <c r="G167" s="930" t="s">
        <v>4396</v>
      </c>
      <c r="H167" s="901" t="s">
        <v>100</v>
      </c>
    </row>
    <row r="168" spans="1:8" s="860" customFormat="1" ht="34.5" customHeight="1" x14ac:dyDescent="0.2">
      <c r="A168" s="896">
        <f t="shared" si="11"/>
        <v>148</v>
      </c>
      <c r="B168" s="979" t="s">
        <v>4996</v>
      </c>
      <c r="C168" s="980">
        <v>0</v>
      </c>
      <c r="D168" s="980">
        <v>9927.1500000000015</v>
      </c>
      <c r="E168" s="980">
        <v>9927.1568699999989</v>
      </c>
      <c r="F168" s="899">
        <f>E168/D168*100</f>
        <v>100.00006920415223</v>
      </c>
      <c r="G168" s="930" t="s">
        <v>4392</v>
      </c>
      <c r="H168" s="1036" t="s">
        <v>100</v>
      </c>
    </row>
    <row r="169" spans="1:8" s="860" customFormat="1" ht="24" customHeight="1" x14ac:dyDescent="0.2">
      <c r="A169" s="896">
        <f t="shared" si="11"/>
        <v>149</v>
      </c>
      <c r="B169" s="979" t="s">
        <v>4997</v>
      </c>
      <c r="C169" s="980">
        <v>0</v>
      </c>
      <c r="D169" s="980">
        <v>75841.090000000011</v>
      </c>
      <c r="E169" s="980">
        <v>75841.086260000011</v>
      </c>
      <c r="F169" s="899">
        <f>E169/D169*100</f>
        <v>99.999995068636267</v>
      </c>
      <c r="G169" s="930" t="s">
        <v>4392</v>
      </c>
      <c r="H169" s="901" t="s">
        <v>100</v>
      </c>
    </row>
    <row r="170" spans="1:8" s="860" customFormat="1" ht="136.5" x14ac:dyDescent="0.2">
      <c r="A170" s="896">
        <f t="shared" si="11"/>
        <v>150</v>
      </c>
      <c r="B170" s="994" t="s">
        <v>2572</v>
      </c>
      <c r="C170" s="980">
        <v>2000</v>
      </c>
      <c r="D170" s="980">
        <v>1028.5</v>
      </c>
      <c r="E170" s="980">
        <v>0</v>
      </c>
      <c r="F170" s="899">
        <f t="shared" si="10"/>
        <v>0</v>
      </c>
      <c r="G170" s="929" t="s">
        <v>4396</v>
      </c>
      <c r="H170" s="1238" t="s">
        <v>4998</v>
      </c>
    </row>
    <row r="171" spans="1:8" s="860" customFormat="1" ht="24" customHeight="1" x14ac:dyDescent="0.2">
      <c r="A171" s="896">
        <f t="shared" si="11"/>
        <v>151</v>
      </c>
      <c r="B171" s="979" t="s">
        <v>2648</v>
      </c>
      <c r="C171" s="980">
        <v>0</v>
      </c>
      <c r="D171" s="980">
        <v>133.1</v>
      </c>
      <c r="E171" s="980">
        <v>133.1</v>
      </c>
      <c r="F171" s="899">
        <f t="shared" si="10"/>
        <v>100</v>
      </c>
      <c r="G171" s="929" t="s">
        <v>4396</v>
      </c>
      <c r="H171" s="931" t="s">
        <v>100</v>
      </c>
    </row>
    <row r="172" spans="1:8" s="860" customFormat="1" ht="24" customHeight="1" x14ac:dyDescent="0.2">
      <c r="A172" s="896">
        <f t="shared" si="11"/>
        <v>152</v>
      </c>
      <c r="B172" s="979" t="s">
        <v>2640</v>
      </c>
      <c r="C172" s="980">
        <v>0</v>
      </c>
      <c r="D172" s="980">
        <v>145.19999999999999</v>
      </c>
      <c r="E172" s="980">
        <v>145.19999999999999</v>
      </c>
      <c r="F172" s="899">
        <f t="shared" si="10"/>
        <v>100</v>
      </c>
      <c r="G172" s="929" t="s">
        <v>4396</v>
      </c>
      <c r="H172" s="901" t="s">
        <v>100</v>
      </c>
    </row>
    <row r="173" spans="1:8" s="860" customFormat="1" ht="13.5" customHeight="1" thickBot="1" x14ac:dyDescent="0.25">
      <c r="A173" s="1162" t="s">
        <v>386</v>
      </c>
      <c r="B173" s="1163"/>
      <c r="C173" s="909">
        <f>SUM(C146:C172)</f>
        <v>36800</v>
      </c>
      <c r="D173" s="909">
        <f>SUM(D146:D172)</f>
        <v>125549.31000000001</v>
      </c>
      <c r="E173" s="909">
        <f>SUM(E146:E172)</f>
        <v>105401.51124000001</v>
      </c>
      <c r="F173" s="936">
        <f t="shared" si="10"/>
        <v>83.952282366187433</v>
      </c>
      <c r="G173" s="911"/>
      <c r="H173" s="940"/>
    </row>
    <row r="174" spans="1:8" s="881" customFormat="1" x14ac:dyDescent="0.2">
      <c r="A174" s="941"/>
      <c r="B174" s="942"/>
      <c r="C174" s="941"/>
      <c r="D174" s="941"/>
      <c r="E174" s="941"/>
      <c r="F174" s="943"/>
      <c r="G174" s="944"/>
      <c r="H174" s="945"/>
    </row>
  </sheetData>
  <mergeCells count="11">
    <mergeCell ref="A9:B9"/>
    <mergeCell ref="A43:B43"/>
    <mergeCell ref="A62:B62"/>
    <mergeCell ref="A144:B144"/>
    <mergeCell ref="A173:B173"/>
    <mergeCell ref="A8:B8"/>
    <mergeCell ref="A1:H1"/>
    <mergeCell ref="A4:B4"/>
    <mergeCell ref="A5:B5"/>
    <mergeCell ref="A6:B6"/>
    <mergeCell ref="A7:B7"/>
  </mergeCells>
  <printOptions horizontalCentered="1"/>
  <pageMargins left="0.31496062992125984" right="0.31496062992125984" top="0.51181102362204722" bottom="0.43307086614173229" header="0.31496062992125984" footer="0.23622047244094491"/>
  <pageSetup paperSize="9" scale="97" firstPageNumber="309" fitToHeight="0" orientation="landscape" useFirstPageNumber="1" r:id="rId1"/>
  <headerFooter alignWithMargins="0">
    <oddHeader>&amp;L&amp;"Tahoma,Kurzíva"&amp;9Závěrečný účet za rok 2016&amp;R&amp;"Tahoma,Kurzíva"&amp;9Tabulka č. 17</oddHeader>
    <oddFooter>&amp;C&amp;"Tahoma,Obyčejné"&amp;10&amp;P</oddFooter>
  </headerFooter>
  <rowBreaks count="2" manualBreakCount="2">
    <brk id="29" max="7" man="1"/>
    <brk id="169" max="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2"/>
  <sheetViews>
    <sheetView view="pageBreakPreview" topLeftCell="A31" zoomScaleNormal="100" zoomScaleSheetLayoutView="100" workbookViewId="0">
      <selection activeCell="H28" sqref="H28"/>
    </sheetView>
  </sheetViews>
  <sheetFormatPr defaultColWidth="9.140625" defaultRowHeight="10.5" x14ac:dyDescent="0.2"/>
  <cols>
    <col min="1" max="1" width="6.42578125" style="859" customWidth="1"/>
    <col min="2" max="2" width="42.7109375" style="860" customWidth="1"/>
    <col min="3" max="4" width="13.140625" style="861" customWidth="1"/>
    <col min="5" max="5" width="12.140625" style="859" customWidth="1"/>
    <col min="6" max="6" width="8" style="862" customWidth="1"/>
    <col min="7" max="7" width="8.7109375" style="863" customWidth="1"/>
    <col min="8" max="8" width="42.7109375" style="864" customWidth="1"/>
    <col min="9" max="16384" width="9.140625" style="859"/>
  </cols>
  <sheetData>
    <row r="1" spans="1:8" s="858" customFormat="1" ht="18" customHeight="1" x14ac:dyDescent="0.2">
      <c r="A1" s="1053" t="s">
        <v>4999</v>
      </c>
      <c r="B1" s="1053"/>
      <c r="C1" s="1053"/>
      <c r="D1" s="1053"/>
      <c r="E1" s="1053"/>
      <c r="F1" s="1053"/>
      <c r="G1" s="1053"/>
      <c r="H1" s="1053"/>
    </row>
    <row r="2" spans="1:8" ht="12" customHeight="1" x14ac:dyDescent="0.2"/>
    <row r="3" spans="1:8" ht="12" customHeight="1" thickBot="1" x14ac:dyDescent="0.2">
      <c r="A3" s="865"/>
      <c r="F3" s="866" t="s">
        <v>4378</v>
      </c>
    </row>
    <row r="4" spans="1:8" ht="23.25" customHeight="1" x14ac:dyDescent="0.2">
      <c r="A4" s="1158"/>
      <c r="B4" s="1159"/>
      <c r="C4" s="867" t="s">
        <v>4379</v>
      </c>
      <c r="D4" s="867" t="s">
        <v>4380</v>
      </c>
      <c r="E4" s="867" t="s">
        <v>4381</v>
      </c>
      <c r="F4" s="868" t="s">
        <v>4382</v>
      </c>
      <c r="G4" s="869"/>
      <c r="H4" s="870"/>
    </row>
    <row r="5" spans="1:8" ht="12.75" customHeight="1" x14ac:dyDescent="0.2">
      <c r="A5" s="1156" t="s">
        <v>4383</v>
      </c>
      <c r="B5" s="1157"/>
      <c r="C5" s="871">
        <f>C51</f>
        <v>65650</v>
      </c>
      <c r="D5" s="871">
        <f>D51</f>
        <v>184270.96</v>
      </c>
      <c r="E5" s="871">
        <f>E51</f>
        <v>70852.248750000042</v>
      </c>
      <c r="F5" s="872">
        <f t="shared" ref="F5:F9" si="0">E5/D5*100</f>
        <v>38.450035073350705</v>
      </c>
      <c r="G5" s="873"/>
      <c r="H5" s="874"/>
    </row>
    <row r="6" spans="1:8" ht="12.75" customHeight="1" x14ac:dyDescent="0.2">
      <c r="A6" s="1156" t="s">
        <v>4384</v>
      </c>
      <c r="B6" s="1157"/>
      <c r="C6" s="875">
        <f>C56</f>
        <v>5400</v>
      </c>
      <c r="D6" s="875">
        <f>D56</f>
        <v>5417.68</v>
      </c>
      <c r="E6" s="875">
        <f>E56</f>
        <v>5417.6706000000004</v>
      </c>
      <c r="F6" s="872">
        <f t="shared" si="0"/>
        <v>99.999826493997432</v>
      </c>
      <c r="G6" s="873"/>
      <c r="H6" s="874"/>
    </row>
    <row r="7" spans="1:8" ht="12.75" customHeight="1" x14ac:dyDescent="0.2">
      <c r="A7" s="1156" t="s">
        <v>4385</v>
      </c>
      <c r="B7" s="1157"/>
      <c r="C7" s="875">
        <f>C59</f>
        <v>450</v>
      </c>
      <c r="D7" s="875">
        <f>D59</f>
        <v>450</v>
      </c>
      <c r="E7" s="875">
        <f>E59</f>
        <v>450</v>
      </c>
      <c r="F7" s="872">
        <f t="shared" si="0"/>
        <v>100</v>
      </c>
      <c r="G7" s="873"/>
      <c r="H7" s="874"/>
    </row>
    <row r="8" spans="1:8" ht="12.75" customHeight="1" x14ac:dyDescent="0.2">
      <c r="A8" s="1156" t="s">
        <v>4386</v>
      </c>
      <c r="B8" s="1157"/>
      <c r="C8" s="875">
        <f>C71</f>
        <v>511200</v>
      </c>
      <c r="D8" s="875">
        <f>D71</f>
        <v>342606.94000000006</v>
      </c>
      <c r="E8" s="875">
        <f>E71</f>
        <v>279663.08837000001</v>
      </c>
      <c r="F8" s="872">
        <f t="shared" si="0"/>
        <v>81.62796946553388</v>
      </c>
      <c r="G8" s="873"/>
      <c r="H8" s="874"/>
    </row>
    <row r="9" spans="1:8" s="865" customFormat="1" ht="13.5" customHeight="1" thickBot="1" x14ac:dyDescent="0.25">
      <c r="A9" s="1160" t="s">
        <v>386</v>
      </c>
      <c r="B9" s="1161"/>
      <c r="C9" s="876">
        <f>SUM(C5:C8)</f>
        <v>582700</v>
      </c>
      <c r="D9" s="877">
        <f>SUM(D5:D8)</f>
        <v>532745.58000000007</v>
      </c>
      <c r="E9" s="876">
        <f>SUM(E5:E8)</f>
        <v>356383.00772000005</v>
      </c>
      <c r="F9" s="878">
        <f t="shared" si="0"/>
        <v>66.895535336022874</v>
      </c>
      <c r="G9" s="873"/>
      <c r="H9" s="874"/>
    </row>
    <row r="10" spans="1:8" s="879" customFormat="1" ht="10.5" customHeight="1" x14ac:dyDescent="0.2">
      <c r="B10" s="880"/>
      <c r="C10" s="881"/>
      <c r="D10" s="881"/>
      <c r="E10" s="881"/>
      <c r="F10" s="882"/>
      <c r="G10" s="883"/>
      <c r="H10" s="884"/>
    </row>
    <row r="11" spans="1:8" s="879" customFormat="1" ht="10.5" customHeight="1" x14ac:dyDescent="0.2">
      <c r="B11" s="880"/>
      <c r="C11" s="881"/>
      <c r="D11" s="881"/>
      <c r="E11" s="881"/>
      <c r="F11" s="882"/>
      <c r="G11" s="883"/>
      <c r="H11" s="884"/>
    </row>
    <row r="12" spans="1:8" s="879" customFormat="1" ht="10.5" customHeight="1" thickBot="1" x14ac:dyDescent="0.2">
      <c r="B12" s="880"/>
      <c r="C12" s="881"/>
      <c r="D12" s="881"/>
      <c r="E12" s="881"/>
      <c r="F12" s="882"/>
      <c r="G12" s="883"/>
      <c r="H12" s="866" t="s">
        <v>4378</v>
      </c>
    </row>
    <row r="13" spans="1:8" ht="28.5" customHeight="1" thickBot="1" x14ac:dyDescent="0.25">
      <c r="A13" s="885" t="s">
        <v>4387</v>
      </c>
      <c r="B13" s="886" t="s">
        <v>449</v>
      </c>
      <c r="C13" s="887" t="s">
        <v>4379</v>
      </c>
      <c r="D13" s="887" t="s">
        <v>4380</v>
      </c>
      <c r="E13" s="887" t="s">
        <v>4381</v>
      </c>
      <c r="F13" s="887" t="s">
        <v>4382</v>
      </c>
      <c r="G13" s="887" t="s">
        <v>4388</v>
      </c>
      <c r="H13" s="888" t="s">
        <v>4389</v>
      </c>
    </row>
    <row r="14" spans="1:8" ht="15" customHeight="1" thickBot="1" x14ac:dyDescent="0.2">
      <c r="A14" s="889" t="s">
        <v>4390</v>
      </c>
      <c r="B14" s="890"/>
      <c r="C14" s="891"/>
      <c r="D14" s="891"/>
      <c r="E14" s="892"/>
      <c r="F14" s="893"/>
      <c r="G14" s="894"/>
      <c r="H14" s="895"/>
    </row>
    <row r="15" spans="1:8" s="902" customFormat="1" ht="94.5" x14ac:dyDescent="0.2">
      <c r="A15" s="938">
        <v>1</v>
      </c>
      <c r="B15" s="979" t="s">
        <v>2698</v>
      </c>
      <c r="C15" s="980">
        <v>15000</v>
      </c>
      <c r="D15" s="980">
        <v>29279.590000000007</v>
      </c>
      <c r="E15" s="980">
        <v>19149.876030000003</v>
      </c>
      <c r="F15" s="946">
        <f t="shared" ref="F15:F51" si="1">E15/D15*100</f>
        <v>65.40349789734077</v>
      </c>
      <c r="G15" s="947" t="s">
        <v>4396</v>
      </c>
      <c r="H15" s="948" t="s">
        <v>5000</v>
      </c>
    </row>
    <row r="16" spans="1:8" s="902" customFormat="1" ht="84" x14ac:dyDescent="0.2">
      <c r="A16" s="896">
        <f>A15+1</f>
        <v>2</v>
      </c>
      <c r="B16" s="979" t="s">
        <v>2673</v>
      </c>
      <c r="C16" s="980">
        <v>26000</v>
      </c>
      <c r="D16" s="980">
        <v>28505.439999999999</v>
      </c>
      <c r="E16" s="980">
        <v>17155.912000000008</v>
      </c>
      <c r="F16" s="899">
        <f t="shared" si="1"/>
        <v>60.184694570580241</v>
      </c>
      <c r="G16" s="900" t="s">
        <v>4396</v>
      </c>
      <c r="H16" s="901" t="s">
        <v>5001</v>
      </c>
    </row>
    <row r="17" spans="1:9" s="902" customFormat="1" ht="12.75" customHeight="1" x14ac:dyDescent="0.2">
      <c r="A17" s="896">
        <f t="shared" ref="A17:A50" si="2">A16+1</f>
        <v>3</v>
      </c>
      <c r="B17" s="979" t="s">
        <v>2714</v>
      </c>
      <c r="C17" s="980">
        <v>0</v>
      </c>
      <c r="D17" s="980">
        <v>931.29</v>
      </c>
      <c r="E17" s="980">
        <v>931.27234999999996</v>
      </c>
      <c r="F17" s="899">
        <f t="shared" si="1"/>
        <v>99.998104779392023</v>
      </c>
      <c r="G17" s="900" t="s">
        <v>5002</v>
      </c>
      <c r="H17" s="901" t="s">
        <v>392</v>
      </c>
    </row>
    <row r="18" spans="1:9" s="902" customFormat="1" ht="24" customHeight="1" x14ac:dyDescent="0.2">
      <c r="A18" s="896">
        <f t="shared" si="2"/>
        <v>4</v>
      </c>
      <c r="B18" s="979" t="s">
        <v>2686</v>
      </c>
      <c r="C18" s="980">
        <v>2000</v>
      </c>
      <c r="D18" s="980">
        <v>1997.1</v>
      </c>
      <c r="E18" s="980">
        <v>1996.2225999999998</v>
      </c>
      <c r="F18" s="899">
        <f t="shared" si="1"/>
        <v>99.956066296129393</v>
      </c>
      <c r="G18" s="900" t="s">
        <v>4392</v>
      </c>
      <c r="H18" s="901" t="s">
        <v>424</v>
      </c>
    </row>
    <row r="19" spans="1:9" s="902" customFormat="1" ht="67.5" customHeight="1" x14ac:dyDescent="0.2">
      <c r="A19" s="896">
        <f t="shared" si="2"/>
        <v>5</v>
      </c>
      <c r="B19" s="1028" t="s">
        <v>5003</v>
      </c>
      <c r="C19" s="1029">
        <v>100</v>
      </c>
      <c r="D19" s="1029">
        <v>0</v>
      </c>
      <c r="E19" s="1029">
        <v>0</v>
      </c>
      <c r="F19" s="960" t="s">
        <v>205</v>
      </c>
      <c r="G19" s="903" t="s">
        <v>4391</v>
      </c>
      <c r="H19" s="901" t="s">
        <v>5004</v>
      </c>
    </row>
    <row r="20" spans="1:9" s="905" customFormat="1" ht="12.75" customHeight="1" x14ac:dyDescent="0.2">
      <c r="A20" s="896">
        <f t="shared" si="2"/>
        <v>6</v>
      </c>
      <c r="B20" s="979" t="s">
        <v>5005</v>
      </c>
      <c r="C20" s="980">
        <v>0</v>
      </c>
      <c r="D20" s="980">
        <v>668.05</v>
      </c>
      <c r="E20" s="980">
        <v>667.94177999999999</v>
      </c>
      <c r="F20" s="899">
        <f t="shared" si="1"/>
        <v>99.98380061372653</v>
      </c>
      <c r="G20" s="904" t="s">
        <v>4392</v>
      </c>
      <c r="H20" s="901" t="s">
        <v>424</v>
      </c>
      <c r="I20" s="185"/>
    </row>
    <row r="21" spans="1:9" s="905" customFormat="1" ht="126" x14ac:dyDescent="0.2">
      <c r="A21" s="896">
        <f t="shared" si="2"/>
        <v>7</v>
      </c>
      <c r="B21" s="1005" t="s">
        <v>5006</v>
      </c>
      <c r="C21" s="1027">
        <v>0</v>
      </c>
      <c r="D21" s="1027">
        <v>9742.16</v>
      </c>
      <c r="E21" s="1027">
        <v>5438.3035</v>
      </c>
      <c r="F21" s="899">
        <f t="shared" si="1"/>
        <v>55.822358696634012</v>
      </c>
      <c r="G21" s="904" t="s">
        <v>4391</v>
      </c>
      <c r="H21" s="901" t="s">
        <v>5007</v>
      </c>
    </row>
    <row r="22" spans="1:9" s="905" customFormat="1" ht="126" x14ac:dyDescent="0.2">
      <c r="A22" s="896">
        <f t="shared" si="2"/>
        <v>8</v>
      </c>
      <c r="B22" s="979" t="s">
        <v>5008</v>
      </c>
      <c r="C22" s="980">
        <v>650</v>
      </c>
      <c r="D22" s="980">
        <v>701.31</v>
      </c>
      <c r="E22" s="980">
        <v>143.44550000000001</v>
      </c>
      <c r="F22" s="899">
        <f t="shared" si="1"/>
        <v>20.453936205101883</v>
      </c>
      <c r="G22" s="904" t="s">
        <v>4396</v>
      </c>
      <c r="H22" s="901" t="s">
        <v>5009</v>
      </c>
    </row>
    <row r="23" spans="1:9" s="905" customFormat="1" ht="12.75" customHeight="1" x14ac:dyDescent="0.2">
      <c r="A23" s="896">
        <f t="shared" si="2"/>
        <v>9</v>
      </c>
      <c r="B23" s="979" t="s">
        <v>5010</v>
      </c>
      <c r="C23" s="980">
        <v>100</v>
      </c>
      <c r="D23" s="980">
        <v>100</v>
      </c>
      <c r="E23" s="980">
        <v>96.194999999999993</v>
      </c>
      <c r="F23" s="899">
        <f t="shared" si="1"/>
        <v>96.194999999999993</v>
      </c>
      <c r="G23" s="904" t="s">
        <v>4391</v>
      </c>
      <c r="H23" s="901" t="s">
        <v>100</v>
      </c>
    </row>
    <row r="24" spans="1:9" s="905" customFormat="1" ht="105" x14ac:dyDescent="0.2">
      <c r="A24" s="896">
        <f t="shared" si="2"/>
        <v>10</v>
      </c>
      <c r="B24" s="979" t="s">
        <v>765</v>
      </c>
      <c r="C24" s="980">
        <v>2500</v>
      </c>
      <c r="D24" s="980">
        <v>2299.65</v>
      </c>
      <c r="E24" s="980">
        <v>2099.65</v>
      </c>
      <c r="F24" s="899">
        <f t="shared" si="1"/>
        <v>91.303024373274198</v>
      </c>
      <c r="G24" s="904" t="s">
        <v>4396</v>
      </c>
      <c r="H24" s="901" t="s">
        <v>5154</v>
      </c>
    </row>
    <row r="25" spans="1:9" s="905" customFormat="1" ht="105" x14ac:dyDescent="0.2">
      <c r="A25" s="896">
        <f t="shared" si="2"/>
        <v>11</v>
      </c>
      <c r="B25" s="1028" t="s">
        <v>5011</v>
      </c>
      <c r="C25" s="1029">
        <v>400</v>
      </c>
      <c r="D25" s="1029">
        <v>650</v>
      </c>
      <c r="E25" s="1029">
        <v>72.231999999999999</v>
      </c>
      <c r="F25" s="899">
        <f t="shared" si="1"/>
        <v>11.112615384615385</v>
      </c>
      <c r="G25" s="903" t="s">
        <v>4391</v>
      </c>
      <c r="H25" s="901" t="s">
        <v>5012</v>
      </c>
    </row>
    <row r="26" spans="1:9" s="902" customFormat="1" ht="67.5" customHeight="1" x14ac:dyDescent="0.2">
      <c r="A26" s="896">
        <f t="shared" si="2"/>
        <v>12</v>
      </c>
      <c r="B26" s="979" t="s">
        <v>344</v>
      </c>
      <c r="C26" s="980">
        <v>300</v>
      </c>
      <c r="D26" s="980">
        <v>200</v>
      </c>
      <c r="E26" s="980">
        <v>162.69</v>
      </c>
      <c r="F26" s="899">
        <f t="shared" si="1"/>
        <v>81.344999999999999</v>
      </c>
      <c r="G26" s="904" t="s">
        <v>4392</v>
      </c>
      <c r="H26" s="901" t="s">
        <v>5155</v>
      </c>
    </row>
    <row r="27" spans="1:9" s="902" customFormat="1" ht="12.75" customHeight="1" x14ac:dyDescent="0.2">
      <c r="A27" s="896">
        <f t="shared" si="2"/>
        <v>13</v>
      </c>
      <c r="B27" s="979" t="s">
        <v>771</v>
      </c>
      <c r="C27" s="980">
        <v>1000</v>
      </c>
      <c r="D27" s="980">
        <v>900</v>
      </c>
      <c r="E27" s="980">
        <v>900</v>
      </c>
      <c r="F27" s="899">
        <f t="shared" si="1"/>
        <v>100</v>
      </c>
      <c r="G27" s="904" t="s">
        <v>4392</v>
      </c>
      <c r="H27" s="901" t="s">
        <v>392</v>
      </c>
    </row>
    <row r="28" spans="1:9" s="905" customFormat="1" ht="113.25" customHeight="1" x14ac:dyDescent="0.2">
      <c r="A28" s="896">
        <f t="shared" si="2"/>
        <v>14</v>
      </c>
      <c r="B28" s="979" t="s">
        <v>135</v>
      </c>
      <c r="C28" s="980">
        <v>3500</v>
      </c>
      <c r="D28" s="980">
        <v>3485.41</v>
      </c>
      <c r="E28" s="980">
        <v>2779.0055700000003</v>
      </c>
      <c r="F28" s="899">
        <f t="shared" si="1"/>
        <v>79.732529888879654</v>
      </c>
      <c r="G28" s="904" t="s">
        <v>4396</v>
      </c>
      <c r="H28" s="901" t="s">
        <v>5013</v>
      </c>
    </row>
    <row r="29" spans="1:9" s="902" customFormat="1" ht="105" x14ac:dyDescent="0.2">
      <c r="A29" s="896">
        <f t="shared" si="2"/>
        <v>15</v>
      </c>
      <c r="B29" s="979" t="s">
        <v>770</v>
      </c>
      <c r="C29" s="980">
        <v>0</v>
      </c>
      <c r="D29" s="980">
        <v>10000</v>
      </c>
      <c r="E29" s="980">
        <v>91.983000000000004</v>
      </c>
      <c r="F29" s="899">
        <f t="shared" si="1"/>
        <v>0.91983000000000015</v>
      </c>
      <c r="G29" s="904" t="s">
        <v>4396</v>
      </c>
      <c r="H29" s="901" t="s">
        <v>5014</v>
      </c>
    </row>
    <row r="30" spans="1:9" s="902" customFormat="1" ht="105" x14ac:dyDescent="0.2">
      <c r="A30" s="896">
        <f t="shared" si="2"/>
        <v>16</v>
      </c>
      <c r="B30" s="1005" t="s">
        <v>5015</v>
      </c>
      <c r="C30" s="980">
        <v>3000</v>
      </c>
      <c r="D30" s="980">
        <v>2475.6299999999997</v>
      </c>
      <c r="E30" s="980">
        <v>1354.711</v>
      </c>
      <c r="F30" s="899">
        <f t="shared" si="1"/>
        <v>54.721868776836615</v>
      </c>
      <c r="G30" s="904" t="s">
        <v>4396</v>
      </c>
      <c r="H30" s="901" t="s">
        <v>5016</v>
      </c>
    </row>
    <row r="31" spans="1:9" s="902" customFormat="1" ht="57" customHeight="1" x14ac:dyDescent="0.2">
      <c r="A31" s="896">
        <f t="shared" si="2"/>
        <v>17</v>
      </c>
      <c r="B31" s="979" t="s">
        <v>5017</v>
      </c>
      <c r="C31" s="980">
        <v>1000</v>
      </c>
      <c r="D31" s="980">
        <v>1000</v>
      </c>
      <c r="E31" s="980">
        <v>309.91947999999996</v>
      </c>
      <c r="F31" s="899">
        <f t="shared" si="1"/>
        <v>30.991947999999997</v>
      </c>
      <c r="G31" s="904" t="s">
        <v>4391</v>
      </c>
      <c r="H31" s="901" t="s">
        <v>5018</v>
      </c>
    </row>
    <row r="32" spans="1:9" s="902" customFormat="1" ht="24" customHeight="1" x14ac:dyDescent="0.2">
      <c r="A32" s="896">
        <f t="shared" si="2"/>
        <v>18</v>
      </c>
      <c r="B32" s="979" t="s">
        <v>5019</v>
      </c>
      <c r="C32" s="980">
        <v>0</v>
      </c>
      <c r="D32" s="980">
        <v>57.9</v>
      </c>
      <c r="E32" s="980">
        <v>57.896999999999998</v>
      </c>
      <c r="F32" s="899">
        <f t="shared" si="1"/>
        <v>99.994818652849744</v>
      </c>
      <c r="G32" s="904" t="s">
        <v>4392</v>
      </c>
      <c r="H32" s="901" t="s">
        <v>100</v>
      </c>
    </row>
    <row r="33" spans="1:9" s="902" customFormat="1" ht="78" customHeight="1" x14ac:dyDescent="0.2">
      <c r="A33" s="896">
        <f t="shared" si="2"/>
        <v>19</v>
      </c>
      <c r="B33" s="979" t="s">
        <v>789</v>
      </c>
      <c r="C33" s="980">
        <v>950</v>
      </c>
      <c r="D33" s="980">
        <v>1600</v>
      </c>
      <c r="E33" s="980">
        <v>1499.1999799999999</v>
      </c>
      <c r="F33" s="899">
        <f t="shared" si="1"/>
        <v>93.699998749999992</v>
      </c>
      <c r="G33" s="904" t="s">
        <v>4392</v>
      </c>
      <c r="H33" s="901" t="s">
        <v>5020</v>
      </c>
    </row>
    <row r="34" spans="1:9" s="902" customFormat="1" ht="12.75" customHeight="1" x14ac:dyDescent="0.2">
      <c r="A34" s="896">
        <f t="shared" si="2"/>
        <v>20</v>
      </c>
      <c r="B34" s="979" t="s">
        <v>5021</v>
      </c>
      <c r="C34" s="980">
        <v>250</v>
      </c>
      <c r="D34" s="980">
        <v>250</v>
      </c>
      <c r="E34" s="980">
        <v>239.22649999999999</v>
      </c>
      <c r="F34" s="899">
        <f t="shared" si="1"/>
        <v>95.690599999999989</v>
      </c>
      <c r="G34" s="904" t="s">
        <v>4391</v>
      </c>
      <c r="H34" s="901" t="s">
        <v>100</v>
      </c>
    </row>
    <row r="35" spans="1:9" s="902" customFormat="1" ht="84" x14ac:dyDescent="0.2">
      <c r="A35" s="896">
        <f t="shared" si="2"/>
        <v>21</v>
      </c>
      <c r="B35" s="979" t="s">
        <v>5022</v>
      </c>
      <c r="C35" s="980">
        <v>0</v>
      </c>
      <c r="D35" s="980">
        <v>613</v>
      </c>
      <c r="E35" s="980">
        <v>0</v>
      </c>
      <c r="F35" s="899">
        <f t="shared" si="1"/>
        <v>0</v>
      </c>
      <c r="G35" s="903" t="s">
        <v>4396</v>
      </c>
      <c r="H35" s="901" t="s">
        <v>5023</v>
      </c>
    </row>
    <row r="36" spans="1:9" s="905" customFormat="1" ht="90" customHeight="1" x14ac:dyDescent="0.2">
      <c r="A36" s="896">
        <f t="shared" si="2"/>
        <v>22</v>
      </c>
      <c r="B36" s="979" t="s">
        <v>2681</v>
      </c>
      <c r="C36" s="980">
        <v>1300</v>
      </c>
      <c r="D36" s="980">
        <v>1390.3</v>
      </c>
      <c r="E36" s="980">
        <v>779.71559999999999</v>
      </c>
      <c r="F36" s="899">
        <f t="shared" si="1"/>
        <v>56.082543335970655</v>
      </c>
      <c r="G36" s="904" t="s">
        <v>4396</v>
      </c>
      <c r="H36" s="901" t="s">
        <v>5024</v>
      </c>
      <c r="I36" s="185"/>
    </row>
    <row r="37" spans="1:9" s="905" customFormat="1" ht="52.5" x14ac:dyDescent="0.2">
      <c r="A37" s="896">
        <f t="shared" si="2"/>
        <v>23</v>
      </c>
      <c r="B37" s="979" t="s">
        <v>776</v>
      </c>
      <c r="C37" s="980">
        <v>2000</v>
      </c>
      <c r="D37" s="980">
        <v>1999.5</v>
      </c>
      <c r="E37" s="980">
        <v>1866.0239999999999</v>
      </c>
      <c r="F37" s="899">
        <f t="shared" si="1"/>
        <v>93.324531132783193</v>
      </c>
      <c r="G37" s="904" t="s">
        <v>4392</v>
      </c>
      <c r="H37" s="901" t="s">
        <v>5025</v>
      </c>
    </row>
    <row r="38" spans="1:9" s="905" customFormat="1" ht="12.75" customHeight="1" x14ac:dyDescent="0.2">
      <c r="A38" s="896">
        <f t="shared" si="2"/>
        <v>24</v>
      </c>
      <c r="B38" s="979" t="s">
        <v>5026</v>
      </c>
      <c r="C38" s="980">
        <v>0</v>
      </c>
      <c r="D38" s="980">
        <v>370.62</v>
      </c>
      <c r="E38" s="980">
        <v>370.62300000000005</v>
      </c>
      <c r="F38" s="899">
        <f t="shared" si="1"/>
        <v>100.00080945442772</v>
      </c>
      <c r="G38" s="904" t="s">
        <v>4392</v>
      </c>
      <c r="H38" s="901" t="s">
        <v>392</v>
      </c>
    </row>
    <row r="39" spans="1:9" s="905" customFormat="1" ht="73.5" x14ac:dyDescent="0.2">
      <c r="A39" s="896">
        <f t="shared" si="2"/>
        <v>25</v>
      </c>
      <c r="B39" s="979" t="s">
        <v>783</v>
      </c>
      <c r="C39" s="980">
        <v>0</v>
      </c>
      <c r="D39" s="980">
        <v>2468</v>
      </c>
      <c r="E39" s="980">
        <v>1893.01875</v>
      </c>
      <c r="F39" s="899">
        <f t="shared" si="1"/>
        <v>76.702542544570491</v>
      </c>
      <c r="G39" s="904" t="s">
        <v>4396</v>
      </c>
      <c r="H39" s="901" t="s">
        <v>5027</v>
      </c>
    </row>
    <row r="40" spans="1:9" s="905" customFormat="1" ht="24" customHeight="1" x14ac:dyDescent="0.2">
      <c r="A40" s="896">
        <f t="shared" si="2"/>
        <v>26</v>
      </c>
      <c r="B40" s="979" t="s">
        <v>5028</v>
      </c>
      <c r="C40" s="980">
        <v>300</v>
      </c>
      <c r="D40" s="980">
        <v>257.5</v>
      </c>
      <c r="E40" s="980">
        <v>186.10900000000001</v>
      </c>
      <c r="F40" s="899">
        <f t="shared" si="1"/>
        <v>72.27533980582524</v>
      </c>
      <c r="G40" s="904" t="s">
        <v>4392</v>
      </c>
      <c r="H40" s="901" t="s">
        <v>5029</v>
      </c>
    </row>
    <row r="41" spans="1:9" s="905" customFormat="1" ht="12.75" customHeight="1" x14ac:dyDescent="0.2">
      <c r="A41" s="896">
        <f t="shared" si="2"/>
        <v>27</v>
      </c>
      <c r="B41" s="979" t="s">
        <v>774</v>
      </c>
      <c r="C41" s="980">
        <v>4000</v>
      </c>
      <c r="D41" s="980">
        <v>7000</v>
      </c>
      <c r="E41" s="980">
        <v>7000</v>
      </c>
      <c r="F41" s="899">
        <f t="shared" si="1"/>
        <v>100</v>
      </c>
      <c r="G41" s="903" t="s">
        <v>4391</v>
      </c>
      <c r="H41" s="901" t="s">
        <v>392</v>
      </c>
    </row>
    <row r="42" spans="1:9" s="902" customFormat="1" ht="12.75" customHeight="1" x14ac:dyDescent="0.2">
      <c r="A42" s="896">
        <f t="shared" si="2"/>
        <v>28</v>
      </c>
      <c r="B42" s="979" t="s">
        <v>768</v>
      </c>
      <c r="C42" s="980">
        <v>300</v>
      </c>
      <c r="D42" s="980">
        <v>300</v>
      </c>
      <c r="E42" s="980">
        <v>300</v>
      </c>
      <c r="F42" s="899">
        <f t="shared" si="1"/>
        <v>100</v>
      </c>
      <c r="G42" s="904" t="s">
        <v>4391</v>
      </c>
      <c r="H42" s="901" t="s">
        <v>392</v>
      </c>
    </row>
    <row r="43" spans="1:9" s="902" customFormat="1" ht="105" x14ac:dyDescent="0.2">
      <c r="A43" s="896">
        <f t="shared" si="2"/>
        <v>29</v>
      </c>
      <c r="B43" s="979" t="s">
        <v>786</v>
      </c>
      <c r="C43" s="980">
        <v>300</v>
      </c>
      <c r="D43" s="980">
        <v>200</v>
      </c>
      <c r="E43" s="980">
        <v>146.8322</v>
      </c>
      <c r="F43" s="899">
        <f t="shared" si="1"/>
        <v>73.4161</v>
      </c>
      <c r="G43" s="904" t="s">
        <v>4391</v>
      </c>
      <c r="H43" s="901" t="s">
        <v>5030</v>
      </c>
    </row>
    <row r="44" spans="1:9" s="905" customFormat="1" ht="12.75" customHeight="1" x14ac:dyDescent="0.2">
      <c r="A44" s="896">
        <f t="shared" si="2"/>
        <v>30</v>
      </c>
      <c r="B44" s="979" t="s">
        <v>5031</v>
      </c>
      <c r="C44" s="980">
        <v>200</v>
      </c>
      <c r="D44" s="980">
        <v>177</v>
      </c>
      <c r="E44" s="980">
        <v>113.50800000000001</v>
      </c>
      <c r="F44" s="899">
        <f t="shared" si="1"/>
        <v>64.12881355932204</v>
      </c>
      <c r="G44" s="904" t="s">
        <v>4391</v>
      </c>
      <c r="H44" s="901" t="s">
        <v>5029</v>
      </c>
    </row>
    <row r="45" spans="1:9" s="902" customFormat="1" ht="84" x14ac:dyDescent="0.2">
      <c r="A45" s="896">
        <f t="shared" si="2"/>
        <v>31</v>
      </c>
      <c r="B45" s="1028" t="s">
        <v>5032</v>
      </c>
      <c r="C45" s="1029">
        <v>500</v>
      </c>
      <c r="D45" s="1029">
        <v>0</v>
      </c>
      <c r="E45" s="1029">
        <v>0</v>
      </c>
      <c r="F45" s="960" t="s">
        <v>205</v>
      </c>
      <c r="G45" s="904" t="s">
        <v>4416</v>
      </c>
      <c r="H45" s="901" t="s">
        <v>5033</v>
      </c>
    </row>
    <row r="46" spans="1:9" s="902" customFormat="1" ht="84" x14ac:dyDescent="0.2">
      <c r="A46" s="896">
        <f t="shared" si="2"/>
        <v>32</v>
      </c>
      <c r="B46" s="979" t="s">
        <v>5034</v>
      </c>
      <c r="C46" s="980">
        <v>0</v>
      </c>
      <c r="D46" s="980">
        <v>71600</v>
      </c>
      <c r="E46" s="980">
        <v>0</v>
      </c>
      <c r="F46" s="899">
        <f>E46/D46*100</f>
        <v>0</v>
      </c>
      <c r="G46" s="900" t="s">
        <v>4396</v>
      </c>
      <c r="H46" s="901" t="s">
        <v>5035</v>
      </c>
    </row>
    <row r="47" spans="1:9" s="902" customFormat="1" ht="45" customHeight="1" x14ac:dyDescent="0.2">
      <c r="A47" s="896">
        <f t="shared" si="2"/>
        <v>33</v>
      </c>
      <c r="B47" s="979" t="s">
        <v>5036</v>
      </c>
      <c r="C47" s="980">
        <v>0</v>
      </c>
      <c r="D47" s="980">
        <v>7</v>
      </c>
      <c r="E47" s="980">
        <v>6.282</v>
      </c>
      <c r="F47" s="899">
        <f>E47/D47*100</f>
        <v>89.742857142857147</v>
      </c>
      <c r="G47" s="900" t="s">
        <v>4396</v>
      </c>
      <c r="H47" s="901" t="s">
        <v>5037</v>
      </c>
    </row>
    <row r="48" spans="1:9" s="902" customFormat="1" ht="24" customHeight="1" x14ac:dyDescent="0.2">
      <c r="A48" s="896">
        <f t="shared" si="2"/>
        <v>34</v>
      </c>
      <c r="B48" s="994" t="s">
        <v>5038</v>
      </c>
      <c r="C48" s="980">
        <v>0</v>
      </c>
      <c r="D48" s="980">
        <v>1486.56</v>
      </c>
      <c r="E48" s="980">
        <v>1486.558</v>
      </c>
      <c r="F48" s="899">
        <f t="shared" si="1"/>
        <v>99.999865461199008</v>
      </c>
      <c r="G48" s="904" t="s">
        <v>4392</v>
      </c>
      <c r="H48" s="901" t="s">
        <v>392</v>
      </c>
    </row>
    <row r="49" spans="1:9" s="902" customFormat="1" ht="24" customHeight="1" x14ac:dyDescent="0.2">
      <c r="A49" s="896">
        <f t="shared" si="2"/>
        <v>35</v>
      </c>
      <c r="B49" s="994" t="s">
        <v>5039</v>
      </c>
      <c r="C49" s="980">
        <v>0</v>
      </c>
      <c r="D49" s="980">
        <v>415.36</v>
      </c>
      <c r="E49" s="980">
        <v>415.32100000000003</v>
      </c>
      <c r="F49" s="899">
        <f t="shared" si="1"/>
        <v>99.990610554699543</v>
      </c>
      <c r="G49" s="904" t="s">
        <v>4391</v>
      </c>
      <c r="H49" s="901" t="s">
        <v>392</v>
      </c>
    </row>
    <row r="50" spans="1:9" s="902" customFormat="1" ht="12.75" customHeight="1" x14ac:dyDescent="0.2">
      <c r="A50" s="896">
        <f t="shared" si="2"/>
        <v>36</v>
      </c>
      <c r="B50" s="994" t="s">
        <v>5040</v>
      </c>
      <c r="C50" s="980">
        <v>0</v>
      </c>
      <c r="D50" s="1027">
        <v>1142.5899999999999</v>
      </c>
      <c r="E50" s="1027">
        <v>1142.5739100000001</v>
      </c>
      <c r="F50" s="899">
        <f t="shared" si="1"/>
        <v>99.998591795832297</v>
      </c>
      <c r="G50" s="904" t="s">
        <v>4391</v>
      </c>
      <c r="H50" s="901" t="s">
        <v>392</v>
      </c>
    </row>
    <row r="51" spans="1:9" s="913" customFormat="1" ht="13.5" customHeight="1" thickBot="1" x14ac:dyDescent="0.25">
      <c r="A51" s="1162" t="s">
        <v>386</v>
      </c>
      <c r="B51" s="1163"/>
      <c r="C51" s="909">
        <f>SUM(C15:C50)</f>
        <v>65650</v>
      </c>
      <c r="D51" s="909">
        <f>SUM(D15:D50)</f>
        <v>184270.96</v>
      </c>
      <c r="E51" s="909">
        <f>SUM(E15:E50)</f>
        <v>70852.248750000042</v>
      </c>
      <c r="F51" s="910">
        <f t="shared" si="1"/>
        <v>38.450035073350705</v>
      </c>
      <c r="G51" s="911"/>
      <c r="H51" s="912"/>
    </row>
    <row r="52" spans="1:9" s="865" customFormat="1" ht="18" customHeight="1" thickBot="1" x14ac:dyDescent="0.2">
      <c r="A52" s="889" t="s">
        <v>4384</v>
      </c>
      <c r="B52" s="914"/>
      <c r="C52" s="915"/>
      <c r="D52" s="915"/>
      <c r="E52" s="916"/>
      <c r="F52" s="893"/>
      <c r="G52" s="894"/>
      <c r="H52" s="917"/>
    </row>
    <row r="53" spans="1:9" s="902" customFormat="1" ht="35.25" customHeight="1" x14ac:dyDescent="0.2">
      <c r="A53" s="918">
        <f>A50+1</f>
        <v>37</v>
      </c>
      <c r="B53" s="986" t="s">
        <v>5041</v>
      </c>
      <c r="C53" s="987">
        <v>4500</v>
      </c>
      <c r="D53" s="987">
        <v>5400</v>
      </c>
      <c r="E53" s="987">
        <v>5400</v>
      </c>
      <c r="F53" s="921">
        <f t="shared" ref="F53:F56" si="3">E53/D53*100</f>
        <v>100</v>
      </c>
      <c r="G53" s="922" t="s">
        <v>4391</v>
      </c>
      <c r="H53" s="923" t="s">
        <v>392</v>
      </c>
    </row>
    <row r="54" spans="1:9" s="902" customFormat="1" ht="45" customHeight="1" x14ac:dyDescent="0.2">
      <c r="A54" s="896">
        <f t="shared" ref="A54:A55" si="4">A53+1</f>
        <v>38</v>
      </c>
      <c r="B54" s="1028" t="s">
        <v>5042</v>
      </c>
      <c r="C54" s="1029">
        <v>900</v>
      </c>
      <c r="D54" s="1029">
        <v>0</v>
      </c>
      <c r="E54" s="1029">
        <v>0</v>
      </c>
      <c r="F54" s="960" t="s">
        <v>205</v>
      </c>
      <c r="G54" s="929" t="s">
        <v>4416</v>
      </c>
      <c r="H54" s="901" t="s">
        <v>5043</v>
      </c>
      <c r="I54" s="933"/>
    </row>
    <row r="55" spans="1:9" s="902" customFormat="1" ht="24" customHeight="1" x14ac:dyDescent="0.2">
      <c r="A55" s="896">
        <f t="shared" si="4"/>
        <v>39</v>
      </c>
      <c r="B55" s="994" t="s">
        <v>5044</v>
      </c>
      <c r="C55" s="980">
        <v>0</v>
      </c>
      <c r="D55" s="980">
        <v>17.68</v>
      </c>
      <c r="E55" s="980">
        <v>17.6706</v>
      </c>
      <c r="F55" s="899">
        <f>E55/D55*100</f>
        <v>99.946832579185525</v>
      </c>
      <c r="G55" s="922" t="s">
        <v>4391</v>
      </c>
      <c r="H55" s="901" t="s">
        <v>392</v>
      </c>
    </row>
    <row r="56" spans="1:9" s="860" customFormat="1" ht="13.5" customHeight="1" thickBot="1" x14ac:dyDescent="0.25">
      <c r="A56" s="1162" t="s">
        <v>386</v>
      </c>
      <c r="B56" s="1163"/>
      <c r="C56" s="909">
        <f>SUM(C53:C55)</f>
        <v>5400</v>
      </c>
      <c r="D56" s="909">
        <f>SUM(D53:D55)</f>
        <v>5417.68</v>
      </c>
      <c r="E56" s="909">
        <f>SUM(E53:E55)</f>
        <v>5417.6706000000004</v>
      </c>
      <c r="F56" s="910">
        <f t="shared" si="3"/>
        <v>99.999826493997432</v>
      </c>
      <c r="G56" s="924"/>
      <c r="H56" s="912"/>
    </row>
    <row r="57" spans="1:9" ht="18" customHeight="1" thickBot="1" x14ac:dyDescent="0.2">
      <c r="A57" s="889" t="s">
        <v>4414</v>
      </c>
      <c r="B57" s="925"/>
      <c r="C57" s="915"/>
      <c r="D57" s="915"/>
      <c r="E57" s="916"/>
      <c r="F57" s="893"/>
      <c r="G57" s="926"/>
      <c r="H57" s="927"/>
    </row>
    <row r="58" spans="1:9" s="860" customFormat="1" ht="24.75" customHeight="1" x14ac:dyDescent="0.2">
      <c r="A58" s="918">
        <f>A55+1</f>
        <v>40</v>
      </c>
      <c r="B58" s="979" t="s">
        <v>4151</v>
      </c>
      <c r="C58" s="980">
        <v>450</v>
      </c>
      <c r="D58" s="980">
        <v>450</v>
      </c>
      <c r="E58" s="980">
        <v>450</v>
      </c>
      <c r="F58" s="899">
        <f t="shared" ref="F58:F59" si="5">E58/D58*100</f>
        <v>100</v>
      </c>
      <c r="G58" s="922" t="s">
        <v>4392</v>
      </c>
      <c r="H58" s="928" t="s">
        <v>392</v>
      </c>
    </row>
    <row r="59" spans="1:9" s="860" customFormat="1" ht="13.5" customHeight="1" thickBot="1" x14ac:dyDescent="0.25">
      <c r="A59" s="1162" t="s">
        <v>386</v>
      </c>
      <c r="B59" s="1163"/>
      <c r="C59" s="909">
        <f>SUM(C58:C58)</f>
        <v>450</v>
      </c>
      <c r="D59" s="935">
        <f>SUM(D58:D58)</f>
        <v>450</v>
      </c>
      <c r="E59" s="935">
        <f>SUM(E58:E58)</f>
        <v>450</v>
      </c>
      <c r="F59" s="936">
        <f t="shared" si="5"/>
        <v>100</v>
      </c>
      <c r="G59" s="911"/>
      <c r="H59" s="937"/>
    </row>
    <row r="60" spans="1:9" ht="18" customHeight="1" thickBot="1" x14ac:dyDescent="0.2">
      <c r="A60" s="889" t="s">
        <v>4386</v>
      </c>
      <c r="B60" s="890"/>
      <c r="C60" s="891"/>
      <c r="D60" s="891"/>
      <c r="E60" s="892"/>
      <c r="F60" s="893"/>
      <c r="G60" s="894"/>
      <c r="H60" s="927"/>
    </row>
    <row r="61" spans="1:9" s="860" customFormat="1" ht="63" x14ac:dyDescent="0.2">
      <c r="A61" s="918">
        <f>A58+1</f>
        <v>41</v>
      </c>
      <c r="B61" s="1005" t="s">
        <v>2340</v>
      </c>
      <c r="C61" s="980">
        <v>500</v>
      </c>
      <c r="D61" s="980">
        <v>700</v>
      </c>
      <c r="E61" s="980">
        <v>252.733</v>
      </c>
      <c r="F61" s="899">
        <f t="shared" ref="F61:F71" si="6">E61/D61*100</f>
        <v>36.104714285714287</v>
      </c>
      <c r="G61" s="939" t="s">
        <v>4396</v>
      </c>
      <c r="H61" s="923" t="s">
        <v>5045</v>
      </c>
    </row>
    <row r="62" spans="1:9" s="860" customFormat="1" ht="12.75" customHeight="1" x14ac:dyDescent="0.2">
      <c r="A62" s="896">
        <f t="shared" ref="A62:A70" si="7">A61+1</f>
        <v>42</v>
      </c>
      <c r="B62" s="1005" t="s">
        <v>2341</v>
      </c>
      <c r="C62" s="980">
        <v>700</v>
      </c>
      <c r="D62" s="980">
        <v>69.2</v>
      </c>
      <c r="E62" s="980">
        <v>69.2</v>
      </c>
      <c r="F62" s="899">
        <f t="shared" si="6"/>
        <v>100</v>
      </c>
      <c r="G62" s="930" t="s">
        <v>5046</v>
      </c>
      <c r="H62" s="931" t="s">
        <v>392</v>
      </c>
    </row>
    <row r="63" spans="1:9" s="860" customFormat="1" ht="34.5" customHeight="1" x14ac:dyDescent="0.2">
      <c r="A63" s="896">
        <f t="shared" si="7"/>
        <v>43</v>
      </c>
      <c r="B63" s="1005" t="s">
        <v>5047</v>
      </c>
      <c r="C63" s="980">
        <v>500</v>
      </c>
      <c r="D63" s="980">
        <v>0</v>
      </c>
      <c r="E63" s="980">
        <v>0</v>
      </c>
      <c r="F63" s="960" t="s">
        <v>205</v>
      </c>
      <c r="G63" s="930" t="s">
        <v>4392</v>
      </c>
      <c r="H63" s="931" t="s">
        <v>5048</v>
      </c>
    </row>
    <row r="64" spans="1:9" s="860" customFormat="1" ht="52.5" x14ac:dyDescent="0.2">
      <c r="A64" s="896">
        <f t="shared" si="7"/>
        <v>44</v>
      </c>
      <c r="B64" s="1005" t="s">
        <v>5049</v>
      </c>
      <c r="C64" s="980">
        <v>300</v>
      </c>
      <c r="D64" s="980">
        <v>0</v>
      </c>
      <c r="E64" s="980">
        <v>0</v>
      </c>
      <c r="F64" s="960" t="s">
        <v>205</v>
      </c>
      <c r="G64" s="930" t="s">
        <v>4396</v>
      </c>
      <c r="H64" s="931" t="s">
        <v>5050</v>
      </c>
    </row>
    <row r="65" spans="1:8" s="860" customFormat="1" ht="63" x14ac:dyDescent="0.2">
      <c r="A65" s="896">
        <f t="shared" si="7"/>
        <v>45</v>
      </c>
      <c r="B65" s="1005" t="s">
        <v>5051</v>
      </c>
      <c r="C65" s="980">
        <v>0</v>
      </c>
      <c r="D65" s="980">
        <v>220</v>
      </c>
      <c r="E65" s="980">
        <v>0</v>
      </c>
      <c r="F65" s="899">
        <f t="shared" si="6"/>
        <v>0</v>
      </c>
      <c r="G65" s="930" t="s">
        <v>4396</v>
      </c>
      <c r="H65" s="901" t="s">
        <v>5052</v>
      </c>
    </row>
    <row r="66" spans="1:8" s="860" customFormat="1" ht="12.75" customHeight="1" x14ac:dyDescent="0.2">
      <c r="A66" s="896">
        <f t="shared" si="7"/>
        <v>46</v>
      </c>
      <c r="B66" s="1005" t="s">
        <v>2343</v>
      </c>
      <c r="C66" s="980">
        <v>0</v>
      </c>
      <c r="D66" s="980">
        <v>280</v>
      </c>
      <c r="E66" s="980">
        <v>279.84879999999998</v>
      </c>
      <c r="F66" s="899">
        <f t="shared" si="6"/>
        <v>99.945999999999984</v>
      </c>
      <c r="G66" s="930" t="s">
        <v>4396</v>
      </c>
      <c r="H66" s="901" t="s">
        <v>392</v>
      </c>
    </row>
    <row r="67" spans="1:8" s="860" customFormat="1" ht="52.5" x14ac:dyDescent="0.2">
      <c r="A67" s="896">
        <f t="shared" si="7"/>
        <v>47</v>
      </c>
      <c r="B67" s="1005" t="s">
        <v>5053</v>
      </c>
      <c r="C67" s="980">
        <v>0</v>
      </c>
      <c r="D67" s="980">
        <v>68</v>
      </c>
      <c r="E67" s="980">
        <v>0</v>
      </c>
      <c r="F67" s="899">
        <f t="shared" si="6"/>
        <v>0</v>
      </c>
      <c r="G67" s="930" t="s">
        <v>4396</v>
      </c>
      <c r="H67" s="901" t="s">
        <v>5054</v>
      </c>
    </row>
    <row r="68" spans="1:8" s="860" customFormat="1" ht="52.5" x14ac:dyDescent="0.2">
      <c r="A68" s="896">
        <f t="shared" si="7"/>
        <v>48</v>
      </c>
      <c r="B68" s="1005" t="s">
        <v>5055</v>
      </c>
      <c r="C68" s="980">
        <v>0</v>
      </c>
      <c r="D68" s="980">
        <v>58.3</v>
      </c>
      <c r="E68" s="980">
        <v>0</v>
      </c>
      <c r="F68" s="899">
        <f t="shared" si="6"/>
        <v>0</v>
      </c>
      <c r="G68" s="930" t="s">
        <v>4396</v>
      </c>
      <c r="H68" s="901" t="s">
        <v>5054</v>
      </c>
    </row>
    <row r="69" spans="1:8" s="860" customFormat="1" ht="52.5" x14ac:dyDescent="0.2">
      <c r="A69" s="896">
        <f t="shared" si="7"/>
        <v>49</v>
      </c>
      <c r="B69" s="1005" t="s">
        <v>5056</v>
      </c>
      <c r="C69" s="980">
        <v>0</v>
      </c>
      <c r="D69" s="980">
        <v>64.5</v>
      </c>
      <c r="E69" s="980">
        <v>0</v>
      </c>
      <c r="F69" s="899">
        <f t="shared" si="6"/>
        <v>0</v>
      </c>
      <c r="G69" s="930" t="s">
        <v>4396</v>
      </c>
      <c r="H69" s="901" t="s">
        <v>5054</v>
      </c>
    </row>
    <row r="70" spans="1:8" s="860" customFormat="1" ht="84" x14ac:dyDescent="0.2">
      <c r="A70" s="896">
        <f t="shared" si="7"/>
        <v>50</v>
      </c>
      <c r="B70" s="979" t="s">
        <v>2342</v>
      </c>
      <c r="C70" s="980">
        <v>509200</v>
      </c>
      <c r="D70" s="980">
        <v>341146.94000000006</v>
      </c>
      <c r="E70" s="980">
        <v>279061.30657000002</v>
      </c>
      <c r="F70" s="899">
        <f>E70/D70*100</f>
        <v>81.800911528035385</v>
      </c>
      <c r="G70" s="930" t="s">
        <v>4396</v>
      </c>
      <c r="H70" s="901" t="s">
        <v>5057</v>
      </c>
    </row>
    <row r="71" spans="1:8" s="860" customFormat="1" ht="13.5" customHeight="1" thickBot="1" x14ac:dyDescent="0.25">
      <c r="A71" s="1162" t="s">
        <v>386</v>
      </c>
      <c r="B71" s="1163"/>
      <c r="C71" s="909">
        <f>SUM(C61:C70)</f>
        <v>511200</v>
      </c>
      <c r="D71" s="909">
        <f>SUM(D61:D70)</f>
        <v>342606.94000000006</v>
      </c>
      <c r="E71" s="909">
        <f>SUM(E61:E70)</f>
        <v>279663.08837000001</v>
      </c>
      <c r="F71" s="936">
        <f t="shared" si="6"/>
        <v>81.62796946553388</v>
      </c>
      <c r="G71" s="911"/>
      <c r="H71" s="940"/>
    </row>
    <row r="72" spans="1:8" s="881" customFormat="1" x14ac:dyDescent="0.2">
      <c r="A72" s="941"/>
      <c r="B72" s="942"/>
      <c r="C72" s="941"/>
      <c r="D72" s="941"/>
      <c r="E72" s="941"/>
      <c r="F72" s="943"/>
      <c r="G72" s="944"/>
      <c r="H72" s="945"/>
    </row>
  </sheetData>
  <mergeCells count="11">
    <mergeCell ref="A9:B9"/>
    <mergeCell ref="A51:B51"/>
    <mergeCell ref="A56:B56"/>
    <mergeCell ref="A59:B59"/>
    <mergeCell ref="A71:B71"/>
    <mergeCell ref="A8:B8"/>
    <mergeCell ref="A1:H1"/>
    <mergeCell ref="A4:B4"/>
    <mergeCell ref="A5:B5"/>
    <mergeCell ref="A6:B6"/>
    <mergeCell ref="A7:B7"/>
  </mergeCells>
  <printOptions horizontalCentered="1"/>
  <pageMargins left="0.31496062992125984" right="0.31496062992125984" top="0.51181102362204722" bottom="0.43307086614173229" header="0.31496062992125984" footer="0.23622047244094491"/>
  <pageSetup paperSize="9" scale="97" firstPageNumber="325" fitToHeight="0" orientation="landscape" useFirstPageNumber="1" r:id="rId1"/>
  <headerFooter alignWithMargins="0">
    <oddHeader>&amp;L&amp;"Tahoma,Kurzíva"&amp;9Závěrečný účet za rok 2016&amp;R&amp;"Tahoma,Kurzíva"&amp;9Tabulka č. 18</oddHeader>
    <oddFooter>&amp;C&amp;"Tahoma,Obyčejné"&amp;10&amp;P</oddFooter>
  </headerFooter>
  <rowBreaks count="1" manualBreakCount="1">
    <brk id="54" max="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view="pageBreakPreview" topLeftCell="A7" zoomScaleNormal="100" zoomScaleSheetLayoutView="100" workbookViewId="0">
      <selection activeCell="H16" sqref="H16"/>
    </sheetView>
  </sheetViews>
  <sheetFormatPr defaultColWidth="9.140625" defaultRowHeight="10.5" x14ac:dyDescent="0.2"/>
  <cols>
    <col min="1" max="1" width="6.42578125" style="859" customWidth="1"/>
    <col min="2" max="2" width="42.7109375" style="860" customWidth="1"/>
    <col min="3" max="4" width="13.140625" style="861" customWidth="1"/>
    <col min="5" max="5" width="12.140625" style="859" customWidth="1"/>
    <col min="6" max="6" width="8" style="862" customWidth="1"/>
    <col min="7" max="7" width="8.7109375" style="863" customWidth="1"/>
    <col min="8" max="8" width="42.7109375" style="864" customWidth="1"/>
    <col min="9" max="9" width="74" style="859" customWidth="1"/>
    <col min="10" max="16384" width="9.140625" style="859"/>
  </cols>
  <sheetData>
    <row r="1" spans="1:9" s="858" customFormat="1" ht="18" customHeight="1" x14ac:dyDescent="0.2">
      <c r="A1" s="1053" t="s">
        <v>5058</v>
      </c>
      <c r="B1" s="1053"/>
      <c r="C1" s="1053"/>
      <c r="D1" s="1053"/>
      <c r="E1" s="1053"/>
      <c r="F1" s="1053"/>
      <c r="G1" s="1053"/>
      <c r="H1" s="1053"/>
    </row>
    <row r="2" spans="1:9" ht="12" customHeight="1" x14ac:dyDescent="0.2"/>
    <row r="3" spans="1:9" ht="12" customHeight="1" thickBot="1" x14ac:dyDescent="0.2">
      <c r="A3" s="865"/>
      <c r="F3" s="866" t="s">
        <v>4378</v>
      </c>
    </row>
    <row r="4" spans="1:9" ht="23.25" customHeight="1" x14ac:dyDescent="0.2">
      <c r="A4" s="1158"/>
      <c r="B4" s="1159"/>
      <c r="C4" s="867" t="s">
        <v>4379</v>
      </c>
      <c r="D4" s="867" t="s">
        <v>4380</v>
      </c>
      <c r="E4" s="867" t="s">
        <v>4381</v>
      </c>
      <c r="F4" s="868" t="s">
        <v>4382</v>
      </c>
      <c r="G4" s="869"/>
      <c r="H4" s="870"/>
    </row>
    <row r="5" spans="1:9" ht="12.75" customHeight="1" x14ac:dyDescent="0.2">
      <c r="A5" s="1156" t="s">
        <v>4383</v>
      </c>
      <c r="B5" s="1157"/>
      <c r="C5" s="871">
        <f>C32</f>
        <v>284745</v>
      </c>
      <c r="D5" s="871">
        <f>D32</f>
        <v>568453.02999999991</v>
      </c>
      <c r="E5" s="871">
        <f>E32</f>
        <v>165236.67290000001</v>
      </c>
      <c r="F5" s="872">
        <f t="shared" ref="F5:F7" si="0">E5/D5*100</f>
        <v>29.067779425856877</v>
      </c>
      <c r="G5" s="873"/>
      <c r="H5" s="874"/>
    </row>
    <row r="6" spans="1:9" ht="12.75" customHeight="1" x14ac:dyDescent="0.2">
      <c r="A6" s="1156" t="s">
        <v>4385</v>
      </c>
      <c r="B6" s="1157"/>
      <c r="C6" s="875">
        <f>C35</f>
        <v>22014</v>
      </c>
      <c r="D6" s="875">
        <f>D35</f>
        <v>25482</v>
      </c>
      <c r="E6" s="875">
        <f>E35</f>
        <v>19649.310000000001</v>
      </c>
      <c r="F6" s="872">
        <f t="shared" si="0"/>
        <v>77.110548622557104</v>
      </c>
      <c r="G6" s="873"/>
      <c r="H6" s="874"/>
    </row>
    <row r="7" spans="1:9" s="865" customFormat="1" ht="13.5" customHeight="1" thickBot="1" x14ac:dyDescent="0.25">
      <c r="A7" s="1160" t="s">
        <v>386</v>
      </c>
      <c r="B7" s="1161"/>
      <c r="C7" s="876">
        <f>SUM(C5:C6)</f>
        <v>306759</v>
      </c>
      <c r="D7" s="877">
        <f>SUM(D5:D6)</f>
        <v>593935.02999999991</v>
      </c>
      <c r="E7" s="876">
        <f>SUM(E5:E6)</f>
        <v>184885.9829</v>
      </c>
      <c r="F7" s="878">
        <f t="shared" si="0"/>
        <v>31.128991145715052</v>
      </c>
      <c r="G7" s="873"/>
      <c r="H7" s="874"/>
    </row>
    <row r="8" spans="1:9" s="879" customFormat="1" ht="10.5" customHeight="1" x14ac:dyDescent="0.2">
      <c r="B8" s="880"/>
      <c r="C8" s="881"/>
      <c r="D8" s="881"/>
      <c r="E8" s="881"/>
      <c r="F8" s="882"/>
      <c r="G8" s="883"/>
      <c r="H8" s="884"/>
    </row>
    <row r="9" spans="1:9" s="879" customFormat="1" ht="10.5" customHeight="1" x14ac:dyDescent="0.2">
      <c r="B9" s="880"/>
      <c r="C9" s="881"/>
      <c r="D9" s="881"/>
      <c r="E9" s="881"/>
      <c r="F9" s="882"/>
      <c r="G9" s="883"/>
      <c r="H9" s="884"/>
    </row>
    <row r="10" spans="1:9" s="879" customFormat="1" ht="10.5" customHeight="1" thickBot="1" x14ac:dyDescent="0.2">
      <c r="B10" s="880"/>
      <c r="C10" s="881"/>
      <c r="D10" s="881"/>
      <c r="E10" s="881"/>
      <c r="F10" s="882"/>
      <c r="G10" s="883"/>
      <c r="H10" s="866" t="s">
        <v>4378</v>
      </c>
    </row>
    <row r="11" spans="1:9" ht="28.5" customHeight="1" thickBot="1" x14ac:dyDescent="0.25">
      <c r="A11" s="885" t="s">
        <v>4387</v>
      </c>
      <c r="B11" s="886" t="s">
        <v>449</v>
      </c>
      <c r="C11" s="887" t="s">
        <v>4379</v>
      </c>
      <c r="D11" s="887" t="s">
        <v>4380</v>
      </c>
      <c r="E11" s="887" t="s">
        <v>4381</v>
      </c>
      <c r="F11" s="887" t="s">
        <v>4382</v>
      </c>
      <c r="G11" s="887" t="s">
        <v>4388</v>
      </c>
      <c r="H11" s="888" t="s">
        <v>4389</v>
      </c>
    </row>
    <row r="12" spans="1:9" ht="15" customHeight="1" thickBot="1" x14ac:dyDescent="0.2">
      <c r="A12" s="889" t="s">
        <v>4344</v>
      </c>
      <c r="B12" s="890"/>
      <c r="C12" s="891"/>
      <c r="D12" s="891"/>
      <c r="E12" s="892"/>
      <c r="F12" s="893"/>
      <c r="G12" s="894"/>
      <c r="H12" s="895"/>
    </row>
    <row r="13" spans="1:9" s="905" customFormat="1" ht="13.5" customHeight="1" x14ac:dyDescent="0.2">
      <c r="A13" s="938">
        <v>1</v>
      </c>
      <c r="B13" s="1017" t="s">
        <v>5059</v>
      </c>
      <c r="C13" s="1018">
        <v>1200</v>
      </c>
      <c r="D13" s="1018">
        <v>852</v>
      </c>
      <c r="E13" s="1018">
        <v>850.20650000000001</v>
      </c>
      <c r="F13" s="946">
        <f t="shared" ref="F13:F32" si="1">E13/D13*100</f>
        <v>99.789495305164323</v>
      </c>
      <c r="G13" s="1022" t="s">
        <v>4391</v>
      </c>
      <c r="H13" s="948" t="s">
        <v>100</v>
      </c>
      <c r="I13" s="859"/>
    </row>
    <row r="14" spans="1:9" s="905" customFormat="1" ht="45" customHeight="1" x14ac:dyDescent="0.2">
      <c r="A14" s="896">
        <f>A13+1</f>
        <v>2</v>
      </c>
      <c r="B14" s="979" t="s">
        <v>5060</v>
      </c>
      <c r="C14" s="980">
        <v>500</v>
      </c>
      <c r="D14" s="980">
        <v>500</v>
      </c>
      <c r="E14" s="980">
        <v>209.10573000000002</v>
      </c>
      <c r="F14" s="899">
        <f t="shared" si="1"/>
        <v>41.821146000000006</v>
      </c>
      <c r="G14" s="904" t="s">
        <v>4391</v>
      </c>
      <c r="H14" s="901" t="s">
        <v>5061</v>
      </c>
    </row>
    <row r="15" spans="1:9" s="905" customFormat="1" ht="12.75" customHeight="1" x14ac:dyDescent="0.2">
      <c r="A15" s="896">
        <f t="shared" ref="A15:A31" si="2">A14+1</f>
        <v>3</v>
      </c>
      <c r="B15" s="979" t="s">
        <v>5062</v>
      </c>
      <c r="C15" s="980">
        <v>55000</v>
      </c>
      <c r="D15" s="980">
        <v>29823</v>
      </c>
      <c r="E15" s="980">
        <v>29700.009389999996</v>
      </c>
      <c r="F15" s="899">
        <f t="shared" si="1"/>
        <v>99.587598128960849</v>
      </c>
      <c r="G15" s="904" t="s">
        <v>4391</v>
      </c>
      <c r="H15" s="901" t="s">
        <v>100</v>
      </c>
    </row>
    <row r="16" spans="1:9" s="905" customFormat="1" ht="147" x14ac:dyDescent="0.2">
      <c r="A16" s="896">
        <f t="shared" si="2"/>
        <v>4</v>
      </c>
      <c r="B16" s="979" t="s">
        <v>5063</v>
      </c>
      <c r="C16" s="980">
        <v>48900</v>
      </c>
      <c r="D16" s="980">
        <v>30159.8</v>
      </c>
      <c r="E16" s="980">
        <v>16290.316790000001</v>
      </c>
      <c r="F16" s="899">
        <f t="shared" si="1"/>
        <v>54.013344882923633</v>
      </c>
      <c r="G16" s="904" t="s">
        <v>4391</v>
      </c>
      <c r="H16" s="901" t="s">
        <v>5148</v>
      </c>
    </row>
    <row r="17" spans="1:9" s="905" customFormat="1" ht="24" customHeight="1" x14ac:dyDescent="0.2">
      <c r="A17" s="896">
        <f t="shared" si="2"/>
        <v>5</v>
      </c>
      <c r="B17" s="979" t="s">
        <v>1172</v>
      </c>
      <c r="C17" s="980">
        <v>1570</v>
      </c>
      <c r="D17" s="980">
        <v>1570</v>
      </c>
      <c r="E17" s="980">
        <v>1570</v>
      </c>
      <c r="F17" s="899">
        <f t="shared" si="1"/>
        <v>100</v>
      </c>
      <c r="G17" s="903" t="s">
        <v>4391</v>
      </c>
      <c r="H17" s="901" t="s">
        <v>100</v>
      </c>
    </row>
    <row r="18" spans="1:9" s="902" customFormat="1" ht="105" x14ac:dyDescent="0.2">
      <c r="A18" s="896">
        <f t="shared" si="2"/>
        <v>6</v>
      </c>
      <c r="B18" s="979" t="s">
        <v>5064</v>
      </c>
      <c r="C18" s="980">
        <v>1650</v>
      </c>
      <c r="D18" s="980">
        <v>2237.65</v>
      </c>
      <c r="E18" s="980">
        <v>2079.7253999999998</v>
      </c>
      <c r="F18" s="899">
        <f t="shared" si="1"/>
        <v>92.942390454271205</v>
      </c>
      <c r="G18" s="900" t="s">
        <v>4391</v>
      </c>
      <c r="H18" s="901" t="s">
        <v>5065</v>
      </c>
    </row>
    <row r="19" spans="1:9" s="902" customFormat="1" ht="12.75" customHeight="1" x14ac:dyDescent="0.2">
      <c r="A19" s="896">
        <f t="shared" si="2"/>
        <v>7</v>
      </c>
      <c r="B19" s="979" t="s">
        <v>5066</v>
      </c>
      <c r="C19" s="980">
        <v>38000</v>
      </c>
      <c r="D19" s="980">
        <v>36000</v>
      </c>
      <c r="E19" s="980">
        <v>35977.205999999998</v>
      </c>
      <c r="F19" s="899">
        <f t="shared" si="1"/>
        <v>99.936683333333335</v>
      </c>
      <c r="G19" s="900" t="s">
        <v>4391</v>
      </c>
      <c r="H19" s="901" t="s">
        <v>100</v>
      </c>
    </row>
    <row r="20" spans="1:9" s="902" customFormat="1" ht="12.75" customHeight="1" x14ac:dyDescent="0.2">
      <c r="A20" s="896">
        <f t="shared" si="2"/>
        <v>8</v>
      </c>
      <c r="B20" s="979" t="s">
        <v>264</v>
      </c>
      <c r="C20" s="980">
        <v>110</v>
      </c>
      <c r="D20" s="980">
        <v>292</v>
      </c>
      <c r="E20" s="980">
        <v>283.08031</v>
      </c>
      <c r="F20" s="899">
        <f t="shared" si="1"/>
        <v>96.945311643835623</v>
      </c>
      <c r="G20" s="900" t="s">
        <v>4391</v>
      </c>
      <c r="H20" s="901" t="s">
        <v>100</v>
      </c>
    </row>
    <row r="21" spans="1:9" s="902" customFormat="1" ht="57" customHeight="1" x14ac:dyDescent="0.2">
      <c r="A21" s="896">
        <f t="shared" si="2"/>
        <v>9</v>
      </c>
      <c r="B21" s="979" t="s">
        <v>5067</v>
      </c>
      <c r="C21" s="980">
        <v>1500</v>
      </c>
      <c r="D21" s="980">
        <v>11605.35</v>
      </c>
      <c r="E21" s="980">
        <v>1371.6790000000001</v>
      </c>
      <c r="F21" s="899">
        <f t="shared" si="1"/>
        <v>11.819367791578884</v>
      </c>
      <c r="G21" s="900" t="s">
        <v>4391</v>
      </c>
      <c r="H21" s="901" t="s">
        <v>5068</v>
      </c>
    </row>
    <row r="22" spans="1:9" s="902" customFormat="1" ht="84" x14ac:dyDescent="0.2">
      <c r="A22" s="896">
        <f t="shared" si="2"/>
        <v>10</v>
      </c>
      <c r="B22" s="986" t="s">
        <v>5069</v>
      </c>
      <c r="C22" s="987">
        <v>300</v>
      </c>
      <c r="D22" s="987">
        <v>50</v>
      </c>
      <c r="E22" s="987">
        <v>28.285</v>
      </c>
      <c r="F22" s="921">
        <f t="shared" si="1"/>
        <v>56.57</v>
      </c>
      <c r="G22" s="900" t="s">
        <v>4391</v>
      </c>
      <c r="H22" s="923" t="s">
        <v>5070</v>
      </c>
    </row>
    <row r="23" spans="1:9" s="902" customFormat="1" ht="45" customHeight="1" x14ac:dyDescent="0.2">
      <c r="A23" s="896">
        <f t="shared" si="2"/>
        <v>11</v>
      </c>
      <c r="B23" s="979" t="s">
        <v>5071</v>
      </c>
      <c r="C23" s="980">
        <v>1688</v>
      </c>
      <c r="D23" s="980">
        <v>1688</v>
      </c>
      <c r="E23" s="980">
        <v>1298.7822800000001</v>
      </c>
      <c r="F23" s="899">
        <f t="shared" si="1"/>
        <v>76.942078199052148</v>
      </c>
      <c r="G23" s="900" t="s">
        <v>4391</v>
      </c>
      <c r="H23" s="901" t="s">
        <v>5072</v>
      </c>
    </row>
    <row r="24" spans="1:9" s="902" customFormat="1" ht="105" x14ac:dyDescent="0.2">
      <c r="A24" s="896">
        <f t="shared" si="2"/>
        <v>12</v>
      </c>
      <c r="B24" s="979" t="s">
        <v>5073</v>
      </c>
      <c r="C24" s="980">
        <v>4327</v>
      </c>
      <c r="D24" s="980">
        <v>4322.99</v>
      </c>
      <c r="E24" s="980">
        <v>2027.0159199999998</v>
      </c>
      <c r="F24" s="899">
        <f t="shared" si="1"/>
        <v>46.88921140229332</v>
      </c>
      <c r="G24" s="900" t="s">
        <v>4391</v>
      </c>
      <c r="H24" s="901" t="s">
        <v>5152</v>
      </c>
    </row>
    <row r="25" spans="1:9" s="905" customFormat="1" ht="45" customHeight="1" x14ac:dyDescent="0.2">
      <c r="A25" s="896">
        <f t="shared" si="2"/>
        <v>13</v>
      </c>
      <c r="B25" s="979" t="s">
        <v>5074</v>
      </c>
      <c r="C25" s="980">
        <v>0</v>
      </c>
      <c r="D25" s="980">
        <v>247546.00999999998</v>
      </c>
      <c r="E25" s="980">
        <v>0</v>
      </c>
      <c r="F25" s="899">
        <f t="shared" si="1"/>
        <v>0</v>
      </c>
      <c r="G25" s="904" t="s">
        <v>4391</v>
      </c>
      <c r="H25" s="901" t="s">
        <v>5075</v>
      </c>
      <c r="I25" s="902"/>
    </row>
    <row r="26" spans="1:9" s="902" customFormat="1" ht="63" x14ac:dyDescent="0.2">
      <c r="A26" s="896">
        <f t="shared" si="2"/>
        <v>14</v>
      </c>
      <c r="B26" s="979" t="s">
        <v>5076</v>
      </c>
      <c r="C26" s="980">
        <v>100000</v>
      </c>
      <c r="D26" s="980">
        <v>50388.239999999991</v>
      </c>
      <c r="E26" s="980">
        <v>0</v>
      </c>
      <c r="F26" s="899">
        <f t="shared" si="1"/>
        <v>0</v>
      </c>
      <c r="G26" s="904" t="s">
        <v>4391</v>
      </c>
      <c r="H26" s="901" t="s">
        <v>5077</v>
      </c>
    </row>
    <row r="27" spans="1:9" s="905" customFormat="1" ht="63" x14ac:dyDescent="0.2">
      <c r="A27" s="896">
        <f t="shared" si="2"/>
        <v>15</v>
      </c>
      <c r="B27" s="979" t="s">
        <v>5078</v>
      </c>
      <c r="C27" s="980">
        <v>0</v>
      </c>
      <c r="D27" s="980">
        <v>12683.16</v>
      </c>
      <c r="E27" s="980">
        <v>0</v>
      </c>
      <c r="F27" s="899">
        <f t="shared" si="1"/>
        <v>0</v>
      </c>
      <c r="G27" s="904" t="s">
        <v>4391</v>
      </c>
      <c r="H27" s="901" t="s">
        <v>5079</v>
      </c>
    </row>
    <row r="28" spans="1:9" s="902" customFormat="1" ht="45" customHeight="1" x14ac:dyDescent="0.2">
      <c r="A28" s="896">
        <f t="shared" si="2"/>
        <v>16</v>
      </c>
      <c r="B28" s="979" t="s">
        <v>5080</v>
      </c>
      <c r="C28" s="980">
        <v>30000</v>
      </c>
      <c r="D28" s="980">
        <v>11504.8</v>
      </c>
      <c r="E28" s="980">
        <v>0</v>
      </c>
      <c r="F28" s="899">
        <f t="shared" si="1"/>
        <v>0</v>
      </c>
      <c r="G28" s="904" t="s">
        <v>4391</v>
      </c>
      <c r="H28" s="901" t="s">
        <v>5081</v>
      </c>
    </row>
    <row r="29" spans="1:9" s="902" customFormat="1" ht="24" customHeight="1" x14ac:dyDescent="0.2">
      <c r="A29" s="896">
        <f t="shared" si="2"/>
        <v>17</v>
      </c>
      <c r="B29" s="979" t="s">
        <v>5082</v>
      </c>
      <c r="C29" s="980">
        <v>0</v>
      </c>
      <c r="D29" s="980">
        <v>53535</v>
      </c>
      <c r="E29" s="980">
        <v>0</v>
      </c>
      <c r="F29" s="899">
        <f t="shared" si="1"/>
        <v>0</v>
      </c>
      <c r="G29" s="904" t="s">
        <v>4392</v>
      </c>
      <c r="H29" s="901" t="s">
        <v>5083</v>
      </c>
    </row>
    <row r="30" spans="1:9" s="902" customFormat="1" ht="24" customHeight="1" x14ac:dyDescent="0.2">
      <c r="A30" s="896">
        <f t="shared" si="2"/>
        <v>18</v>
      </c>
      <c r="B30" s="979" t="s">
        <v>5084</v>
      </c>
      <c r="C30" s="980">
        <v>0</v>
      </c>
      <c r="D30" s="980">
        <v>66934.12</v>
      </c>
      <c r="E30" s="980">
        <v>66805.370190000001</v>
      </c>
      <c r="F30" s="899">
        <f t="shared" si="1"/>
        <v>99.807646966898204</v>
      </c>
      <c r="G30" s="904" t="s">
        <v>4392</v>
      </c>
      <c r="H30" s="901" t="s">
        <v>100</v>
      </c>
    </row>
    <row r="31" spans="1:9" s="902" customFormat="1" ht="12.75" customHeight="1" x14ac:dyDescent="0.2">
      <c r="A31" s="896">
        <f t="shared" si="2"/>
        <v>19</v>
      </c>
      <c r="B31" s="979" t="s">
        <v>5085</v>
      </c>
      <c r="C31" s="908">
        <v>0</v>
      </c>
      <c r="D31" s="908">
        <v>6760.91</v>
      </c>
      <c r="E31" s="908">
        <v>6745.8903899999996</v>
      </c>
      <c r="F31" s="899">
        <f>E31/D31*100</f>
        <v>99.777846325420683</v>
      </c>
      <c r="G31" s="904" t="s">
        <v>4392</v>
      </c>
      <c r="H31" s="901" t="s">
        <v>100</v>
      </c>
    </row>
    <row r="32" spans="1:9" s="913" customFormat="1" ht="13.5" customHeight="1" thickBot="1" x14ac:dyDescent="0.25">
      <c r="A32" s="1162" t="s">
        <v>386</v>
      </c>
      <c r="B32" s="1163"/>
      <c r="C32" s="909">
        <f>SUM(C13:C31)</f>
        <v>284745</v>
      </c>
      <c r="D32" s="909">
        <f t="shared" ref="D32:E32" si="3">SUM(D13:D31)</f>
        <v>568453.02999999991</v>
      </c>
      <c r="E32" s="909">
        <f t="shared" si="3"/>
        <v>165236.67290000001</v>
      </c>
      <c r="F32" s="910">
        <f t="shared" si="1"/>
        <v>29.067779425856877</v>
      </c>
      <c r="G32" s="911"/>
      <c r="H32" s="912"/>
    </row>
    <row r="33" spans="1:8" ht="18" customHeight="1" thickBot="1" x14ac:dyDescent="0.2">
      <c r="A33" s="889" t="s">
        <v>4414</v>
      </c>
      <c r="B33" s="925"/>
      <c r="C33" s="915"/>
      <c r="D33" s="915"/>
      <c r="E33" s="916"/>
      <c r="F33" s="893"/>
      <c r="G33" s="926"/>
      <c r="H33" s="927"/>
    </row>
    <row r="34" spans="1:8" s="860" customFormat="1" ht="199.5" x14ac:dyDescent="0.2">
      <c r="A34" s="938">
        <f>A31+1</f>
        <v>20</v>
      </c>
      <c r="B34" s="979" t="s">
        <v>439</v>
      </c>
      <c r="C34" s="980">
        <v>22014</v>
      </c>
      <c r="D34" s="980">
        <v>25482</v>
      </c>
      <c r="E34" s="980">
        <v>19649.310000000001</v>
      </c>
      <c r="F34" s="899">
        <f t="shared" ref="F34:F35" si="4">E34/D34*100</f>
        <v>77.110548622557104</v>
      </c>
      <c r="G34" s="922" t="s">
        <v>4396</v>
      </c>
      <c r="H34" s="928" t="s">
        <v>5086</v>
      </c>
    </row>
    <row r="35" spans="1:8" s="860" customFormat="1" ht="13.5" customHeight="1" thickBot="1" x14ac:dyDescent="0.25">
      <c r="A35" s="1162" t="s">
        <v>386</v>
      </c>
      <c r="B35" s="1163"/>
      <c r="C35" s="909">
        <f>SUM(C34:C34)</f>
        <v>22014</v>
      </c>
      <c r="D35" s="935">
        <f>SUM(D34:D34)</f>
        <v>25482</v>
      </c>
      <c r="E35" s="935">
        <f>SUM(E34:E34)</f>
        <v>19649.310000000001</v>
      </c>
      <c r="F35" s="936">
        <f t="shared" si="4"/>
        <v>77.110548622557104</v>
      </c>
      <c r="G35" s="911"/>
      <c r="H35" s="937"/>
    </row>
    <row r="36" spans="1:8" s="881" customFormat="1" x14ac:dyDescent="0.2">
      <c r="A36" s="941"/>
      <c r="B36" s="942"/>
      <c r="C36" s="941"/>
      <c r="D36" s="941"/>
      <c r="E36" s="941"/>
      <c r="F36" s="943"/>
      <c r="G36" s="944"/>
      <c r="H36" s="945"/>
    </row>
  </sheetData>
  <mergeCells count="7">
    <mergeCell ref="A35:B35"/>
    <mergeCell ref="A1:H1"/>
    <mergeCell ref="A4:B4"/>
    <mergeCell ref="A5:B5"/>
    <mergeCell ref="A6:B6"/>
    <mergeCell ref="A7:B7"/>
    <mergeCell ref="A32:B32"/>
  </mergeCells>
  <printOptions horizontalCentered="1"/>
  <pageMargins left="0.31496062992125984" right="0.31496062992125984" top="0.51181102362204722" bottom="0.43307086614173229" header="0.31496062992125984" footer="0.23622047244094491"/>
  <pageSetup paperSize="9" scale="97" firstPageNumber="332" fitToHeight="0" orientation="landscape" useFirstPageNumber="1" r:id="rId1"/>
  <headerFooter alignWithMargins="0">
    <oddHeader>&amp;L&amp;"Tahoma,Kurzíva"&amp;9Závěrečný účet za rok 2016&amp;R&amp;"Tahoma,Kurzíva"&amp;9Tabulka č. 19</oddHeader>
    <oddFooter>&amp;C&amp;"Tahoma,Obyčejné"&amp;10&amp;P</oddFooter>
  </headerFooter>
  <rowBreaks count="2" manualBreakCount="2">
    <brk id="18" max="7" man="1"/>
    <brk id="27" max="7"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
  <sheetViews>
    <sheetView view="pageBreakPreview" zoomScaleNormal="100" zoomScaleSheetLayoutView="100" workbookViewId="0">
      <selection activeCell="H19" sqref="H19"/>
    </sheetView>
  </sheetViews>
  <sheetFormatPr defaultRowHeight="10.5" x14ac:dyDescent="0.2"/>
  <cols>
    <col min="1" max="1" width="6.42578125" style="859" customWidth="1"/>
    <col min="2" max="2" width="42.7109375" style="860" customWidth="1"/>
    <col min="3" max="4" width="13.140625" style="861" customWidth="1"/>
    <col min="5" max="5" width="12.140625" style="859" customWidth="1"/>
    <col min="6" max="6" width="8" style="862" customWidth="1"/>
    <col min="7" max="7" width="8.7109375" style="863" customWidth="1"/>
    <col min="8" max="8" width="42.7109375" style="864" customWidth="1"/>
    <col min="9" max="16384" width="9.140625" style="859"/>
  </cols>
  <sheetData>
    <row r="1" spans="1:8" s="858" customFormat="1" ht="18" customHeight="1" x14ac:dyDescent="0.2">
      <c r="A1" s="1053" t="s">
        <v>5113</v>
      </c>
      <c r="B1" s="1053"/>
      <c r="C1" s="1053"/>
      <c r="D1" s="1053"/>
      <c r="E1" s="1053"/>
      <c r="F1" s="1053"/>
      <c r="G1" s="1053"/>
      <c r="H1" s="1053"/>
    </row>
    <row r="2" spans="1:8" ht="12" customHeight="1" x14ac:dyDescent="0.2"/>
    <row r="3" spans="1:8" ht="12" customHeight="1" thickBot="1" x14ac:dyDescent="0.2">
      <c r="A3" s="865"/>
      <c r="F3" s="866" t="s">
        <v>4378</v>
      </c>
    </row>
    <row r="4" spans="1:8" ht="23.25" customHeight="1" x14ac:dyDescent="0.2">
      <c r="A4" s="1158"/>
      <c r="B4" s="1159"/>
      <c r="C4" s="867" t="s">
        <v>4379</v>
      </c>
      <c r="D4" s="867" t="s">
        <v>4380</v>
      </c>
      <c r="E4" s="867" t="s">
        <v>4381</v>
      </c>
      <c r="F4" s="868" t="s">
        <v>4382</v>
      </c>
      <c r="G4" s="869"/>
      <c r="H4" s="870"/>
    </row>
    <row r="5" spans="1:8" ht="12.75" customHeight="1" x14ac:dyDescent="0.2">
      <c r="A5" s="1156" t="s">
        <v>4383</v>
      </c>
      <c r="B5" s="1157"/>
      <c r="C5" s="871">
        <f>C21</f>
        <v>487864</v>
      </c>
      <c r="D5" s="871">
        <f>D21</f>
        <v>493582.97</v>
      </c>
      <c r="E5" s="871">
        <f>E21</f>
        <v>464745.26841000002</v>
      </c>
      <c r="F5" s="872">
        <f t="shared" ref="F5:F8" si="0">E5/D5*100</f>
        <v>94.157476383352531</v>
      </c>
      <c r="G5" s="873"/>
      <c r="H5" s="874"/>
    </row>
    <row r="6" spans="1:8" ht="12.75" customHeight="1" x14ac:dyDescent="0.2">
      <c r="A6" s="1156" t="s">
        <v>4385</v>
      </c>
      <c r="B6" s="1157"/>
      <c r="C6" s="875">
        <f>C28</f>
        <v>28171</v>
      </c>
      <c r="D6" s="875">
        <f>D28</f>
        <v>47252.03</v>
      </c>
      <c r="E6" s="875">
        <f>E28</f>
        <v>31869.57733</v>
      </c>
      <c r="F6" s="872">
        <f t="shared" si="0"/>
        <v>67.445943232491814</v>
      </c>
      <c r="G6" s="873"/>
      <c r="H6" s="874"/>
    </row>
    <row r="7" spans="1:8" ht="12.75" customHeight="1" x14ac:dyDescent="0.2">
      <c r="A7" s="1156" t="s">
        <v>4386</v>
      </c>
      <c r="B7" s="1157"/>
      <c r="C7" s="875">
        <f>C41</f>
        <v>2825</v>
      </c>
      <c r="D7" s="875">
        <f>D41</f>
        <v>8262.2899999999991</v>
      </c>
      <c r="E7" s="875">
        <f>E41</f>
        <v>2464.7399999999998</v>
      </c>
      <c r="F7" s="872">
        <f t="shared" si="0"/>
        <v>29.831196919982233</v>
      </c>
      <c r="G7" s="873"/>
      <c r="H7" s="874"/>
    </row>
    <row r="8" spans="1:8" s="865" customFormat="1" ht="13.5" customHeight="1" thickBot="1" x14ac:dyDescent="0.25">
      <c r="A8" s="1160" t="s">
        <v>386</v>
      </c>
      <c r="B8" s="1161"/>
      <c r="C8" s="876">
        <f>SUM(C5:C7)</f>
        <v>518860</v>
      </c>
      <c r="D8" s="877">
        <f>SUM(D5:D7)</f>
        <v>549097.29</v>
      </c>
      <c r="E8" s="876">
        <f>SUM(E5:E7)</f>
        <v>499079.58574000001</v>
      </c>
      <c r="F8" s="878">
        <f t="shared" si="0"/>
        <v>90.890921304674436</v>
      </c>
      <c r="G8" s="873"/>
      <c r="H8" s="874"/>
    </row>
    <row r="9" spans="1:8" s="879" customFormat="1" ht="10.5" customHeight="1" x14ac:dyDescent="0.2">
      <c r="B9" s="880"/>
      <c r="C9" s="881"/>
      <c r="D9" s="881"/>
      <c r="E9" s="881"/>
      <c r="F9" s="882"/>
      <c r="G9" s="883"/>
      <c r="H9" s="884"/>
    </row>
    <row r="10" spans="1:8" s="879" customFormat="1" ht="10.5" customHeight="1" x14ac:dyDescent="0.2">
      <c r="B10" s="880"/>
      <c r="C10" s="881"/>
      <c r="D10" s="881"/>
      <c r="E10" s="881"/>
      <c r="F10" s="882"/>
      <c r="G10" s="883"/>
      <c r="H10" s="884"/>
    </row>
    <row r="11" spans="1:8" s="879" customFormat="1" ht="10.5" customHeight="1" thickBot="1" x14ac:dyDescent="0.2">
      <c r="B11" s="880"/>
      <c r="C11" s="881"/>
      <c r="D11" s="881"/>
      <c r="E11" s="881"/>
      <c r="F11" s="882"/>
      <c r="G11" s="883"/>
      <c r="H11" s="866" t="s">
        <v>4378</v>
      </c>
    </row>
    <row r="12" spans="1:8" ht="28.5" customHeight="1" thickBot="1" x14ac:dyDescent="0.25">
      <c r="A12" s="885" t="s">
        <v>4387</v>
      </c>
      <c r="B12" s="886" t="s">
        <v>449</v>
      </c>
      <c r="C12" s="887" t="s">
        <v>4379</v>
      </c>
      <c r="D12" s="887" t="s">
        <v>4380</v>
      </c>
      <c r="E12" s="887" t="s">
        <v>4381</v>
      </c>
      <c r="F12" s="887" t="s">
        <v>4382</v>
      </c>
      <c r="G12" s="887" t="s">
        <v>4388</v>
      </c>
      <c r="H12" s="888" t="s">
        <v>4389</v>
      </c>
    </row>
    <row r="13" spans="1:8" ht="15" customHeight="1" thickBot="1" x14ac:dyDescent="0.2">
      <c r="A13" s="889" t="s">
        <v>4390</v>
      </c>
      <c r="B13" s="890"/>
      <c r="C13" s="891"/>
      <c r="D13" s="891"/>
      <c r="E13" s="892"/>
      <c r="F13" s="893"/>
      <c r="G13" s="894"/>
      <c r="H13" s="895"/>
    </row>
    <row r="14" spans="1:8" s="902" customFormat="1" ht="45.75" customHeight="1" x14ac:dyDescent="0.2">
      <c r="A14" s="938">
        <v>1</v>
      </c>
      <c r="B14" s="959" t="s">
        <v>5114</v>
      </c>
      <c r="C14" s="908">
        <v>81563</v>
      </c>
      <c r="D14" s="908">
        <v>79407.34</v>
      </c>
      <c r="E14" s="908">
        <v>61152.738740000001</v>
      </c>
      <c r="F14" s="946">
        <f t="shared" ref="F14:F21" si="1">E14/D14*100</f>
        <v>77.011443450945478</v>
      </c>
      <c r="G14" s="947" t="s">
        <v>4391</v>
      </c>
      <c r="H14" s="948" t="s">
        <v>5115</v>
      </c>
    </row>
    <row r="15" spans="1:8" s="902" customFormat="1" ht="67.5" customHeight="1" x14ac:dyDescent="0.2">
      <c r="A15" s="896">
        <f>A14+1</f>
        <v>2</v>
      </c>
      <c r="B15" s="959" t="s">
        <v>5116</v>
      </c>
      <c r="C15" s="908">
        <v>340510</v>
      </c>
      <c r="D15" s="908">
        <v>360566.8</v>
      </c>
      <c r="E15" s="908">
        <v>355946.73421999998</v>
      </c>
      <c r="F15" s="899">
        <f t="shared" si="1"/>
        <v>98.718665783982331</v>
      </c>
      <c r="G15" s="900" t="s">
        <v>4391</v>
      </c>
      <c r="H15" s="901" t="s">
        <v>5117</v>
      </c>
    </row>
    <row r="16" spans="1:8" s="902" customFormat="1" ht="24" customHeight="1" x14ac:dyDescent="0.2">
      <c r="A16" s="896">
        <f t="shared" ref="A16:A20" si="2">A15+1</f>
        <v>3</v>
      </c>
      <c r="B16" s="959" t="s">
        <v>5118</v>
      </c>
      <c r="C16" s="908">
        <v>26766</v>
      </c>
      <c r="D16" s="908">
        <v>12906.92</v>
      </c>
      <c r="E16" s="908">
        <v>9656.9111200000007</v>
      </c>
      <c r="F16" s="899">
        <f t="shared" si="1"/>
        <v>74.819640316977257</v>
      </c>
      <c r="G16" s="900" t="s">
        <v>4391</v>
      </c>
      <c r="H16" s="901" t="s">
        <v>5119</v>
      </c>
    </row>
    <row r="17" spans="1:8" s="902" customFormat="1" ht="67.5" customHeight="1" x14ac:dyDescent="0.2">
      <c r="A17" s="896">
        <f t="shared" si="2"/>
        <v>4</v>
      </c>
      <c r="B17" s="959" t="s">
        <v>5120</v>
      </c>
      <c r="C17" s="908">
        <v>29963</v>
      </c>
      <c r="D17" s="908">
        <v>29911</v>
      </c>
      <c r="E17" s="908">
        <v>28662.684310000001</v>
      </c>
      <c r="F17" s="899">
        <f t="shared" si="1"/>
        <v>95.826566513991509</v>
      </c>
      <c r="G17" s="900" t="s">
        <v>4391</v>
      </c>
      <c r="H17" s="901" t="s">
        <v>5153</v>
      </c>
    </row>
    <row r="18" spans="1:8" s="902" customFormat="1" ht="34.5" customHeight="1" x14ac:dyDescent="0.2">
      <c r="A18" s="896">
        <f t="shared" si="2"/>
        <v>5</v>
      </c>
      <c r="B18" s="1032" t="s">
        <v>5121</v>
      </c>
      <c r="C18" s="1026">
        <v>9062</v>
      </c>
      <c r="D18" s="1026">
        <v>10660.91</v>
      </c>
      <c r="E18" s="1026">
        <v>9259.7420000000002</v>
      </c>
      <c r="F18" s="1033">
        <f t="shared" si="1"/>
        <v>86.856956863907499</v>
      </c>
      <c r="G18" s="930" t="s">
        <v>4391</v>
      </c>
      <c r="H18" s="1031" t="s">
        <v>5122</v>
      </c>
    </row>
    <row r="19" spans="1:8" s="902" customFormat="1" ht="24" customHeight="1" x14ac:dyDescent="0.2">
      <c r="A19" s="896">
        <f t="shared" si="2"/>
        <v>6</v>
      </c>
      <c r="B19" s="1034" t="s">
        <v>5123</v>
      </c>
      <c r="C19" s="1026">
        <v>0</v>
      </c>
      <c r="D19" s="1026">
        <v>30</v>
      </c>
      <c r="E19" s="1026">
        <v>10.24052</v>
      </c>
      <c r="F19" s="1033">
        <f t="shared" si="1"/>
        <v>34.135066666666667</v>
      </c>
      <c r="G19" s="930" t="s">
        <v>4391</v>
      </c>
      <c r="H19" s="1031" t="s">
        <v>5124</v>
      </c>
    </row>
    <row r="20" spans="1:8" s="902" customFormat="1" ht="24" customHeight="1" x14ac:dyDescent="0.2">
      <c r="A20" s="896">
        <f t="shared" si="2"/>
        <v>7</v>
      </c>
      <c r="B20" s="1034" t="s">
        <v>5125</v>
      </c>
      <c r="C20" s="1026">
        <v>0</v>
      </c>
      <c r="D20" s="1026">
        <v>100</v>
      </c>
      <c r="E20" s="1026">
        <v>56.217500000000001</v>
      </c>
      <c r="F20" s="1033">
        <f t="shared" si="1"/>
        <v>56.217500000000001</v>
      </c>
      <c r="G20" s="930" t="s">
        <v>4391</v>
      </c>
      <c r="H20" s="1031" t="s">
        <v>5124</v>
      </c>
    </row>
    <row r="21" spans="1:8" s="913" customFormat="1" ht="13.5" customHeight="1" thickBot="1" x14ac:dyDescent="0.25">
      <c r="A21" s="1162" t="s">
        <v>386</v>
      </c>
      <c r="B21" s="1163"/>
      <c r="C21" s="909">
        <f>SUM(C14:C20)</f>
        <v>487864</v>
      </c>
      <c r="D21" s="909">
        <f>SUM(D14:D20)</f>
        <v>493582.97</v>
      </c>
      <c r="E21" s="909">
        <f>SUM(E14:E20)</f>
        <v>464745.26841000002</v>
      </c>
      <c r="F21" s="910">
        <f t="shared" si="1"/>
        <v>94.157476383352531</v>
      </c>
      <c r="G21" s="911"/>
      <c r="H21" s="912"/>
    </row>
    <row r="22" spans="1:8" ht="18" customHeight="1" thickBot="1" x14ac:dyDescent="0.2">
      <c r="A22" s="889" t="s">
        <v>4414</v>
      </c>
      <c r="B22" s="925"/>
      <c r="C22" s="915"/>
      <c r="D22" s="915"/>
      <c r="E22" s="916"/>
      <c r="F22" s="893"/>
      <c r="G22" s="926"/>
      <c r="H22" s="927"/>
    </row>
    <row r="23" spans="1:8" s="860" customFormat="1" ht="126" x14ac:dyDescent="0.2">
      <c r="A23" s="938">
        <f>A20+1</f>
        <v>8</v>
      </c>
      <c r="B23" s="959" t="s">
        <v>393</v>
      </c>
      <c r="C23" s="908">
        <v>20500</v>
      </c>
      <c r="D23" s="908">
        <v>20661</v>
      </c>
      <c r="E23" s="908">
        <v>11974.05055</v>
      </c>
      <c r="F23" s="899">
        <f t="shared" ref="F23:F28" si="3">E23/D23*100</f>
        <v>57.954845118822909</v>
      </c>
      <c r="G23" s="922" t="s">
        <v>4396</v>
      </c>
      <c r="H23" s="928" t="s">
        <v>5126</v>
      </c>
    </row>
    <row r="24" spans="1:8" s="860" customFormat="1" ht="57" customHeight="1" x14ac:dyDescent="0.2">
      <c r="A24" s="896">
        <f t="shared" ref="A24:A27" si="4">A23+1</f>
        <v>9</v>
      </c>
      <c r="B24" s="959" t="s">
        <v>391</v>
      </c>
      <c r="C24" s="908">
        <v>3146</v>
      </c>
      <c r="D24" s="908">
        <v>7069.25</v>
      </c>
      <c r="E24" s="908">
        <v>5743.3900599999997</v>
      </c>
      <c r="F24" s="899">
        <f t="shared" si="3"/>
        <v>81.244687343070325</v>
      </c>
      <c r="G24" s="929" t="s">
        <v>4391</v>
      </c>
      <c r="H24" s="931" t="s">
        <v>5127</v>
      </c>
    </row>
    <row r="25" spans="1:8" s="860" customFormat="1" ht="57" customHeight="1" x14ac:dyDescent="0.2">
      <c r="A25" s="896">
        <f t="shared" si="4"/>
        <v>10</v>
      </c>
      <c r="B25" s="959" t="s">
        <v>390</v>
      </c>
      <c r="C25" s="908">
        <v>4475</v>
      </c>
      <c r="D25" s="908">
        <v>11850.58</v>
      </c>
      <c r="E25" s="908">
        <v>7345.8450900000007</v>
      </c>
      <c r="F25" s="899">
        <f t="shared" si="3"/>
        <v>61.987219950415941</v>
      </c>
      <c r="G25" s="930" t="s">
        <v>4391</v>
      </c>
      <c r="H25" s="931" t="s">
        <v>5128</v>
      </c>
    </row>
    <row r="26" spans="1:8" s="860" customFormat="1" ht="105" x14ac:dyDescent="0.2">
      <c r="A26" s="896">
        <f t="shared" si="4"/>
        <v>11</v>
      </c>
      <c r="B26" s="959" t="s">
        <v>389</v>
      </c>
      <c r="C26" s="908">
        <v>0</v>
      </c>
      <c r="D26" s="908">
        <v>6138.42</v>
      </c>
      <c r="E26" s="908">
        <v>5564.7832299999991</v>
      </c>
      <c r="F26" s="899">
        <f t="shared" si="3"/>
        <v>90.65497685072053</v>
      </c>
      <c r="G26" s="930" t="s">
        <v>4396</v>
      </c>
      <c r="H26" s="931" t="s">
        <v>5129</v>
      </c>
    </row>
    <row r="27" spans="1:8" s="860" customFormat="1" ht="45" customHeight="1" x14ac:dyDescent="0.2">
      <c r="A27" s="896">
        <f t="shared" si="4"/>
        <v>12</v>
      </c>
      <c r="B27" s="959" t="s">
        <v>387</v>
      </c>
      <c r="C27" s="908">
        <v>50</v>
      </c>
      <c r="D27" s="908">
        <v>1532.78</v>
      </c>
      <c r="E27" s="908">
        <v>1241.5084000000002</v>
      </c>
      <c r="F27" s="899">
        <f t="shared" si="3"/>
        <v>80.997168543430902</v>
      </c>
      <c r="G27" s="930" t="s">
        <v>4391</v>
      </c>
      <c r="H27" s="931" t="s">
        <v>5130</v>
      </c>
    </row>
    <row r="28" spans="1:8" s="860" customFormat="1" ht="13.5" customHeight="1" thickBot="1" x14ac:dyDescent="0.25">
      <c r="A28" s="1162" t="s">
        <v>386</v>
      </c>
      <c r="B28" s="1163"/>
      <c r="C28" s="909">
        <f>SUM(C23:C27)</f>
        <v>28171</v>
      </c>
      <c r="D28" s="935">
        <f>SUM(D23:D27)</f>
        <v>47252.03</v>
      </c>
      <c r="E28" s="935">
        <f>SUM(E23:E27)</f>
        <v>31869.57733</v>
      </c>
      <c r="F28" s="936">
        <f t="shared" si="3"/>
        <v>67.445943232491814</v>
      </c>
      <c r="G28" s="911"/>
      <c r="H28" s="937"/>
    </row>
    <row r="29" spans="1:8" ht="18" customHeight="1" thickBot="1" x14ac:dyDescent="0.2">
      <c r="A29" s="889" t="s">
        <v>4386</v>
      </c>
      <c r="B29" s="890"/>
      <c r="C29" s="891"/>
      <c r="D29" s="891"/>
      <c r="E29" s="892"/>
      <c r="F29" s="893"/>
      <c r="G29" s="894"/>
      <c r="H29" s="927"/>
    </row>
    <row r="30" spans="1:8" s="860" customFormat="1" ht="24.75" customHeight="1" x14ac:dyDescent="0.2">
      <c r="A30" s="938">
        <f>A27+1</f>
        <v>13</v>
      </c>
      <c r="B30" s="959" t="s">
        <v>863</v>
      </c>
      <c r="C30" s="908">
        <v>0</v>
      </c>
      <c r="D30" s="908">
        <v>7.26</v>
      </c>
      <c r="E30" s="908">
        <v>7.26</v>
      </c>
      <c r="F30" s="899">
        <f t="shared" ref="F30:F41" si="5">E30/D30*100</f>
        <v>100</v>
      </c>
      <c r="G30" s="939" t="s">
        <v>4392</v>
      </c>
      <c r="H30" s="1030" t="s">
        <v>100</v>
      </c>
    </row>
    <row r="31" spans="1:8" s="860" customFormat="1" ht="63" x14ac:dyDescent="0.2">
      <c r="A31" s="896">
        <f t="shared" ref="A31:A40" si="6">A30+1</f>
        <v>14</v>
      </c>
      <c r="B31" s="959" t="s">
        <v>2344</v>
      </c>
      <c r="C31" s="908">
        <v>1200</v>
      </c>
      <c r="D31" s="908">
        <v>700</v>
      </c>
      <c r="E31" s="908">
        <v>188.155</v>
      </c>
      <c r="F31" s="899">
        <f t="shared" si="5"/>
        <v>26.879285714285718</v>
      </c>
      <c r="G31" s="930" t="s">
        <v>4396</v>
      </c>
      <c r="H31" s="931" t="s">
        <v>5131</v>
      </c>
    </row>
    <row r="32" spans="1:8" s="860" customFormat="1" ht="73.5" x14ac:dyDescent="0.2">
      <c r="A32" s="896">
        <f t="shared" si="6"/>
        <v>15</v>
      </c>
      <c r="B32" s="959" t="s">
        <v>5132</v>
      </c>
      <c r="C32" s="908">
        <v>1000</v>
      </c>
      <c r="D32" s="908">
        <v>200</v>
      </c>
      <c r="E32" s="908">
        <v>0</v>
      </c>
      <c r="F32" s="899">
        <f t="shared" si="5"/>
        <v>0</v>
      </c>
      <c r="G32" s="930" t="s">
        <v>4396</v>
      </c>
      <c r="H32" s="931" t="s">
        <v>5133</v>
      </c>
    </row>
    <row r="33" spans="1:8" s="860" customFormat="1" ht="52.5" x14ac:dyDescent="0.2">
      <c r="A33" s="896">
        <f t="shared" si="6"/>
        <v>16</v>
      </c>
      <c r="B33" s="959" t="s">
        <v>5134</v>
      </c>
      <c r="C33" s="908">
        <v>275</v>
      </c>
      <c r="D33" s="908">
        <v>0</v>
      </c>
      <c r="E33" s="908">
        <v>0</v>
      </c>
      <c r="F33" s="899" t="s">
        <v>205</v>
      </c>
      <c r="G33" s="930" t="s">
        <v>5135</v>
      </c>
      <c r="H33" s="931" t="s">
        <v>5136</v>
      </c>
    </row>
    <row r="34" spans="1:8" s="860" customFormat="1" ht="57" customHeight="1" x14ac:dyDescent="0.2">
      <c r="A34" s="896">
        <f t="shared" si="6"/>
        <v>17</v>
      </c>
      <c r="B34" s="959" t="s">
        <v>2345</v>
      </c>
      <c r="C34" s="908">
        <v>75</v>
      </c>
      <c r="D34" s="908">
        <v>511.59999999999997</v>
      </c>
      <c r="E34" s="908">
        <v>358.99299999999994</v>
      </c>
      <c r="F34" s="899">
        <f t="shared" si="5"/>
        <v>70.170641125879584</v>
      </c>
      <c r="G34" s="930" t="s">
        <v>4396</v>
      </c>
      <c r="H34" s="901" t="s">
        <v>5137</v>
      </c>
    </row>
    <row r="35" spans="1:8" s="860" customFormat="1" ht="24" customHeight="1" x14ac:dyDescent="0.2">
      <c r="A35" s="896">
        <f t="shared" si="6"/>
        <v>18</v>
      </c>
      <c r="B35" s="959" t="s">
        <v>5138</v>
      </c>
      <c r="C35" s="908">
        <v>275</v>
      </c>
      <c r="D35" s="908">
        <v>0</v>
      </c>
      <c r="E35" s="908">
        <v>0</v>
      </c>
      <c r="F35" s="899" t="s">
        <v>205</v>
      </c>
      <c r="G35" s="930" t="s">
        <v>4392</v>
      </c>
      <c r="H35" s="931" t="s">
        <v>4609</v>
      </c>
    </row>
    <row r="36" spans="1:8" s="860" customFormat="1" ht="67.5" customHeight="1" x14ac:dyDescent="0.2">
      <c r="A36" s="896">
        <f t="shared" si="6"/>
        <v>19</v>
      </c>
      <c r="B36" s="959" t="s">
        <v>2346</v>
      </c>
      <c r="C36" s="908">
        <v>0</v>
      </c>
      <c r="D36" s="908">
        <v>700</v>
      </c>
      <c r="E36" s="908">
        <v>493.07499999999999</v>
      </c>
      <c r="F36" s="899">
        <f t="shared" si="5"/>
        <v>70.439285714285717</v>
      </c>
      <c r="G36" s="930" t="s">
        <v>4396</v>
      </c>
      <c r="H36" s="901" t="s">
        <v>5139</v>
      </c>
    </row>
    <row r="37" spans="1:8" s="860" customFormat="1" ht="67.5" customHeight="1" x14ac:dyDescent="0.2">
      <c r="A37" s="896">
        <f t="shared" si="6"/>
        <v>20</v>
      </c>
      <c r="B37" s="959" t="s">
        <v>5140</v>
      </c>
      <c r="C37" s="908">
        <v>0</v>
      </c>
      <c r="D37" s="908">
        <v>3044.6499999999996</v>
      </c>
      <c r="E37" s="908">
        <v>0</v>
      </c>
      <c r="F37" s="899">
        <f t="shared" si="5"/>
        <v>0</v>
      </c>
      <c r="G37" s="930" t="s">
        <v>4396</v>
      </c>
      <c r="H37" s="901" t="s">
        <v>5141</v>
      </c>
    </row>
    <row r="38" spans="1:8" s="860" customFormat="1" ht="63" x14ac:dyDescent="0.2">
      <c r="A38" s="896">
        <f t="shared" si="6"/>
        <v>21</v>
      </c>
      <c r="B38" s="959" t="s">
        <v>5142</v>
      </c>
      <c r="C38" s="908">
        <v>0</v>
      </c>
      <c r="D38" s="908">
        <v>10</v>
      </c>
      <c r="E38" s="908">
        <v>0</v>
      </c>
      <c r="F38" s="899">
        <f t="shared" si="5"/>
        <v>0</v>
      </c>
      <c r="G38" s="930" t="s">
        <v>4396</v>
      </c>
      <c r="H38" s="901" t="s">
        <v>5143</v>
      </c>
    </row>
    <row r="39" spans="1:8" s="860" customFormat="1" ht="73.5" x14ac:dyDescent="0.2">
      <c r="A39" s="896">
        <f t="shared" si="6"/>
        <v>22</v>
      </c>
      <c r="B39" s="959" t="s">
        <v>5144</v>
      </c>
      <c r="C39" s="908">
        <v>0</v>
      </c>
      <c r="D39" s="908">
        <v>2888.7799999999997</v>
      </c>
      <c r="E39" s="908">
        <v>1417.2569999999998</v>
      </c>
      <c r="F39" s="899">
        <f t="shared" si="5"/>
        <v>49.060745366556127</v>
      </c>
      <c r="G39" s="930" t="s">
        <v>4396</v>
      </c>
      <c r="H39" s="901" t="s">
        <v>5145</v>
      </c>
    </row>
    <row r="40" spans="1:8" s="860" customFormat="1" ht="73.5" x14ac:dyDescent="0.2">
      <c r="A40" s="896">
        <f t="shared" si="6"/>
        <v>23</v>
      </c>
      <c r="B40" s="959" t="s">
        <v>5146</v>
      </c>
      <c r="C40" s="908">
        <v>0</v>
      </c>
      <c r="D40" s="908">
        <v>200</v>
      </c>
      <c r="E40" s="908">
        <v>0</v>
      </c>
      <c r="F40" s="899">
        <f t="shared" si="5"/>
        <v>0</v>
      </c>
      <c r="G40" s="930" t="s">
        <v>4396</v>
      </c>
      <c r="H40" s="901" t="s">
        <v>5147</v>
      </c>
    </row>
    <row r="41" spans="1:8" s="860" customFormat="1" ht="13.5" customHeight="1" thickBot="1" x14ac:dyDescent="0.25">
      <c r="A41" s="1162" t="s">
        <v>386</v>
      </c>
      <c r="B41" s="1163"/>
      <c r="C41" s="909">
        <f>SUM(C30:C40)</f>
        <v>2825</v>
      </c>
      <c r="D41" s="909">
        <f>SUM(D30:D40)</f>
        <v>8262.2899999999991</v>
      </c>
      <c r="E41" s="909">
        <f>SUM(E30:E40)</f>
        <v>2464.7399999999998</v>
      </c>
      <c r="F41" s="936">
        <f t="shared" si="5"/>
        <v>29.831196919982233</v>
      </c>
      <c r="G41" s="911"/>
      <c r="H41" s="940"/>
    </row>
    <row r="42" spans="1:8" s="881" customFormat="1" x14ac:dyDescent="0.2">
      <c r="A42" s="941"/>
      <c r="B42" s="942"/>
      <c r="C42" s="941"/>
      <c r="D42" s="941"/>
      <c r="E42" s="941"/>
      <c r="F42" s="943"/>
      <c r="G42" s="944"/>
      <c r="H42" s="945"/>
    </row>
  </sheetData>
  <mergeCells count="9">
    <mergeCell ref="A21:B21"/>
    <mergeCell ref="A28:B28"/>
    <mergeCell ref="A41:B41"/>
    <mergeCell ref="A1:H1"/>
    <mergeCell ref="A4:B4"/>
    <mergeCell ref="A5:B5"/>
    <mergeCell ref="A6:B6"/>
    <mergeCell ref="A7:B7"/>
    <mergeCell ref="A8:B8"/>
  </mergeCells>
  <printOptions horizontalCentered="1"/>
  <pageMargins left="0.31496062992125984" right="0.31496062992125984" top="0.51181102362204722" bottom="0.43307086614173229" header="0.31496062992125984" footer="0.23622047244094491"/>
  <pageSetup paperSize="9" scale="97" firstPageNumber="335" fitToHeight="0" orientation="landscape" useFirstPageNumber="1" r:id="rId1"/>
  <headerFooter alignWithMargins="0">
    <oddHeader>&amp;L&amp;"Tahoma,Kurzíva"&amp;9Závěrečný účet za rok 2016&amp;R&amp;"Tahoma,Kurzíva"&amp;9Tabulka č. 20</oddHeader>
    <oddFooter>&amp;C&amp;"Tahoma,Obyčejné"&amp;10&amp;P</oddFooter>
  </headerFooter>
  <rowBreaks count="1" manualBreakCount="1">
    <brk id="21" max="7"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view="pageBreakPreview" zoomScaleNormal="100" zoomScaleSheetLayoutView="100" workbookViewId="0">
      <selection activeCell="F29" sqref="F29"/>
    </sheetView>
  </sheetViews>
  <sheetFormatPr defaultRowHeight="15" x14ac:dyDescent="0.2"/>
  <cols>
    <col min="1" max="1" width="11.28515625" style="402" customWidth="1"/>
    <col min="2" max="2" width="60.42578125" style="401" customWidth="1"/>
    <col min="3" max="3" width="16.140625" style="400" customWidth="1"/>
    <col min="4" max="4" width="10.42578125" style="399" bestFit="1" customWidth="1"/>
    <col min="5" max="16384" width="9.140625" style="399"/>
  </cols>
  <sheetData>
    <row r="1" spans="1:4" ht="30" customHeight="1" x14ac:dyDescent="0.2">
      <c r="A1" s="1175" t="s">
        <v>1197</v>
      </c>
      <c r="B1" s="1175"/>
      <c r="C1" s="1175"/>
    </row>
    <row r="2" spans="1:4" ht="15.75" thickBot="1" x14ac:dyDescent="0.25">
      <c r="C2" s="412" t="s">
        <v>2</v>
      </c>
    </row>
    <row r="3" spans="1:4" ht="45.75" customHeight="1" thickBot="1" x14ac:dyDescent="0.25">
      <c r="A3" s="411" t="s">
        <v>1196</v>
      </c>
      <c r="B3" s="410" t="s">
        <v>1195</v>
      </c>
      <c r="C3" s="409" t="s">
        <v>1194</v>
      </c>
    </row>
    <row r="4" spans="1:4" ht="17.25" customHeight="1" thickBot="1" x14ac:dyDescent="0.25">
      <c r="A4" s="408">
        <v>95711</v>
      </c>
      <c r="B4" s="407" t="s">
        <v>1193</v>
      </c>
      <c r="C4" s="406">
        <v>3186.8165800000002</v>
      </c>
      <c r="D4" s="405"/>
    </row>
    <row r="5" spans="1:4" ht="18" customHeight="1" thickBot="1" x14ac:dyDescent="0.25">
      <c r="A5" s="1176" t="s">
        <v>1192</v>
      </c>
      <c r="B5" s="1177"/>
      <c r="C5" s="404">
        <f>SUM(C4)</f>
        <v>3186.8165800000002</v>
      </c>
    </row>
    <row r="11" spans="1:4" x14ac:dyDescent="0.2">
      <c r="C11" s="403"/>
    </row>
  </sheetData>
  <mergeCells count="2">
    <mergeCell ref="A1:C1"/>
    <mergeCell ref="A5:B5"/>
  </mergeCells>
  <printOptions horizontalCentered="1"/>
  <pageMargins left="0.39370078740157483" right="0.39370078740157483" top="0.59055118110236227" bottom="0.39370078740157483" header="0.31496062992125984" footer="0.11811023622047245"/>
  <pageSetup paperSize="9" firstPageNumber="339" fitToHeight="0" orientation="portrait" useFirstPageNumber="1" r:id="rId1"/>
  <headerFooter alignWithMargins="0">
    <oddHeader>&amp;L&amp;"Tahoma,Kurzíva"&amp;9Závěrečný účet za rok 2016&amp;R&amp;"Tahoma,Kurzíva"&amp;9Tabulka č. 21</oddHeader>
    <oddFooter>&amp;C&amp;"Tahoma,Obyčejné"&amp;P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view="pageBreakPreview" zoomScaleNormal="100" zoomScaleSheetLayoutView="100" workbookViewId="0">
      <selection activeCell="C12" sqref="C12"/>
    </sheetView>
  </sheetViews>
  <sheetFormatPr defaultRowHeight="15" x14ac:dyDescent="0.2"/>
  <cols>
    <col min="1" max="1" width="11.28515625" style="415" customWidth="1"/>
    <col min="2" max="2" width="60.42578125" style="413" customWidth="1"/>
    <col min="3" max="3" width="16.140625" style="414" customWidth="1"/>
    <col min="4" max="4" width="9.140625" style="413" customWidth="1"/>
    <col min="5" max="16384" width="9.140625" style="413"/>
  </cols>
  <sheetData>
    <row r="1" spans="1:3" ht="30" customHeight="1" x14ac:dyDescent="0.2">
      <c r="A1" s="1178" t="s">
        <v>1213</v>
      </c>
      <c r="B1" s="1178"/>
      <c r="C1" s="1178"/>
    </row>
    <row r="2" spans="1:3" ht="15.75" customHeight="1" thickBot="1" x14ac:dyDescent="0.25">
      <c r="C2" s="420" t="s">
        <v>2</v>
      </c>
    </row>
    <row r="3" spans="1:3" ht="45.75" customHeight="1" thickBot="1" x14ac:dyDescent="0.25">
      <c r="A3" s="411" t="s">
        <v>1196</v>
      </c>
      <c r="B3" s="419" t="s">
        <v>1195</v>
      </c>
      <c r="C3" s="409" t="s">
        <v>1194</v>
      </c>
    </row>
    <row r="4" spans="1:3" x14ac:dyDescent="0.2">
      <c r="A4" s="408" t="s">
        <v>1212</v>
      </c>
      <c r="B4" s="407" t="s">
        <v>1211</v>
      </c>
      <c r="C4" s="418">
        <v>394.52154999999999</v>
      </c>
    </row>
    <row r="5" spans="1:3" x14ac:dyDescent="0.2">
      <c r="A5" s="417" t="s">
        <v>1210</v>
      </c>
      <c r="B5" s="416" t="s">
        <v>1209</v>
      </c>
      <c r="C5" s="406">
        <v>0</v>
      </c>
    </row>
    <row r="6" spans="1:3" x14ac:dyDescent="0.2">
      <c r="A6" s="417" t="s">
        <v>1208</v>
      </c>
      <c r="B6" s="416" t="s">
        <v>1207</v>
      </c>
      <c r="C6" s="406">
        <v>3.0330000000001699E-2</v>
      </c>
    </row>
    <row r="7" spans="1:3" x14ac:dyDescent="0.2">
      <c r="A7" s="417" t="s">
        <v>1206</v>
      </c>
      <c r="B7" s="416" t="s">
        <v>1205</v>
      </c>
      <c r="C7" s="406">
        <v>49.591050000000003</v>
      </c>
    </row>
    <row r="8" spans="1:3" x14ac:dyDescent="0.2">
      <c r="A8" s="417" t="s">
        <v>1204</v>
      </c>
      <c r="B8" s="416" t="s">
        <v>1203</v>
      </c>
      <c r="C8" s="406">
        <v>60.890560000000001</v>
      </c>
    </row>
    <row r="9" spans="1:3" x14ac:dyDescent="0.2">
      <c r="A9" s="417" t="s">
        <v>1202</v>
      </c>
      <c r="B9" s="416" t="s">
        <v>1201</v>
      </c>
      <c r="C9" s="406">
        <v>29.91957</v>
      </c>
    </row>
    <row r="10" spans="1:3" ht="15.75" thickBot="1" x14ac:dyDescent="0.25">
      <c r="A10" s="417" t="s">
        <v>1200</v>
      </c>
      <c r="B10" s="416" t="s">
        <v>1199</v>
      </c>
      <c r="C10" s="406">
        <v>0</v>
      </c>
    </row>
    <row r="11" spans="1:3" s="399" customFormat="1" ht="18" customHeight="1" thickBot="1" x14ac:dyDescent="0.25">
      <c r="A11" s="1179" t="s">
        <v>1198</v>
      </c>
      <c r="B11" s="1180"/>
      <c r="C11" s="446">
        <f>SUM(C4:C10)</f>
        <v>534.95305999999994</v>
      </c>
    </row>
    <row r="12" spans="1:3" ht="57" customHeight="1" x14ac:dyDescent="0.2"/>
  </sheetData>
  <mergeCells count="2">
    <mergeCell ref="A1:C1"/>
    <mergeCell ref="A11:B11"/>
  </mergeCells>
  <printOptions horizontalCentered="1"/>
  <pageMargins left="0.39370078740157483" right="0.39370078740157483" top="0.59055118110236227" bottom="0.39370078740157483" header="0.31496062992125984" footer="0.11811023622047245"/>
  <pageSetup paperSize="9" firstPageNumber="340" fitToHeight="0" orientation="portrait" useFirstPageNumber="1" r:id="rId1"/>
  <headerFooter alignWithMargins="0">
    <oddHeader>&amp;L&amp;"Tahoma,Kurzíva"&amp;9Závěrečný účet za rok 2016&amp;R&amp;"Tahoma,Kurzíva"&amp;9Tabulka č. 22</oddHeader>
    <oddFooter>&amp;C&amp;"Tahoma,Obyčejné"&amp;P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1:R31"/>
  <sheetViews>
    <sheetView showGridLines="0" zoomScaleNormal="100" zoomScaleSheetLayoutView="100" workbookViewId="0">
      <selection activeCell="O15" sqref="O15"/>
    </sheetView>
  </sheetViews>
  <sheetFormatPr defaultRowHeight="12.75" x14ac:dyDescent="0.2"/>
  <cols>
    <col min="1" max="14" width="9.140625" style="20"/>
    <col min="15" max="15" width="60" style="21" customWidth="1"/>
    <col min="16" max="16" width="16.7109375" style="21" customWidth="1"/>
    <col min="17" max="17" width="12.140625" style="20" customWidth="1"/>
    <col min="18" max="16384" width="9.140625" style="20"/>
  </cols>
  <sheetData>
    <row r="1" spans="15:16" x14ac:dyDescent="0.2">
      <c r="O1" s="19"/>
      <c r="P1" s="19"/>
    </row>
    <row r="2" spans="15:16" x14ac:dyDescent="0.2">
      <c r="O2" s="19"/>
      <c r="P2" s="19"/>
    </row>
    <row r="10" spans="15:16" x14ac:dyDescent="0.2">
      <c r="O10" s="19"/>
      <c r="P10" s="19"/>
    </row>
    <row r="21" spans="14:18" x14ac:dyDescent="0.2">
      <c r="R21" s="17"/>
    </row>
    <row r="22" spans="14:18" x14ac:dyDescent="0.2">
      <c r="R22" s="17"/>
    </row>
    <row r="23" spans="14:18" x14ac:dyDescent="0.2">
      <c r="N23" s="22"/>
      <c r="R23" s="17"/>
    </row>
    <row r="24" spans="14:18" x14ac:dyDescent="0.2">
      <c r="N24" s="22" t="s">
        <v>21</v>
      </c>
      <c r="R24" s="17"/>
    </row>
    <row r="25" spans="14:18" x14ac:dyDescent="0.2">
      <c r="N25" s="22" t="s">
        <v>22</v>
      </c>
      <c r="R25" s="17"/>
    </row>
    <row r="26" spans="14:18" x14ac:dyDescent="0.2">
      <c r="N26" s="22" t="s">
        <v>23</v>
      </c>
      <c r="R26" s="17"/>
    </row>
    <row r="27" spans="14:18" x14ac:dyDescent="0.2">
      <c r="N27" s="22" t="s">
        <v>24</v>
      </c>
      <c r="R27" s="17"/>
    </row>
    <row r="28" spans="14:18" x14ac:dyDescent="0.2">
      <c r="N28" s="22" t="s">
        <v>25</v>
      </c>
      <c r="R28" s="17"/>
    </row>
    <row r="29" spans="14:18" x14ac:dyDescent="0.2">
      <c r="N29" s="22"/>
      <c r="R29" s="17"/>
    </row>
    <row r="30" spans="14:18" x14ac:dyDescent="0.2">
      <c r="O30" s="23"/>
      <c r="P30" s="23"/>
      <c r="Q30" s="24"/>
      <c r="R30" s="17"/>
    </row>
    <row r="31" spans="14:18" x14ac:dyDescent="0.2">
      <c r="O31" s="25"/>
      <c r="P31" s="25"/>
      <c r="Q31" s="17"/>
      <c r="R31" s="17"/>
    </row>
  </sheetData>
  <customSheetViews>
    <customSheetView guid="{53E72506-0B1D-4F4A-A157-6DE69D2E678D}" showPageBreaks="1" showGridLines="0" printArea="1">
      <selection activeCell="I42" sqref="I42"/>
      <pageMargins left="0.78740157480314965" right="0.78740157480314965" top="0.98425196850393704" bottom="0.98425196850393704" header="0.51181102362204722" footer="0.51181102362204722"/>
      <pageSetup paperSize="9" firstPageNumber="149" orientation="landscape" useFirstPageNumber="1" r:id="rId1"/>
      <headerFooter alignWithMargins="0">
        <oddHeader>&amp;L&amp;"Tahoma,Kurzíva"&amp;9Závěrečný účet za rok 2014&amp;R&amp;"Tahoma,Kurzíva"&amp;9Graf č. 3</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55" orientation="landscape" useFirstPageNumber="1" r:id="rId2"/>
  <headerFooter alignWithMargins="0">
    <oddHeader>&amp;L&amp;"Tahoma,Kurzíva"&amp;9Závěrečný účet za rok 2016&amp;R&amp;"Tahoma,Kurzíva"&amp;9Graf č. 3</oddHeader>
    <oddFooter>&amp;C&amp;"Tahoma,Obyčejné"&amp;P</oddFoot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6"/>
  <sheetViews>
    <sheetView view="pageBreakPreview" zoomScaleNormal="100" zoomScaleSheetLayoutView="100" workbookViewId="0">
      <selection activeCell="F23" sqref="F23"/>
    </sheetView>
  </sheetViews>
  <sheetFormatPr defaultRowHeight="15" x14ac:dyDescent="0.2"/>
  <cols>
    <col min="1" max="1" width="11.28515625" style="421" customWidth="1"/>
    <col min="2" max="2" width="60.42578125" style="401" customWidth="1"/>
    <col min="3" max="3" width="16.140625" style="400" customWidth="1"/>
    <col min="4" max="16384" width="9.140625" style="399"/>
  </cols>
  <sheetData>
    <row r="1" spans="1:3" ht="33.75" customHeight="1" x14ac:dyDescent="0.2">
      <c r="A1" s="1178" t="s">
        <v>1257</v>
      </c>
      <c r="B1" s="1178"/>
      <c r="C1" s="1178"/>
    </row>
    <row r="2" spans="1:3" ht="15.75" customHeight="1" thickBot="1" x14ac:dyDescent="0.25">
      <c r="C2" s="432" t="s">
        <v>2</v>
      </c>
    </row>
    <row r="3" spans="1:3" s="422" customFormat="1" ht="45.75" customHeight="1" thickBot="1" x14ac:dyDescent="0.25">
      <c r="A3" s="411" t="s">
        <v>1196</v>
      </c>
      <c r="B3" s="410" t="s">
        <v>1195</v>
      </c>
      <c r="C3" s="409" t="s">
        <v>1194</v>
      </c>
    </row>
    <row r="4" spans="1:3" s="422" customFormat="1" ht="15" customHeight="1" x14ac:dyDescent="0.2">
      <c r="A4" s="431" t="s">
        <v>1256</v>
      </c>
      <c r="B4" s="430" t="s">
        <v>1255</v>
      </c>
      <c r="C4" s="418">
        <v>0</v>
      </c>
    </row>
    <row r="5" spans="1:3" s="422" customFormat="1" ht="15" customHeight="1" x14ac:dyDescent="0.2">
      <c r="A5" s="425" t="s">
        <v>1254</v>
      </c>
      <c r="B5" s="424" t="s">
        <v>1253</v>
      </c>
      <c r="C5" s="423">
        <v>2.5811999999999999</v>
      </c>
    </row>
    <row r="6" spans="1:3" s="422" customFormat="1" ht="15" customHeight="1" x14ac:dyDescent="0.2">
      <c r="A6" s="425" t="s">
        <v>1252</v>
      </c>
      <c r="B6" s="424" t="s">
        <v>1251</v>
      </c>
      <c r="C6" s="423">
        <v>31.788329999999998</v>
      </c>
    </row>
    <row r="7" spans="1:3" s="422" customFormat="1" ht="15" customHeight="1" x14ac:dyDescent="0.2">
      <c r="A7" s="425" t="s">
        <v>1250</v>
      </c>
      <c r="B7" s="424" t="s">
        <v>1249</v>
      </c>
      <c r="C7" s="423">
        <v>0</v>
      </c>
    </row>
    <row r="8" spans="1:3" s="422" customFormat="1" ht="15" customHeight="1" x14ac:dyDescent="0.2">
      <c r="A8" s="425" t="s">
        <v>1248</v>
      </c>
      <c r="B8" s="424" t="s">
        <v>1247</v>
      </c>
      <c r="C8" s="423">
        <v>0</v>
      </c>
    </row>
    <row r="9" spans="1:3" s="422" customFormat="1" ht="12.75" x14ac:dyDescent="0.2">
      <c r="A9" s="425" t="s">
        <v>1246</v>
      </c>
      <c r="B9" s="429" t="s">
        <v>1245</v>
      </c>
      <c r="C9" s="428">
        <v>134.74695</v>
      </c>
    </row>
    <row r="10" spans="1:3" s="422" customFormat="1" ht="15" customHeight="1" x14ac:dyDescent="0.2">
      <c r="A10" s="425" t="s">
        <v>1244</v>
      </c>
      <c r="B10" s="424" t="s">
        <v>1243</v>
      </c>
      <c r="C10" s="423">
        <v>0</v>
      </c>
    </row>
    <row r="11" spans="1:3" s="422" customFormat="1" ht="15" customHeight="1" x14ac:dyDescent="0.2">
      <c r="A11" s="425" t="s">
        <v>1242</v>
      </c>
      <c r="B11" s="424" t="s">
        <v>1241</v>
      </c>
      <c r="C11" s="423">
        <v>0</v>
      </c>
    </row>
    <row r="12" spans="1:3" s="422" customFormat="1" ht="15" customHeight="1" x14ac:dyDescent="0.2">
      <c r="A12" s="425" t="s">
        <v>1240</v>
      </c>
      <c r="B12" s="424" t="s">
        <v>1239</v>
      </c>
      <c r="C12" s="423">
        <v>0</v>
      </c>
    </row>
    <row r="13" spans="1:3" s="422" customFormat="1" ht="15" customHeight="1" x14ac:dyDescent="0.2">
      <c r="A13" s="425" t="s">
        <v>1238</v>
      </c>
      <c r="B13" s="424" t="s">
        <v>1237</v>
      </c>
      <c r="C13" s="423">
        <v>0</v>
      </c>
    </row>
    <row r="14" spans="1:3" s="422" customFormat="1" ht="15" customHeight="1" x14ac:dyDescent="0.2">
      <c r="A14" s="425" t="s">
        <v>1236</v>
      </c>
      <c r="B14" s="424" t="s">
        <v>1235</v>
      </c>
      <c r="C14" s="423">
        <v>0</v>
      </c>
    </row>
    <row r="15" spans="1:3" s="422" customFormat="1" ht="15" customHeight="1" x14ac:dyDescent="0.2">
      <c r="A15" s="425" t="s">
        <v>1234</v>
      </c>
      <c r="B15" s="424" t="s">
        <v>1233</v>
      </c>
      <c r="C15" s="423">
        <v>47.3217</v>
      </c>
    </row>
    <row r="16" spans="1:3" s="422" customFormat="1" ht="15" customHeight="1" x14ac:dyDescent="0.2">
      <c r="A16" s="425" t="s">
        <v>1232</v>
      </c>
      <c r="B16" s="424" t="s">
        <v>1231</v>
      </c>
      <c r="C16" s="423">
        <v>0</v>
      </c>
    </row>
    <row r="17" spans="1:3" s="422" customFormat="1" ht="15" customHeight="1" x14ac:dyDescent="0.2">
      <c r="A17" s="427" t="s">
        <v>1230</v>
      </c>
      <c r="B17" s="426" t="s">
        <v>1229</v>
      </c>
      <c r="C17" s="423">
        <v>0</v>
      </c>
    </row>
    <row r="18" spans="1:3" s="422" customFormat="1" ht="15" customHeight="1" x14ac:dyDescent="0.2">
      <c r="A18" s="427" t="s">
        <v>1228</v>
      </c>
      <c r="B18" s="426" t="s">
        <v>1227</v>
      </c>
      <c r="C18" s="423">
        <v>1.0200000000000001E-3</v>
      </c>
    </row>
    <row r="19" spans="1:3" s="422" customFormat="1" ht="15" customHeight="1" x14ac:dyDescent="0.2">
      <c r="A19" s="427" t="s">
        <v>1226</v>
      </c>
      <c r="B19" s="426" t="s">
        <v>1225</v>
      </c>
      <c r="C19" s="423">
        <v>0</v>
      </c>
    </row>
    <row r="20" spans="1:3" s="422" customFormat="1" ht="15" customHeight="1" x14ac:dyDescent="0.2">
      <c r="A20" s="427" t="s">
        <v>1224</v>
      </c>
      <c r="B20" s="426" t="s">
        <v>1223</v>
      </c>
      <c r="C20" s="423">
        <v>52.672020000000003</v>
      </c>
    </row>
    <row r="21" spans="1:3" s="422" customFormat="1" ht="15" customHeight="1" x14ac:dyDescent="0.2">
      <c r="A21" s="427" t="s">
        <v>1222</v>
      </c>
      <c r="B21" s="426" t="s">
        <v>1221</v>
      </c>
      <c r="C21" s="423">
        <v>0.74214999999999998</v>
      </c>
    </row>
    <row r="22" spans="1:3" s="422" customFormat="1" ht="15" customHeight="1" x14ac:dyDescent="0.2">
      <c r="A22" s="427" t="s">
        <v>1220</v>
      </c>
      <c r="B22" s="426" t="s">
        <v>1219</v>
      </c>
      <c r="C22" s="423">
        <v>0</v>
      </c>
    </row>
    <row r="23" spans="1:3" s="422" customFormat="1" ht="15" customHeight="1" x14ac:dyDescent="0.2">
      <c r="A23" s="427" t="s">
        <v>1218</v>
      </c>
      <c r="B23" s="426" t="s">
        <v>1217</v>
      </c>
      <c r="C23" s="423">
        <v>93.273449999999997</v>
      </c>
    </row>
    <row r="24" spans="1:3" s="422" customFormat="1" ht="15.75" customHeight="1" thickBot="1" x14ac:dyDescent="0.25">
      <c r="A24" s="425" t="s">
        <v>1216</v>
      </c>
      <c r="B24" s="424" t="s">
        <v>1215</v>
      </c>
      <c r="C24" s="423">
        <v>0</v>
      </c>
    </row>
    <row r="25" spans="1:3" s="422" customFormat="1" ht="18" customHeight="1" thickBot="1" x14ac:dyDescent="0.25">
      <c r="A25" s="1179" t="s">
        <v>1214</v>
      </c>
      <c r="B25" s="1180"/>
      <c r="C25" s="446">
        <f>SUM(C4:C24)</f>
        <v>363.12681999999995</v>
      </c>
    </row>
    <row r="26" spans="1:3" ht="15" customHeight="1" x14ac:dyDescent="0.2">
      <c r="A26" s="1182"/>
      <c r="B26" s="1183"/>
      <c r="C26" s="1184"/>
    </row>
    <row r="27" spans="1:3" ht="16.5" customHeight="1" x14ac:dyDescent="0.2"/>
    <row r="36" spans="1:3" x14ac:dyDescent="0.2">
      <c r="A36" s="1181"/>
      <c r="B36" s="1181"/>
      <c r="C36" s="1181"/>
    </row>
  </sheetData>
  <mergeCells count="4">
    <mergeCell ref="A36:C36"/>
    <mergeCell ref="A1:C1"/>
    <mergeCell ref="A25:B25"/>
    <mergeCell ref="A26:C26"/>
  </mergeCells>
  <printOptions horizontalCentered="1"/>
  <pageMargins left="0.39370078740157483" right="0.39370078740157483" top="0.59055118110236227" bottom="0.39370078740157483" header="0.31496062992125984" footer="0.11811023622047245"/>
  <pageSetup paperSize="9" firstPageNumber="341" fitToHeight="0" orientation="portrait" useFirstPageNumber="1" r:id="rId1"/>
  <headerFooter alignWithMargins="0">
    <oddHeader>&amp;L&amp;"Tahoma,Kurzíva"&amp;9Závěrečný účet za rok 2016&amp;R&amp;"Tahoma,Kurzíva"&amp;9Tabulka č. 23</oddHeader>
    <oddFooter>&amp;C&amp;"Tahoma,Obyčejné"&amp;P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1"/>
  <sheetViews>
    <sheetView view="pageBreakPreview" zoomScaleNormal="100" zoomScaleSheetLayoutView="100" workbookViewId="0">
      <selection activeCell="F23" sqref="F23"/>
    </sheetView>
  </sheetViews>
  <sheetFormatPr defaultRowHeight="14.25" x14ac:dyDescent="0.2"/>
  <cols>
    <col min="1" max="1" width="12.7109375" style="437" bestFit="1" customWidth="1"/>
    <col min="2" max="2" width="61.140625" style="436" customWidth="1"/>
    <col min="3" max="3" width="16.140625" style="435" customWidth="1"/>
    <col min="4" max="4" width="5.5703125" style="433" customWidth="1"/>
    <col min="5" max="5" width="9.140625" style="434"/>
    <col min="6" max="6" width="9.140625" style="433" customWidth="1"/>
    <col min="7" max="7" width="47.42578125" style="433" bestFit="1" customWidth="1"/>
    <col min="8" max="16384" width="9.140625" style="433"/>
  </cols>
  <sheetData>
    <row r="1" spans="1:9" ht="30" customHeight="1" x14ac:dyDescent="0.2">
      <c r="A1" s="1175" t="s">
        <v>1545</v>
      </c>
      <c r="B1" s="1175"/>
      <c r="C1" s="1175"/>
    </row>
    <row r="2" spans="1:9" ht="15" thickBot="1" x14ac:dyDescent="0.25">
      <c r="C2" s="432" t="s">
        <v>2</v>
      </c>
    </row>
    <row r="3" spans="1:9" ht="45.75" customHeight="1" thickBot="1" x14ac:dyDescent="0.25">
      <c r="A3" s="411" t="s">
        <v>1196</v>
      </c>
      <c r="B3" s="410" t="s">
        <v>1195</v>
      </c>
      <c r="C3" s="409" t="s">
        <v>1194</v>
      </c>
    </row>
    <row r="4" spans="1:9" s="463" customFormat="1" ht="15" customHeight="1" x14ac:dyDescent="0.2">
      <c r="A4" s="467" t="s">
        <v>1544</v>
      </c>
      <c r="B4" s="466" t="s">
        <v>1543</v>
      </c>
      <c r="C4" s="465">
        <v>0</v>
      </c>
      <c r="E4" s="464"/>
      <c r="F4" s="433"/>
      <c r="G4" s="433"/>
      <c r="H4" s="433"/>
      <c r="I4" s="433"/>
    </row>
    <row r="5" spans="1:9" s="445" customFormat="1" ht="24" customHeight="1" x14ac:dyDescent="0.2">
      <c r="A5" s="450" t="s">
        <v>1542</v>
      </c>
      <c r="B5" s="451" t="s">
        <v>1541</v>
      </c>
      <c r="C5" s="448">
        <v>299.58897000000002</v>
      </c>
      <c r="E5" s="447"/>
      <c r="F5" s="433"/>
      <c r="G5" s="433"/>
      <c r="H5" s="433"/>
      <c r="I5" s="433"/>
    </row>
    <row r="6" spans="1:9" s="445" customFormat="1" ht="15" customHeight="1" x14ac:dyDescent="0.2">
      <c r="A6" s="450" t="s">
        <v>1540</v>
      </c>
      <c r="B6" s="451" t="s">
        <v>1539</v>
      </c>
      <c r="C6" s="448">
        <v>0</v>
      </c>
      <c r="E6" s="447"/>
      <c r="F6" s="433"/>
      <c r="G6" s="433"/>
      <c r="H6" s="433"/>
      <c r="I6" s="433"/>
    </row>
    <row r="7" spans="1:9" s="463" customFormat="1" ht="15" customHeight="1" x14ac:dyDescent="0.2">
      <c r="A7" s="450" t="s">
        <v>1538</v>
      </c>
      <c r="B7" s="452" t="s">
        <v>1537</v>
      </c>
      <c r="C7" s="448">
        <v>159.83374000000001</v>
      </c>
      <c r="E7" s="464"/>
      <c r="F7" s="433"/>
      <c r="G7" s="433"/>
      <c r="H7" s="433"/>
      <c r="I7" s="433"/>
    </row>
    <row r="8" spans="1:9" s="445" customFormat="1" ht="15" customHeight="1" x14ac:dyDescent="0.2">
      <c r="A8" s="450" t="s">
        <v>1536</v>
      </c>
      <c r="B8" s="451" t="s">
        <v>1535</v>
      </c>
      <c r="C8" s="448">
        <v>285.07898999999998</v>
      </c>
      <c r="E8" s="447"/>
    </row>
    <row r="9" spans="1:9" s="445" customFormat="1" ht="15" customHeight="1" x14ac:dyDescent="0.2">
      <c r="A9" s="450" t="s">
        <v>1534</v>
      </c>
      <c r="B9" s="451" t="s">
        <v>1533</v>
      </c>
      <c r="C9" s="448">
        <v>67.116849999999999</v>
      </c>
      <c r="E9" s="447"/>
    </row>
    <row r="10" spans="1:9" s="445" customFormat="1" ht="15" customHeight="1" x14ac:dyDescent="0.2">
      <c r="A10" s="450" t="s">
        <v>1532</v>
      </c>
      <c r="B10" s="451" t="s">
        <v>1531</v>
      </c>
      <c r="C10" s="448">
        <v>155.45276999999999</v>
      </c>
      <c r="E10" s="447"/>
    </row>
    <row r="11" spans="1:9" s="445" customFormat="1" ht="25.5" customHeight="1" x14ac:dyDescent="0.2">
      <c r="A11" s="450" t="s">
        <v>1530</v>
      </c>
      <c r="B11" s="452" t="s">
        <v>1529</v>
      </c>
      <c r="C11" s="448">
        <v>103.40656</v>
      </c>
      <c r="E11" s="447"/>
    </row>
    <row r="12" spans="1:9" s="445" customFormat="1" ht="25.5" customHeight="1" x14ac:dyDescent="0.2">
      <c r="A12" s="450">
        <v>62331205</v>
      </c>
      <c r="B12" s="451" t="s">
        <v>1528</v>
      </c>
      <c r="C12" s="448">
        <v>49.072000000000003</v>
      </c>
      <c r="E12" s="447"/>
    </row>
    <row r="13" spans="1:9" s="445" customFormat="1" ht="15" customHeight="1" x14ac:dyDescent="0.2">
      <c r="A13" s="450">
        <v>62331639</v>
      </c>
      <c r="B13" s="451" t="s">
        <v>1527</v>
      </c>
      <c r="C13" s="448">
        <v>70.337580000000003</v>
      </c>
      <c r="E13" s="422"/>
    </row>
    <row r="14" spans="1:9" s="445" customFormat="1" ht="25.5" customHeight="1" x14ac:dyDescent="0.2">
      <c r="A14" s="450">
        <v>62331493</v>
      </c>
      <c r="B14" s="451" t="s">
        <v>1526</v>
      </c>
      <c r="C14" s="448">
        <v>39.836979999999997</v>
      </c>
      <c r="E14" s="447"/>
    </row>
    <row r="15" spans="1:9" s="445" customFormat="1" ht="15" customHeight="1" x14ac:dyDescent="0.2">
      <c r="A15" s="450">
        <v>62331558</v>
      </c>
      <c r="B15" s="451" t="s">
        <v>1525</v>
      </c>
      <c r="C15" s="448">
        <v>154.94253</v>
      </c>
      <c r="E15" s="447"/>
    </row>
    <row r="16" spans="1:9" s="445" customFormat="1" ht="15" customHeight="1" x14ac:dyDescent="0.2">
      <c r="A16" s="450">
        <v>62331582</v>
      </c>
      <c r="B16" s="451" t="s">
        <v>1524</v>
      </c>
      <c r="C16" s="448">
        <v>148.02600000000001</v>
      </c>
      <c r="E16" s="447"/>
    </row>
    <row r="17" spans="1:5" s="445" customFormat="1" ht="15" customHeight="1" x14ac:dyDescent="0.2">
      <c r="A17" s="450">
        <v>62331795</v>
      </c>
      <c r="B17" s="449" t="s">
        <v>1523</v>
      </c>
      <c r="C17" s="448">
        <v>48.709699999999998</v>
      </c>
      <c r="E17" s="447"/>
    </row>
    <row r="18" spans="1:5" s="445" customFormat="1" ht="15" customHeight="1" x14ac:dyDescent="0.2">
      <c r="A18" s="450">
        <v>62331540</v>
      </c>
      <c r="B18" s="451" t="s">
        <v>1522</v>
      </c>
      <c r="C18" s="448">
        <v>0</v>
      </c>
      <c r="E18" s="447"/>
    </row>
    <row r="19" spans="1:5" s="445" customFormat="1" ht="15" customHeight="1" x14ac:dyDescent="0.2">
      <c r="A19" s="450" t="s">
        <v>1521</v>
      </c>
      <c r="B19" s="451" t="s">
        <v>1520</v>
      </c>
      <c r="C19" s="448">
        <v>76.832329999999999</v>
      </c>
      <c r="E19" s="447"/>
    </row>
    <row r="20" spans="1:5" s="445" customFormat="1" ht="25.5" customHeight="1" x14ac:dyDescent="0.2">
      <c r="A20" s="450" t="s">
        <v>1519</v>
      </c>
      <c r="B20" s="452" t="s">
        <v>1518</v>
      </c>
      <c r="C20" s="448">
        <v>6.2595400000000101</v>
      </c>
      <c r="E20" s="447"/>
    </row>
    <row r="21" spans="1:5" s="445" customFormat="1" ht="15" customHeight="1" x14ac:dyDescent="0.2">
      <c r="A21" s="450" t="s">
        <v>1517</v>
      </c>
      <c r="B21" s="449" t="s">
        <v>1516</v>
      </c>
      <c r="C21" s="448">
        <v>255.17061000000001</v>
      </c>
      <c r="E21" s="447"/>
    </row>
    <row r="22" spans="1:5" s="445" customFormat="1" ht="15" customHeight="1" x14ac:dyDescent="0.2">
      <c r="A22" s="450" t="s">
        <v>1515</v>
      </c>
      <c r="B22" s="452" t="s">
        <v>1514</v>
      </c>
      <c r="C22" s="448">
        <v>68.810169999999999</v>
      </c>
      <c r="E22" s="447"/>
    </row>
    <row r="23" spans="1:5" s="445" customFormat="1" ht="15" customHeight="1" x14ac:dyDescent="0.2">
      <c r="A23" s="450" t="s">
        <v>1513</v>
      </c>
      <c r="B23" s="451" t="s">
        <v>1512</v>
      </c>
      <c r="C23" s="448">
        <v>114.99616</v>
      </c>
      <c r="E23" s="447"/>
    </row>
    <row r="24" spans="1:5" s="445" customFormat="1" ht="15" customHeight="1" x14ac:dyDescent="0.2">
      <c r="A24" s="450">
        <v>47813113</v>
      </c>
      <c r="B24" s="451" t="s">
        <v>1511</v>
      </c>
      <c r="C24" s="448">
        <v>227.89682999999999</v>
      </c>
      <c r="E24" s="447"/>
    </row>
    <row r="25" spans="1:5" s="445" customFormat="1" ht="15" customHeight="1" x14ac:dyDescent="0.2">
      <c r="A25" s="450" t="s">
        <v>1510</v>
      </c>
      <c r="B25" s="451" t="s">
        <v>1509</v>
      </c>
      <c r="C25" s="448">
        <v>263.80122999999998</v>
      </c>
      <c r="E25" s="447"/>
    </row>
    <row r="26" spans="1:5" s="445" customFormat="1" ht="15" customHeight="1" x14ac:dyDescent="0.2">
      <c r="A26" s="450" t="s">
        <v>1508</v>
      </c>
      <c r="B26" s="451" t="s">
        <v>1507</v>
      </c>
      <c r="C26" s="448">
        <v>37.521369999999997</v>
      </c>
      <c r="E26" s="447"/>
    </row>
    <row r="27" spans="1:5" s="445" customFormat="1" ht="25.5" customHeight="1" x14ac:dyDescent="0.2">
      <c r="A27" s="450" t="s">
        <v>1506</v>
      </c>
      <c r="B27" s="451" t="s">
        <v>1505</v>
      </c>
      <c r="C27" s="448">
        <v>85.989980000000003</v>
      </c>
      <c r="E27" s="447"/>
    </row>
    <row r="28" spans="1:5" s="445" customFormat="1" ht="25.5" customHeight="1" x14ac:dyDescent="0.2">
      <c r="A28" s="450" t="s">
        <v>1504</v>
      </c>
      <c r="B28" s="451" t="s">
        <v>2462</v>
      </c>
      <c r="C28" s="448">
        <v>72.633229999999998</v>
      </c>
      <c r="E28" s="447"/>
    </row>
    <row r="29" spans="1:5" s="445" customFormat="1" ht="15" customHeight="1" x14ac:dyDescent="0.2">
      <c r="A29" s="450" t="s">
        <v>1503</v>
      </c>
      <c r="B29" s="451" t="s">
        <v>1502</v>
      </c>
      <c r="C29" s="448">
        <v>0.27983999999999698</v>
      </c>
      <c r="E29" s="447"/>
    </row>
    <row r="30" spans="1:5" s="445" customFormat="1" ht="15" customHeight="1" x14ac:dyDescent="0.2">
      <c r="A30" s="450" t="s">
        <v>1501</v>
      </c>
      <c r="B30" s="451" t="s">
        <v>1500</v>
      </c>
      <c r="C30" s="448">
        <v>11.08548</v>
      </c>
      <c r="E30" s="447"/>
    </row>
    <row r="31" spans="1:5" s="445" customFormat="1" ht="15" customHeight="1" x14ac:dyDescent="0.2">
      <c r="A31" s="450" t="s">
        <v>1499</v>
      </c>
      <c r="B31" s="451" t="s">
        <v>1498</v>
      </c>
      <c r="C31" s="448">
        <v>49.021059999999999</v>
      </c>
      <c r="E31" s="447"/>
    </row>
    <row r="32" spans="1:5" s="445" customFormat="1" ht="15" customHeight="1" x14ac:dyDescent="0.2">
      <c r="A32" s="450" t="s">
        <v>1497</v>
      </c>
      <c r="B32" s="451" t="s">
        <v>1496</v>
      </c>
      <c r="C32" s="448">
        <v>0</v>
      </c>
      <c r="E32" s="447"/>
    </row>
    <row r="33" spans="1:5" s="445" customFormat="1" ht="25.5" customHeight="1" x14ac:dyDescent="0.2">
      <c r="A33" s="450" t="s">
        <v>1495</v>
      </c>
      <c r="B33" s="451" t="s">
        <v>1494</v>
      </c>
      <c r="C33" s="448">
        <v>37.928930000000001</v>
      </c>
      <c r="E33" s="447"/>
    </row>
    <row r="34" spans="1:5" s="445" customFormat="1" ht="25.5" customHeight="1" x14ac:dyDescent="0.2">
      <c r="A34" s="450" t="s">
        <v>1493</v>
      </c>
      <c r="B34" s="451" t="s">
        <v>1492</v>
      </c>
      <c r="C34" s="448">
        <v>77.105459999999994</v>
      </c>
      <c r="E34" s="447"/>
    </row>
    <row r="35" spans="1:5" s="445" customFormat="1" ht="15" customHeight="1" x14ac:dyDescent="0.2">
      <c r="A35" s="450" t="s">
        <v>1491</v>
      </c>
      <c r="B35" s="451" t="s">
        <v>1490</v>
      </c>
      <c r="C35" s="448">
        <v>145.71193</v>
      </c>
      <c r="E35" s="447"/>
    </row>
    <row r="36" spans="1:5" s="445" customFormat="1" ht="15" customHeight="1" x14ac:dyDescent="0.2">
      <c r="A36" s="450" t="s">
        <v>1489</v>
      </c>
      <c r="B36" s="451" t="s">
        <v>1488</v>
      </c>
      <c r="C36" s="448">
        <v>19.8809</v>
      </c>
      <c r="E36" s="447"/>
    </row>
    <row r="37" spans="1:5" s="445" customFormat="1" ht="25.5" customHeight="1" x14ac:dyDescent="0.2">
      <c r="A37" s="450" t="s">
        <v>1487</v>
      </c>
      <c r="B37" s="452" t="s">
        <v>1486</v>
      </c>
      <c r="C37" s="448">
        <v>140.41157000000001</v>
      </c>
      <c r="E37" s="447"/>
    </row>
    <row r="38" spans="1:5" s="445" customFormat="1" ht="15" customHeight="1" x14ac:dyDescent="0.2">
      <c r="A38" s="450" t="s">
        <v>1485</v>
      </c>
      <c r="B38" s="451" t="s">
        <v>1484</v>
      </c>
      <c r="C38" s="448">
        <v>11.93573</v>
      </c>
      <c r="E38" s="447"/>
    </row>
    <row r="39" spans="1:5" s="445" customFormat="1" ht="15" customHeight="1" x14ac:dyDescent="0.2">
      <c r="A39" s="450" t="s">
        <v>1483</v>
      </c>
      <c r="B39" s="451" t="s">
        <v>1482</v>
      </c>
      <c r="C39" s="448">
        <v>86.43468</v>
      </c>
      <c r="E39" s="447"/>
    </row>
    <row r="40" spans="1:5" s="445" customFormat="1" ht="15" customHeight="1" x14ac:dyDescent="0.2">
      <c r="A40" s="450" t="s">
        <v>1481</v>
      </c>
      <c r="B40" s="452" t="s">
        <v>1480</v>
      </c>
      <c r="C40" s="448">
        <v>0</v>
      </c>
      <c r="E40" s="447"/>
    </row>
    <row r="41" spans="1:5" s="445" customFormat="1" ht="15" customHeight="1" x14ac:dyDescent="0.2">
      <c r="A41" s="450" t="s">
        <v>1479</v>
      </c>
      <c r="B41" s="451" t="s">
        <v>1478</v>
      </c>
      <c r="C41" s="448">
        <v>62.499169999999999</v>
      </c>
      <c r="E41" s="447"/>
    </row>
    <row r="42" spans="1:5" s="445" customFormat="1" ht="25.5" customHeight="1" x14ac:dyDescent="0.2">
      <c r="A42" s="450" t="s">
        <v>1477</v>
      </c>
      <c r="B42" s="451" t="s">
        <v>1476</v>
      </c>
      <c r="C42" s="448">
        <v>0</v>
      </c>
      <c r="E42" s="447"/>
    </row>
    <row r="43" spans="1:5" s="445" customFormat="1" ht="15" customHeight="1" x14ac:dyDescent="0.2">
      <c r="A43" s="450" t="s">
        <v>1475</v>
      </c>
      <c r="B43" s="451" t="s">
        <v>1474</v>
      </c>
      <c r="C43" s="448">
        <v>152.47146000000001</v>
      </c>
      <c r="E43" s="447"/>
    </row>
    <row r="44" spans="1:5" s="445" customFormat="1" ht="15" customHeight="1" x14ac:dyDescent="0.2">
      <c r="A44" s="450">
        <v>62331566</v>
      </c>
      <c r="B44" s="451" t="s">
        <v>1473</v>
      </c>
      <c r="C44" s="448">
        <v>167.09502000000001</v>
      </c>
      <c r="E44" s="447"/>
    </row>
    <row r="45" spans="1:5" s="445" customFormat="1" ht="15" customHeight="1" x14ac:dyDescent="0.2">
      <c r="A45" s="450">
        <v>62331515</v>
      </c>
      <c r="B45" s="451" t="s">
        <v>1472</v>
      </c>
      <c r="C45" s="448">
        <v>227.96842000000001</v>
      </c>
      <c r="E45" s="447"/>
    </row>
    <row r="46" spans="1:5" s="445" customFormat="1" ht="15" customHeight="1" x14ac:dyDescent="0.2">
      <c r="A46" s="450" t="s">
        <v>1471</v>
      </c>
      <c r="B46" s="451" t="s">
        <v>1470</v>
      </c>
      <c r="C46" s="448">
        <v>54.001399999999997</v>
      </c>
      <c r="E46" s="447"/>
    </row>
    <row r="47" spans="1:5" s="445" customFormat="1" ht="15" customHeight="1" x14ac:dyDescent="0.2">
      <c r="A47" s="450" t="s">
        <v>1469</v>
      </c>
      <c r="B47" s="451" t="s">
        <v>1468</v>
      </c>
      <c r="C47" s="448">
        <v>6.3045399999999896</v>
      </c>
      <c r="E47" s="447"/>
    </row>
    <row r="48" spans="1:5" s="445" customFormat="1" ht="25.5" customHeight="1" x14ac:dyDescent="0.2">
      <c r="A48" s="450" t="s">
        <v>1467</v>
      </c>
      <c r="B48" s="451" t="s">
        <v>1466</v>
      </c>
      <c r="C48" s="448">
        <v>97.787289999999999</v>
      </c>
      <c r="E48" s="447"/>
    </row>
    <row r="49" spans="1:5" s="445" customFormat="1" ht="15" customHeight="1" x14ac:dyDescent="0.2">
      <c r="A49" s="450" t="s">
        <v>1465</v>
      </c>
      <c r="B49" s="451" t="s">
        <v>1464</v>
      </c>
      <c r="C49" s="448">
        <v>174.89209</v>
      </c>
      <c r="E49" s="447"/>
    </row>
    <row r="50" spans="1:5" s="445" customFormat="1" ht="15" customHeight="1" x14ac:dyDescent="0.2">
      <c r="A50" s="450" t="s">
        <v>1463</v>
      </c>
      <c r="B50" s="451" t="s">
        <v>1462</v>
      </c>
      <c r="C50" s="448">
        <v>149.14639</v>
      </c>
      <c r="E50" s="447"/>
    </row>
    <row r="51" spans="1:5" s="445" customFormat="1" ht="25.5" customHeight="1" x14ac:dyDescent="0.2">
      <c r="A51" s="450">
        <v>47813083</v>
      </c>
      <c r="B51" s="451" t="s">
        <v>1461</v>
      </c>
      <c r="C51" s="448">
        <v>65.883240000000001</v>
      </c>
      <c r="E51" s="447"/>
    </row>
    <row r="52" spans="1:5" s="445" customFormat="1" ht="15" customHeight="1" x14ac:dyDescent="0.2">
      <c r="A52" s="450" t="s">
        <v>1460</v>
      </c>
      <c r="B52" s="451" t="s">
        <v>1459</v>
      </c>
      <c r="C52" s="448">
        <v>117.92435999999999</v>
      </c>
      <c r="E52" s="447"/>
    </row>
    <row r="53" spans="1:5" s="445" customFormat="1" ht="15" customHeight="1" x14ac:dyDescent="0.2">
      <c r="A53" s="450">
        <v>47813121</v>
      </c>
      <c r="B53" s="451" t="s">
        <v>1458</v>
      </c>
      <c r="C53" s="448">
        <v>145.88094000000001</v>
      </c>
      <c r="E53" s="447"/>
    </row>
    <row r="54" spans="1:5" s="445" customFormat="1" ht="25.5" customHeight="1" x14ac:dyDescent="0.2">
      <c r="A54" s="450">
        <v>47813130</v>
      </c>
      <c r="B54" s="451" t="s">
        <v>1457</v>
      </c>
      <c r="C54" s="448">
        <v>159.72041999999999</v>
      </c>
      <c r="E54" s="447"/>
    </row>
    <row r="55" spans="1:5" s="445" customFormat="1" ht="25.5" customHeight="1" x14ac:dyDescent="0.2">
      <c r="A55" s="450" t="s">
        <v>1456</v>
      </c>
      <c r="B55" s="451" t="s">
        <v>1455</v>
      </c>
      <c r="C55" s="448">
        <v>0</v>
      </c>
      <c r="E55" s="447"/>
    </row>
    <row r="56" spans="1:5" s="445" customFormat="1" ht="15" customHeight="1" x14ac:dyDescent="0.2">
      <c r="A56" s="450" t="s">
        <v>1454</v>
      </c>
      <c r="B56" s="451" t="s">
        <v>1453</v>
      </c>
      <c r="C56" s="448">
        <v>49.232579999999999</v>
      </c>
      <c r="E56" s="447"/>
    </row>
    <row r="57" spans="1:5" s="445" customFormat="1" ht="25.5" customHeight="1" x14ac:dyDescent="0.2">
      <c r="A57" s="450">
        <v>14450909</v>
      </c>
      <c r="B57" s="451" t="s">
        <v>1452</v>
      </c>
      <c r="C57" s="448">
        <v>103.87888</v>
      </c>
      <c r="E57" s="447"/>
    </row>
    <row r="58" spans="1:5" s="445" customFormat="1" ht="25.5" customHeight="1" x14ac:dyDescent="0.2">
      <c r="A58" s="450" t="s">
        <v>1451</v>
      </c>
      <c r="B58" s="451" t="s">
        <v>1450</v>
      </c>
      <c r="C58" s="448">
        <v>65.922610000000006</v>
      </c>
      <c r="E58" s="447"/>
    </row>
    <row r="59" spans="1:5" s="445" customFormat="1" ht="25.5" customHeight="1" x14ac:dyDescent="0.2">
      <c r="A59" s="450" t="s">
        <v>1449</v>
      </c>
      <c r="B59" s="451" t="s">
        <v>1448</v>
      </c>
      <c r="C59" s="448">
        <v>147.17574999999999</v>
      </c>
      <c r="E59" s="447"/>
    </row>
    <row r="60" spans="1:5" s="445" customFormat="1" ht="15" customHeight="1" x14ac:dyDescent="0.2">
      <c r="A60" s="450" t="s">
        <v>1447</v>
      </c>
      <c r="B60" s="451" t="s">
        <v>1446</v>
      </c>
      <c r="C60" s="448">
        <v>92.173519999999996</v>
      </c>
      <c r="E60" s="447"/>
    </row>
    <row r="61" spans="1:5" s="445" customFormat="1" ht="25.5" customHeight="1" x14ac:dyDescent="0.2">
      <c r="A61" s="450" t="s">
        <v>1445</v>
      </c>
      <c r="B61" s="451" t="s">
        <v>1444</v>
      </c>
      <c r="C61" s="448">
        <v>0</v>
      </c>
      <c r="E61" s="447"/>
    </row>
    <row r="62" spans="1:5" s="445" customFormat="1" ht="15" customHeight="1" x14ac:dyDescent="0.2">
      <c r="A62" s="450" t="s">
        <v>1443</v>
      </c>
      <c r="B62" s="451" t="s">
        <v>1442</v>
      </c>
      <c r="C62" s="448">
        <v>37.25282</v>
      </c>
      <c r="E62" s="447"/>
    </row>
    <row r="63" spans="1:5" s="445" customFormat="1" ht="15" customHeight="1" x14ac:dyDescent="0.2">
      <c r="A63" s="450" t="s">
        <v>1441</v>
      </c>
      <c r="B63" s="451" t="s">
        <v>1440</v>
      </c>
      <c r="C63" s="448">
        <v>110.02011</v>
      </c>
      <c r="E63" s="447"/>
    </row>
    <row r="64" spans="1:5" s="445" customFormat="1" ht="25.5" customHeight="1" x14ac:dyDescent="0.2">
      <c r="A64" s="455" t="s">
        <v>1439</v>
      </c>
      <c r="B64" s="451" t="s">
        <v>1438</v>
      </c>
      <c r="C64" s="448">
        <v>175.69722999999999</v>
      </c>
      <c r="E64" s="447"/>
    </row>
    <row r="65" spans="1:5" s="445" customFormat="1" ht="15" customHeight="1" x14ac:dyDescent="0.2">
      <c r="A65" s="455">
        <v>14451093</v>
      </c>
      <c r="B65" s="454" t="s">
        <v>1437</v>
      </c>
      <c r="C65" s="448">
        <v>6.4314999999999998</v>
      </c>
      <c r="E65" s="447"/>
    </row>
    <row r="66" spans="1:5" s="445" customFormat="1" ht="25.5" customHeight="1" x14ac:dyDescent="0.2">
      <c r="A66" s="450">
        <v>13644327</v>
      </c>
      <c r="B66" s="451" t="s">
        <v>1436</v>
      </c>
      <c r="C66" s="448">
        <v>170.94247999999999</v>
      </c>
      <c r="E66" s="447"/>
    </row>
    <row r="67" spans="1:5" s="445" customFormat="1" ht="15" customHeight="1" x14ac:dyDescent="0.2">
      <c r="A67" s="455" t="s">
        <v>1435</v>
      </c>
      <c r="B67" s="452" t="s">
        <v>1434</v>
      </c>
      <c r="C67" s="448">
        <v>239.47524000000001</v>
      </c>
      <c r="E67" s="447"/>
    </row>
    <row r="68" spans="1:5" s="445" customFormat="1" ht="15" customHeight="1" x14ac:dyDescent="0.2">
      <c r="A68" s="450">
        <v>66932581</v>
      </c>
      <c r="B68" s="451" t="s">
        <v>1433</v>
      </c>
      <c r="C68" s="448">
        <v>0</v>
      </c>
      <c r="E68" s="447"/>
    </row>
    <row r="69" spans="1:5" s="445" customFormat="1" ht="25.5" customHeight="1" x14ac:dyDescent="0.2">
      <c r="A69" s="450">
        <v>68321261</v>
      </c>
      <c r="B69" s="451" t="s">
        <v>1432</v>
      </c>
      <c r="C69" s="448">
        <v>4.7657600000000002</v>
      </c>
      <c r="E69" s="447"/>
    </row>
    <row r="70" spans="1:5" s="445" customFormat="1" ht="15" customHeight="1" x14ac:dyDescent="0.2">
      <c r="A70" s="450">
        <v>13644271</v>
      </c>
      <c r="B70" s="451" t="s">
        <v>1431</v>
      </c>
      <c r="C70" s="448">
        <v>150.05489</v>
      </c>
      <c r="E70" s="447"/>
    </row>
    <row r="71" spans="1:5" s="445" customFormat="1" ht="15" customHeight="1" x14ac:dyDescent="0.2">
      <c r="A71" s="462">
        <v>13644289</v>
      </c>
      <c r="B71" s="461" t="s">
        <v>1430</v>
      </c>
      <c r="C71" s="448">
        <v>265.38673999999997</v>
      </c>
      <c r="E71" s="447"/>
    </row>
    <row r="72" spans="1:5" s="445" customFormat="1" ht="15" customHeight="1" x14ac:dyDescent="0.2">
      <c r="A72" s="450" t="s">
        <v>1429</v>
      </c>
      <c r="B72" s="454" t="s">
        <v>1428</v>
      </c>
      <c r="C72" s="448">
        <v>215.27384000000001</v>
      </c>
      <c r="E72" s="447"/>
    </row>
    <row r="73" spans="1:5" s="445" customFormat="1" ht="15" customHeight="1" x14ac:dyDescent="0.2">
      <c r="A73" s="450">
        <v>13644254</v>
      </c>
      <c r="B73" s="451" t="s">
        <v>1427</v>
      </c>
      <c r="C73" s="448">
        <v>55.657389999999999</v>
      </c>
      <c r="E73" s="447"/>
    </row>
    <row r="74" spans="1:5" s="445" customFormat="1" ht="15" customHeight="1" x14ac:dyDescent="0.2">
      <c r="A74" s="450" t="s">
        <v>1426</v>
      </c>
      <c r="B74" s="454" t="s">
        <v>1425</v>
      </c>
      <c r="C74" s="448">
        <v>12.460129999999999</v>
      </c>
      <c r="E74" s="447"/>
    </row>
    <row r="75" spans="1:5" s="445" customFormat="1" ht="15" customHeight="1" x14ac:dyDescent="0.2">
      <c r="A75" s="450" t="s">
        <v>1424</v>
      </c>
      <c r="B75" s="451" t="s">
        <v>1423</v>
      </c>
      <c r="C75" s="448">
        <v>0</v>
      </c>
      <c r="E75" s="447"/>
    </row>
    <row r="76" spans="1:5" s="445" customFormat="1" ht="15" customHeight="1" x14ac:dyDescent="0.2">
      <c r="A76" s="455" t="s">
        <v>1422</v>
      </c>
      <c r="B76" s="451" t="s">
        <v>1421</v>
      </c>
      <c r="C76" s="448">
        <v>284.51679999999999</v>
      </c>
      <c r="E76" s="447"/>
    </row>
    <row r="77" spans="1:5" s="445" customFormat="1" ht="15" customHeight="1" x14ac:dyDescent="0.2">
      <c r="A77" s="455" t="s">
        <v>1420</v>
      </c>
      <c r="B77" s="460" t="s">
        <v>1419</v>
      </c>
      <c r="C77" s="448">
        <v>203.84422000000001</v>
      </c>
      <c r="E77" s="447"/>
    </row>
    <row r="78" spans="1:5" s="445" customFormat="1" ht="15" customHeight="1" x14ac:dyDescent="0.2">
      <c r="A78" s="450" t="s">
        <v>1418</v>
      </c>
      <c r="B78" s="451" t="s">
        <v>1417</v>
      </c>
      <c r="C78" s="448">
        <v>98.765979999999999</v>
      </c>
      <c r="E78" s="447"/>
    </row>
    <row r="79" spans="1:5" s="445" customFormat="1" ht="15" customHeight="1" x14ac:dyDescent="0.2">
      <c r="A79" s="455">
        <v>18054455</v>
      </c>
      <c r="B79" s="454" t="s">
        <v>1416</v>
      </c>
      <c r="C79" s="448">
        <v>42.761000000000003</v>
      </c>
      <c r="E79" s="447"/>
    </row>
    <row r="80" spans="1:5" s="445" customFormat="1" ht="15" customHeight="1" x14ac:dyDescent="0.2">
      <c r="A80" s="450" t="s">
        <v>1415</v>
      </c>
      <c r="B80" s="451" t="s">
        <v>1414</v>
      </c>
      <c r="C80" s="448">
        <v>33.899619999999999</v>
      </c>
      <c r="E80" s="447"/>
    </row>
    <row r="81" spans="1:5" s="445" customFormat="1" ht="15" customHeight="1" x14ac:dyDescent="0.2">
      <c r="A81" s="450" t="s">
        <v>1413</v>
      </c>
      <c r="B81" s="451" t="s">
        <v>1412</v>
      </c>
      <c r="C81" s="448">
        <v>17.5</v>
      </c>
      <c r="E81" s="447"/>
    </row>
    <row r="82" spans="1:5" s="445" customFormat="1" ht="15" customHeight="1" x14ac:dyDescent="0.2">
      <c r="A82" s="450" t="s">
        <v>1411</v>
      </c>
      <c r="B82" s="452" t="s">
        <v>1410</v>
      </c>
      <c r="C82" s="448">
        <v>176.74078</v>
      </c>
      <c r="E82" s="447"/>
    </row>
    <row r="83" spans="1:5" s="445" customFormat="1" ht="25.5" customHeight="1" x14ac:dyDescent="0.2">
      <c r="A83" s="450" t="s">
        <v>1409</v>
      </c>
      <c r="B83" s="451" t="s">
        <v>1408</v>
      </c>
      <c r="C83" s="448">
        <v>256.45639</v>
      </c>
      <c r="E83" s="447"/>
    </row>
    <row r="84" spans="1:5" s="445" customFormat="1" ht="25.5" customHeight="1" x14ac:dyDescent="0.2">
      <c r="A84" s="450" t="s">
        <v>1407</v>
      </c>
      <c r="B84" s="451" t="s">
        <v>1406</v>
      </c>
      <c r="C84" s="448">
        <v>69.503540000000001</v>
      </c>
      <c r="E84" s="447"/>
    </row>
    <row r="85" spans="1:5" s="445" customFormat="1" ht="15" customHeight="1" x14ac:dyDescent="0.2">
      <c r="A85" s="450">
        <v>63731371</v>
      </c>
      <c r="B85" s="451" t="s">
        <v>1405</v>
      </c>
      <c r="C85" s="448">
        <v>269.11696000000001</v>
      </c>
      <c r="E85" s="447"/>
    </row>
    <row r="86" spans="1:5" s="445" customFormat="1" ht="15" customHeight="1" x14ac:dyDescent="0.2">
      <c r="A86" s="450" t="s">
        <v>1404</v>
      </c>
      <c r="B86" s="451" t="s">
        <v>1403</v>
      </c>
      <c r="C86" s="448">
        <v>16.005680000000002</v>
      </c>
      <c r="E86" s="447"/>
    </row>
    <row r="87" spans="1:5" s="445" customFormat="1" ht="15" customHeight="1" x14ac:dyDescent="0.2">
      <c r="A87" s="450">
        <v>13643479</v>
      </c>
      <c r="B87" s="451" t="s">
        <v>1402</v>
      </c>
      <c r="C87" s="448">
        <v>167.73934</v>
      </c>
      <c r="E87" s="447"/>
    </row>
    <row r="88" spans="1:5" s="445" customFormat="1" ht="15" customHeight="1" x14ac:dyDescent="0.2">
      <c r="A88" s="450" t="s">
        <v>1401</v>
      </c>
      <c r="B88" s="451" t="s">
        <v>1400</v>
      </c>
      <c r="C88" s="448">
        <v>161.77741</v>
      </c>
      <c r="E88" s="447"/>
    </row>
    <row r="89" spans="1:5" s="445" customFormat="1" ht="25.5" customHeight="1" x14ac:dyDescent="0.2">
      <c r="A89" s="455" t="s">
        <v>1399</v>
      </c>
      <c r="B89" s="451" t="s">
        <v>1398</v>
      </c>
      <c r="C89" s="448">
        <v>0</v>
      </c>
      <c r="E89" s="447"/>
    </row>
    <row r="90" spans="1:5" s="445" customFormat="1" ht="25.5" customHeight="1" x14ac:dyDescent="0.2">
      <c r="A90" s="455">
        <v>64628141</v>
      </c>
      <c r="B90" s="454" t="s">
        <v>1397</v>
      </c>
      <c r="C90" s="448">
        <v>37.6</v>
      </c>
      <c r="E90" s="447"/>
    </row>
    <row r="91" spans="1:5" s="445" customFormat="1" ht="25.5" customHeight="1" x14ac:dyDescent="0.2">
      <c r="A91" s="455">
        <v>64628124</v>
      </c>
      <c r="B91" s="451" t="s">
        <v>1396</v>
      </c>
      <c r="C91" s="448">
        <v>0</v>
      </c>
      <c r="E91" s="447"/>
    </row>
    <row r="92" spans="1:5" s="445" customFormat="1" ht="25.5" customHeight="1" x14ac:dyDescent="0.2">
      <c r="A92" s="450" t="s">
        <v>1395</v>
      </c>
      <c r="B92" s="451" t="s">
        <v>1394</v>
      </c>
      <c r="C92" s="448">
        <v>37.913780000000003</v>
      </c>
      <c r="E92" s="447"/>
    </row>
    <row r="93" spans="1:5" s="445" customFormat="1" ht="15" x14ac:dyDescent="0.2">
      <c r="A93" s="455" t="s">
        <v>1393</v>
      </c>
      <c r="B93" s="451" t="s">
        <v>1392</v>
      </c>
      <c r="C93" s="448">
        <v>0</v>
      </c>
      <c r="E93" s="447"/>
    </row>
    <row r="94" spans="1:5" s="445" customFormat="1" ht="25.5" customHeight="1" x14ac:dyDescent="0.2">
      <c r="A94" s="455" t="s">
        <v>1391</v>
      </c>
      <c r="B94" s="451" t="s">
        <v>1390</v>
      </c>
      <c r="C94" s="448">
        <v>72.706289999999996</v>
      </c>
      <c r="E94" s="447"/>
    </row>
    <row r="95" spans="1:5" s="445" customFormat="1" ht="15" customHeight="1" x14ac:dyDescent="0.2">
      <c r="A95" s="455">
        <v>13644319</v>
      </c>
      <c r="B95" s="452" t="s">
        <v>1389</v>
      </c>
      <c r="C95" s="448">
        <v>107.75791</v>
      </c>
      <c r="E95" s="447"/>
    </row>
    <row r="96" spans="1:5" s="445" customFormat="1" ht="15" customHeight="1" x14ac:dyDescent="0.2">
      <c r="A96" s="450" t="s">
        <v>1388</v>
      </c>
      <c r="B96" s="451" t="s">
        <v>1387</v>
      </c>
      <c r="C96" s="448">
        <v>64.064599999999999</v>
      </c>
      <c r="E96" s="447"/>
    </row>
    <row r="97" spans="1:5" s="445" customFormat="1" ht="25.5" customHeight="1" x14ac:dyDescent="0.2">
      <c r="A97" s="450" t="s">
        <v>1386</v>
      </c>
      <c r="B97" s="451" t="s">
        <v>1385</v>
      </c>
      <c r="C97" s="448">
        <v>63.903179999999999</v>
      </c>
      <c r="E97" s="447"/>
    </row>
    <row r="98" spans="1:5" s="445" customFormat="1" ht="25.5" customHeight="1" x14ac:dyDescent="0.2">
      <c r="A98" s="450">
        <v>66741335</v>
      </c>
      <c r="B98" s="454" t="s">
        <v>1384</v>
      </c>
      <c r="C98" s="448">
        <v>10.284000000000001</v>
      </c>
      <c r="E98" s="447"/>
    </row>
    <row r="99" spans="1:5" s="445" customFormat="1" ht="15" customHeight="1" x14ac:dyDescent="0.2">
      <c r="A99" s="450" t="s">
        <v>1383</v>
      </c>
      <c r="B99" s="454" t="s">
        <v>1382</v>
      </c>
      <c r="C99" s="448">
        <v>82.889589999999998</v>
      </c>
      <c r="E99" s="447"/>
    </row>
    <row r="100" spans="1:5" s="445" customFormat="1" ht="25.5" customHeight="1" x14ac:dyDescent="0.2">
      <c r="A100" s="450">
        <v>64628159</v>
      </c>
      <c r="B100" s="454" t="s">
        <v>1381</v>
      </c>
      <c r="C100" s="448">
        <v>40.134300000000003</v>
      </c>
      <c r="E100" s="447"/>
    </row>
    <row r="101" spans="1:5" s="445" customFormat="1" ht="15" customHeight="1" x14ac:dyDescent="0.2">
      <c r="A101" s="450" t="s">
        <v>1380</v>
      </c>
      <c r="B101" s="454" t="s">
        <v>1379</v>
      </c>
      <c r="C101" s="448">
        <v>30.845230000000001</v>
      </c>
      <c r="E101" s="447"/>
    </row>
    <row r="102" spans="1:5" s="445" customFormat="1" ht="15" customHeight="1" x14ac:dyDescent="0.2">
      <c r="A102" s="450" t="s">
        <v>1378</v>
      </c>
      <c r="B102" s="454" t="s">
        <v>1377</v>
      </c>
      <c r="C102" s="448">
        <v>33.755099999999999</v>
      </c>
      <c r="E102" s="447"/>
    </row>
    <row r="103" spans="1:5" s="445" customFormat="1" ht="15" customHeight="1" x14ac:dyDescent="0.2">
      <c r="A103" s="450" t="s">
        <v>1376</v>
      </c>
      <c r="B103" s="451" t="s">
        <v>1375</v>
      </c>
      <c r="C103" s="448">
        <v>20.706</v>
      </c>
      <c r="E103" s="447"/>
    </row>
    <row r="104" spans="1:5" s="445" customFormat="1" ht="15" customHeight="1" x14ac:dyDescent="0.2">
      <c r="A104" s="450">
        <v>64628183</v>
      </c>
      <c r="B104" s="451" t="s">
        <v>1374</v>
      </c>
      <c r="C104" s="448">
        <v>9.3344699999999996</v>
      </c>
      <c r="E104" s="447"/>
    </row>
    <row r="105" spans="1:5" s="445" customFormat="1" ht="15" customHeight="1" x14ac:dyDescent="0.2">
      <c r="A105" s="458">
        <v>63024616</v>
      </c>
      <c r="B105" s="454" t="s">
        <v>1373</v>
      </c>
      <c r="C105" s="448">
        <v>88.33175</v>
      </c>
      <c r="E105" s="447"/>
    </row>
    <row r="106" spans="1:5" s="445" customFormat="1" ht="15" customHeight="1" x14ac:dyDescent="0.2">
      <c r="A106" s="458">
        <v>70640700</v>
      </c>
      <c r="B106" s="451" t="s">
        <v>1372</v>
      </c>
      <c r="C106" s="448">
        <v>59.360669999999999</v>
      </c>
      <c r="E106" s="447"/>
    </row>
    <row r="107" spans="1:5" s="445" customFormat="1" ht="15" customHeight="1" x14ac:dyDescent="0.2">
      <c r="A107" s="458">
        <v>70640696</v>
      </c>
      <c r="B107" s="451" t="s">
        <v>1371</v>
      </c>
      <c r="C107" s="448">
        <v>0</v>
      </c>
      <c r="E107" s="447"/>
    </row>
    <row r="108" spans="1:5" s="445" customFormat="1" ht="25.5" customHeight="1" x14ac:dyDescent="0.2">
      <c r="A108" s="458">
        <v>64125912</v>
      </c>
      <c r="B108" s="451" t="s">
        <v>1370</v>
      </c>
      <c r="C108" s="448">
        <v>90.95675</v>
      </c>
      <c r="E108" s="447"/>
    </row>
    <row r="109" spans="1:5" s="445" customFormat="1" ht="25.5" customHeight="1" x14ac:dyDescent="0.2">
      <c r="A109" s="458">
        <v>70640718</v>
      </c>
      <c r="B109" s="451" t="s">
        <v>1369</v>
      </c>
      <c r="C109" s="448">
        <v>0</v>
      </c>
      <c r="E109" s="447"/>
    </row>
    <row r="110" spans="1:5" s="445" customFormat="1" ht="15" customHeight="1" x14ac:dyDescent="0.2">
      <c r="A110" s="458" t="s">
        <v>1368</v>
      </c>
      <c r="B110" s="451" t="s">
        <v>1367</v>
      </c>
      <c r="C110" s="448">
        <v>86.677120000000002</v>
      </c>
      <c r="E110" s="447"/>
    </row>
    <row r="111" spans="1:5" s="445" customFormat="1" ht="25.5" customHeight="1" x14ac:dyDescent="0.2">
      <c r="A111" s="458">
        <v>62330390</v>
      </c>
      <c r="B111" s="451" t="s">
        <v>1366</v>
      </c>
      <c r="C111" s="448">
        <v>0.19345999999999999</v>
      </c>
      <c r="E111" s="447"/>
    </row>
    <row r="112" spans="1:5" s="445" customFormat="1" ht="15" customHeight="1" x14ac:dyDescent="0.2">
      <c r="A112" s="458">
        <v>47813482</v>
      </c>
      <c r="B112" s="451" t="s">
        <v>1365</v>
      </c>
      <c r="C112" s="448">
        <v>0</v>
      </c>
      <c r="E112" s="447"/>
    </row>
    <row r="113" spans="1:5" s="445" customFormat="1" ht="25.5" customHeight="1" x14ac:dyDescent="0.2">
      <c r="A113" s="450">
        <v>47813491</v>
      </c>
      <c r="B113" s="451" t="s">
        <v>1364</v>
      </c>
      <c r="C113" s="448">
        <v>46.909269999999999</v>
      </c>
      <c r="E113" s="447"/>
    </row>
    <row r="114" spans="1:5" s="445" customFormat="1" ht="15" customHeight="1" x14ac:dyDescent="0.2">
      <c r="A114" s="450">
        <v>47813199</v>
      </c>
      <c r="B114" s="451" t="s">
        <v>1363</v>
      </c>
      <c r="C114" s="448">
        <v>0</v>
      </c>
      <c r="E114" s="447"/>
    </row>
    <row r="115" spans="1:5" s="445" customFormat="1" ht="25.5" customHeight="1" x14ac:dyDescent="0.2">
      <c r="A115" s="450" t="s">
        <v>1362</v>
      </c>
      <c r="B115" s="451" t="s">
        <v>1361</v>
      </c>
      <c r="C115" s="448">
        <v>14.178100000000001</v>
      </c>
      <c r="E115" s="447"/>
    </row>
    <row r="116" spans="1:5" s="445" customFormat="1" ht="15" customHeight="1" x14ac:dyDescent="0.2">
      <c r="A116" s="458">
        <v>47813563</v>
      </c>
      <c r="B116" s="451" t="s">
        <v>1360</v>
      </c>
      <c r="C116" s="448">
        <v>79.171729999999997</v>
      </c>
      <c r="E116" s="447"/>
    </row>
    <row r="117" spans="1:5" s="445" customFormat="1" ht="25.5" customHeight="1" x14ac:dyDescent="0.2">
      <c r="A117" s="450">
        <v>47813571</v>
      </c>
      <c r="B117" s="451" t="s">
        <v>1359</v>
      </c>
      <c r="C117" s="448">
        <v>217.94148999999999</v>
      </c>
      <c r="E117" s="447"/>
    </row>
    <row r="118" spans="1:5" s="445" customFormat="1" ht="15" customHeight="1" x14ac:dyDescent="0.2">
      <c r="A118" s="458" t="s">
        <v>1358</v>
      </c>
      <c r="B118" s="451" t="s">
        <v>1357</v>
      </c>
      <c r="C118" s="448">
        <v>91.978390000000005</v>
      </c>
      <c r="E118" s="447"/>
    </row>
    <row r="119" spans="1:5" s="445" customFormat="1" ht="25.5" customHeight="1" x14ac:dyDescent="0.2">
      <c r="A119" s="450" t="s">
        <v>1356</v>
      </c>
      <c r="B119" s="454" t="s">
        <v>1355</v>
      </c>
      <c r="C119" s="448">
        <v>66.052009999999996</v>
      </c>
      <c r="E119" s="447"/>
    </row>
    <row r="120" spans="1:5" s="445" customFormat="1" ht="25.5" customHeight="1" x14ac:dyDescent="0.2">
      <c r="A120" s="458">
        <v>70632090</v>
      </c>
      <c r="B120" s="451" t="s">
        <v>1354</v>
      </c>
      <c r="C120" s="448">
        <v>60</v>
      </c>
      <c r="E120" s="447"/>
    </row>
    <row r="121" spans="1:5" s="445" customFormat="1" ht="25.5" customHeight="1" x14ac:dyDescent="0.2">
      <c r="A121" s="458">
        <v>69610126</v>
      </c>
      <c r="B121" s="451" t="s">
        <v>1353</v>
      </c>
      <c r="C121" s="448">
        <v>7.1466200000000004</v>
      </c>
      <c r="E121" s="447"/>
    </row>
    <row r="122" spans="1:5" s="445" customFormat="1" ht="25.5" customHeight="1" x14ac:dyDescent="0.2">
      <c r="A122" s="459" t="s">
        <v>1352</v>
      </c>
      <c r="B122" s="453" t="s">
        <v>1351</v>
      </c>
      <c r="C122" s="448">
        <v>40.035649999999997</v>
      </c>
      <c r="E122" s="447"/>
    </row>
    <row r="123" spans="1:5" s="445" customFormat="1" ht="15" customHeight="1" x14ac:dyDescent="0.2">
      <c r="A123" s="458" t="s">
        <v>1350</v>
      </c>
      <c r="B123" s="451" t="s">
        <v>1349</v>
      </c>
      <c r="C123" s="448">
        <v>0</v>
      </c>
      <c r="E123" s="447"/>
    </row>
    <row r="124" spans="1:5" s="445" customFormat="1" ht="15" customHeight="1" x14ac:dyDescent="0.2">
      <c r="A124" s="450">
        <v>60802791</v>
      </c>
      <c r="B124" s="449" t="s">
        <v>1348</v>
      </c>
      <c r="C124" s="448">
        <v>13.811</v>
      </c>
      <c r="E124" s="447"/>
    </row>
    <row r="125" spans="1:5" s="445" customFormat="1" ht="15" customHeight="1" x14ac:dyDescent="0.2">
      <c r="A125" s="450" t="s">
        <v>1347</v>
      </c>
      <c r="B125" s="449" t="s">
        <v>1346</v>
      </c>
      <c r="C125" s="448">
        <v>13.617749999999999</v>
      </c>
      <c r="E125" s="447"/>
    </row>
    <row r="126" spans="1:5" s="445" customFormat="1" ht="15" customHeight="1" x14ac:dyDescent="0.2">
      <c r="A126" s="455" t="s">
        <v>1345</v>
      </c>
      <c r="B126" s="451" t="s">
        <v>1344</v>
      </c>
      <c r="C126" s="448">
        <v>39.502499999999998</v>
      </c>
      <c r="E126" s="447"/>
    </row>
    <row r="127" spans="1:5" s="445" customFormat="1" ht="25.5" customHeight="1" x14ac:dyDescent="0.2">
      <c r="A127" s="450" t="s">
        <v>1343</v>
      </c>
      <c r="B127" s="451" t="s">
        <v>1342</v>
      </c>
      <c r="C127" s="448">
        <v>131.04067000000001</v>
      </c>
      <c r="E127" s="447"/>
    </row>
    <row r="128" spans="1:5" s="445" customFormat="1" ht="25.5" customHeight="1" x14ac:dyDescent="0.2">
      <c r="A128" s="450" t="s">
        <v>1341</v>
      </c>
      <c r="B128" s="454" t="s">
        <v>1340</v>
      </c>
      <c r="C128" s="448">
        <v>86.869200000000006</v>
      </c>
      <c r="E128" s="447"/>
    </row>
    <row r="129" spans="1:6" s="445" customFormat="1" ht="25.5" customHeight="1" x14ac:dyDescent="0.2">
      <c r="A129" s="450" t="s">
        <v>1339</v>
      </c>
      <c r="B129" s="451" t="s">
        <v>1338</v>
      </c>
      <c r="C129" s="448">
        <v>75.570700000000002</v>
      </c>
      <c r="E129" s="447"/>
    </row>
    <row r="130" spans="1:6" s="445" customFormat="1" ht="25.5" customHeight="1" x14ac:dyDescent="0.2">
      <c r="A130" s="450" t="s">
        <v>1337</v>
      </c>
      <c r="B130" s="454" t="s">
        <v>1336</v>
      </c>
      <c r="C130" s="448">
        <v>231.24950999999999</v>
      </c>
      <c r="E130" s="447"/>
      <c r="F130" s="447"/>
    </row>
    <row r="131" spans="1:6" s="445" customFormat="1" ht="25.5" customHeight="1" x14ac:dyDescent="0.2">
      <c r="A131" s="450" t="s">
        <v>1335</v>
      </c>
      <c r="B131" s="451" t="s">
        <v>1334</v>
      </c>
      <c r="C131" s="448">
        <v>153.01695000000001</v>
      </c>
      <c r="F131" s="447"/>
    </row>
    <row r="132" spans="1:6" s="445" customFormat="1" ht="25.5" customHeight="1" x14ac:dyDescent="0.2">
      <c r="A132" s="450" t="s">
        <v>1333</v>
      </c>
      <c r="B132" s="451" t="s">
        <v>1332</v>
      </c>
      <c r="C132" s="448">
        <v>38.931930000000001</v>
      </c>
      <c r="F132" s="447"/>
    </row>
    <row r="133" spans="1:6" s="445" customFormat="1" ht="25.5" customHeight="1" x14ac:dyDescent="0.2">
      <c r="A133" s="450" t="s">
        <v>1331</v>
      </c>
      <c r="B133" s="451" t="s">
        <v>1330</v>
      </c>
      <c r="C133" s="448">
        <v>0</v>
      </c>
      <c r="F133" s="447"/>
    </row>
    <row r="134" spans="1:6" s="445" customFormat="1" ht="25.5" customHeight="1" x14ac:dyDescent="0.2">
      <c r="A134" s="457" t="s">
        <v>1329</v>
      </c>
      <c r="B134" s="456" t="s">
        <v>1328</v>
      </c>
      <c r="C134" s="448">
        <v>4.2690400000000004</v>
      </c>
      <c r="F134" s="447"/>
    </row>
    <row r="135" spans="1:6" s="445" customFormat="1" ht="25.5" customHeight="1" x14ac:dyDescent="0.2">
      <c r="A135" s="455" t="s">
        <v>1327</v>
      </c>
      <c r="B135" s="451" t="s">
        <v>1326</v>
      </c>
      <c r="C135" s="448">
        <v>112.99334</v>
      </c>
    </row>
    <row r="136" spans="1:6" s="445" customFormat="1" ht="25.5" customHeight="1" x14ac:dyDescent="0.2">
      <c r="A136" s="450" t="s">
        <v>1325</v>
      </c>
      <c r="B136" s="451" t="s">
        <v>1324</v>
      </c>
      <c r="C136" s="448">
        <v>176.81974</v>
      </c>
    </row>
    <row r="137" spans="1:6" s="445" customFormat="1" ht="15" customHeight="1" x14ac:dyDescent="0.2">
      <c r="A137" s="450" t="s">
        <v>1323</v>
      </c>
      <c r="B137" s="451" t="s">
        <v>1322</v>
      </c>
      <c r="C137" s="448">
        <v>279.64434999999997</v>
      </c>
    </row>
    <row r="138" spans="1:6" s="445" customFormat="1" ht="25.5" customHeight="1" x14ac:dyDescent="0.2">
      <c r="A138" s="450" t="s">
        <v>1321</v>
      </c>
      <c r="B138" s="451" t="s">
        <v>1320</v>
      </c>
      <c r="C138" s="448">
        <v>94.4435</v>
      </c>
    </row>
    <row r="139" spans="1:6" s="445" customFormat="1" ht="15" customHeight="1" x14ac:dyDescent="0.2">
      <c r="A139" s="450" t="s">
        <v>1319</v>
      </c>
      <c r="B139" s="452" t="s">
        <v>1318</v>
      </c>
      <c r="C139" s="448">
        <v>239.44766999999999</v>
      </c>
    </row>
    <row r="140" spans="1:6" s="445" customFormat="1" ht="25.5" customHeight="1" x14ac:dyDescent="0.2">
      <c r="A140" s="450">
        <v>68899092</v>
      </c>
      <c r="B140" s="451" t="s">
        <v>1317</v>
      </c>
      <c r="C140" s="448">
        <v>10.04626</v>
      </c>
    </row>
    <row r="141" spans="1:6" s="445" customFormat="1" ht="15" customHeight="1" x14ac:dyDescent="0.2">
      <c r="A141" s="450">
        <v>62331680</v>
      </c>
      <c r="B141" s="451" t="s">
        <v>1316</v>
      </c>
      <c r="C141" s="448">
        <v>95.288460000000001</v>
      </c>
    </row>
    <row r="142" spans="1:6" s="445" customFormat="1" ht="15" customHeight="1" x14ac:dyDescent="0.2">
      <c r="A142" s="450">
        <v>62331698</v>
      </c>
      <c r="B142" s="451" t="s">
        <v>1315</v>
      </c>
      <c r="C142" s="448">
        <v>134.75601</v>
      </c>
      <c r="E142" s="447"/>
    </row>
    <row r="143" spans="1:6" s="445" customFormat="1" ht="15" customHeight="1" x14ac:dyDescent="0.2">
      <c r="A143" s="450">
        <v>62330276</v>
      </c>
      <c r="B143" s="451" t="s">
        <v>1314</v>
      </c>
      <c r="C143" s="448">
        <v>25.0977</v>
      </c>
      <c r="E143" s="447"/>
    </row>
    <row r="144" spans="1:6" s="445" customFormat="1" ht="25.5" customHeight="1" x14ac:dyDescent="0.2">
      <c r="A144" s="450">
        <v>62330357</v>
      </c>
      <c r="B144" s="451" t="s">
        <v>1313</v>
      </c>
      <c r="C144" s="448">
        <v>1.6857200000000001</v>
      </c>
      <c r="E144" s="447"/>
    </row>
    <row r="145" spans="1:5" s="445" customFormat="1" ht="15" customHeight="1" x14ac:dyDescent="0.2">
      <c r="A145" s="450">
        <v>62330420</v>
      </c>
      <c r="B145" s="451" t="s">
        <v>1312</v>
      </c>
      <c r="C145" s="448">
        <v>134.84640999999999</v>
      </c>
      <c r="E145" s="447"/>
    </row>
    <row r="146" spans="1:5" s="445" customFormat="1" ht="15" customHeight="1" x14ac:dyDescent="0.2">
      <c r="A146" s="450">
        <v>62330322</v>
      </c>
      <c r="B146" s="451" t="s">
        <v>1311</v>
      </c>
      <c r="C146" s="448">
        <v>113.15868</v>
      </c>
      <c r="E146" s="447"/>
    </row>
    <row r="147" spans="1:5" s="445" customFormat="1" ht="15" customHeight="1" x14ac:dyDescent="0.2">
      <c r="A147" s="450">
        <v>62330292</v>
      </c>
      <c r="B147" s="451" t="s">
        <v>1310</v>
      </c>
      <c r="C147" s="448">
        <v>93.120490000000004</v>
      </c>
      <c r="E147" s="447"/>
    </row>
    <row r="148" spans="1:5" s="445" customFormat="1" ht="15" customHeight="1" x14ac:dyDescent="0.2">
      <c r="A148" s="450">
        <v>62330373</v>
      </c>
      <c r="B148" s="451" t="s">
        <v>1309</v>
      </c>
      <c r="C148" s="448">
        <v>14.41202</v>
      </c>
      <c r="E148" s="447"/>
    </row>
    <row r="149" spans="1:5" s="445" customFormat="1" ht="15" customHeight="1" x14ac:dyDescent="0.2">
      <c r="A149" s="450">
        <v>49590928</v>
      </c>
      <c r="B149" s="451" t="s">
        <v>1308</v>
      </c>
      <c r="C149" s="448">
        <v>215.50272000000001</v>
      </c>
      <c r="E149" s="447"/>
    </row>
    <row r="150" spans="1:5" s="445" customFormat="1" ht="15" customHeight="1" x14ac:dyDescent="0.2">
      <c r="A150" s="450">
        <v>62330349</v>
      </c>
      <c r="B150" s="454" t="s">
        <v>1307</v>
      </c>
      <c r="C150" s="448">
        <v>24.109400000000001</v>
      </c>
      <c r="E150" s="447"/>
    </row>
    <row r="151" spans="1:5" s="445" customFormat="1" ht="24.75" customHeight="1" x14ac:dyDescent="0.2">
      <c r="A151" s="450">
        <v>47813539</v>
      </c>
      <c r="B151" s="452" t="s">
        <v>1306</v>
      </c>
      <c r="C151" s="448">
        <v>31.307559999999999</v>
      </c>
      <c r="E151" s="447"/>
    </row>
    <row r="152" spans="1:5" s="445" customFormat="1" ht="24.75" customHeight="1" x14ac:dyDescent="0.2">
      <c r="A152" s="450" t="s">
        <v>1305</v>
      </c>
      <c r="B152" s="451" t="s">
        <v>1304</v>
      </c>
      <c r="C152" s="448">
        <v>223.67284000000001</v>
      </c>
      <c r="E152" s="447"/>
    </row>
    <row r="153" spans="1:5" s="445" customFormat="1" ht="24.75" customHeight="1" x14ac:dyDescent="0.2">
      <c r="A153" s="450">
        <v>47813504</v>
      </c>
      <c r="B153" s="451" t="s">
        <v>1303</v>
      </c>
      <c r="C153" s="448">
        <v>19.846869999999999</v>
      </c>
      <c r="E153" s="447"/>
    </row>
    <row r="154" spans="1:5" s="445" customFormat="1" ht="24.75" customHeight="1" x14ac:dyDescent="0.2">
      <c r="A154" s="450">
        <v>47813521</v>
      </c>
      <c r="B154" s="451" t="s">
        <v>1302</v>
      </c>
      <c r="C154" s="448">
        <v>269.48603000000003</v>
      </c>
      <c r="E154" s="447"/>
    </row>
    <row r="155" spans="1:5" s="445" customFormat="1" ht="15" customHeight="1" x14ac:dyDescent="0.2">
      <c r="A155" s="450">
        <v>47813512</v>
      </c>
      <c r="B155" s="451" t="s">
        <v>1301</v>
      </c>
      <c r="C155" s="448">
        <v>71.05341</v>
      </c>
      <c r="E155" s="447"/>
    </row>
    <row r="156" spans="1:5" s="445" customFormat="1" ht="15" customHeight="1" x14ac:dyDescent="0.2">
      <c r="A156" s="450">
        <v>47813598</v>
      </c>
      <c r="B156" s="451" t="s">
        <v>1300</v>
      </c>
      <c r="C156" s="448">
        <v>10.36604</v>
      </c>
      <c r="E156" s="447"/>
    </row>
    <row r="157" spans="1:5" s="445" customFormat="1" ht="24.75" customHeight="1" x14ac:dyDescent="0.2">
      <c r="A157" s="450">
        <v>64120384</v>
      </c>
      <c r="B157" s="453" t="s">
        <v>1299</v>
      </c>
      <c r="C157" s="448">
        <v>15.50013</v>
      </c>
      <c r="E157" s="447"/>
    </row>
    <row r="158" spans="1:5" s="445" customFormat="1" ht="15" x14ac:dyDescent="0.2">
      <c r="A158" s="450">
        <v>64120392</v>
      </c>
      <c r="B158" s="451" t="s">
        <v>1298</v>
      </c>
      <c r="C158" s="448">
        <v>1.08969</v>
      </c>
      <c r="E158" s="447"/>
    </row>
    <row r="159" spans="1:5" s="445" customFormat="1" ht="15" customHeight="1" x14ac:dyDescent="0.2">
      <c r="A159" s="450">
        <v>61955574</v>
      </c>
      <c r="B159" s="451" t="s">
        <v>1297</v>
      </c>
      <c r="C159" s="448">
        <v>0</v>
      </c>
      <c r="E159" s="447"/>
    </row>
    <row r="160" spans="1:5" s="445" customFormat="1" ht="15" customHeight="1" x14ac:dyDescent="0.2">
      <c r="A160" s="450" t="s">
        <v>1296</v>
      </c>
      <c r="B160" s="451" t="s">
        <v>1295</v>
      </c>
      <c r="C160" s="448">
        <v>82.852789999999999</v>
      </c>
      <c r="E160" s="447"/>
    </row>
    <row r="161" spans="1:5" s="445" customFormat="1" ht="15" customHeight="1" x14ac:dyDescent="0.2">
      <c r="A161" s="450">
        <v>60780541</v>
      </c>
      <c r="B161" s="451" t="s">
        <v>1294</v>
      </c>
      <c r="C161" s="448">
        <v>169.54709</v>
      </c>
      <c r="E161" s="447"/>
    </row>
    <row r="162" spans="1:5" s="445" customFormat="1" ht="24.75" customHeight="1" x14ac:dyDescent="0.2">
      <c r="A162" s="450" t="s">
        <v>1293</v>
      </c>
      <c r="B162" s="451" t="s">
        <v>1292</v>
      </c>
      <c r="C162" s="448">
        <v>0</v>
      </c>
      <c r="E162" s="447"/>
    </row>
    <row r="163" spans="1:5" s="445" customFormat="1" ht="15" customHeight="1" x14ac:dyDescent="0.2">
      <c r="A163" s="450" t="s">
        <v>1291</v>
      </c>
      <c r="B163" s="451" t="s">
        <v>1290</v>
      </c>
      <c r="C163" s="448">
        <v>0</v>
      </c>
      <c r="E163" s="447"/>
    </row>
    <row r="164" spans="1:5" s="445" customFormat="1" ht="15" customHeight="1" x14ac:dyDescent="0.2">
      <c r="A164" s="450" t="s">
        <v>1289</v>
      </c>
      <c r="B164" s="451" t="s">
        <v>1288</v>
      </c>
      <c r="C164" s="448">
        <v>260.80113999999998</v>
      </c>
      <c r="E164" s="447"/>
    </row>
    <row r="165" spans="1:5" s="445" customFormat="1" ht="15" customHeight="1" x14ac:dyDescent="0.2">
      <c r="A165" s="450">
        <v>45234370</v>
      </c>
      <c r="B165" s="451" t="s">
        <v>1287</v>
      </c>
      <c r="C165" s="448">
        <v>0</v>
      </c>
      <c r="E165" s="447"/>
    </row>
    <row r="166" spans="1:5" s="445" customFormat="1" ht="24.75" customHeight="1" x14ac:dyDescent="0.2">
      <c r="A166" s="450" t="s">
        <v>1286</v>
      </c>
      <c r="B166" s="451" t="s">
        <v>1285</v>
      </c>
      <c r="C166" s="448">
        <v>253.77336</v>
      </c>
      <c r="E166" s="447"/>
    </row>
    <row r="167" spans="1:5" s="445" customFormat="1" ht="15" customHeight="1" x14ac:dyDescent="0.2">
      <c r="A167" s="450">
        <v>62331752</v>
      </c>
      <c r="B167" s="451" t="s">
        <v>1284</v>
      </c>
      <c r="C167" s="448">
        <v>54.238</v>
      </c>
      <c r="E167" s="447"/>
    </row>
    <row r="168" spans="1:5" s="445" customFormat="1" ht="15" customHeight="1" x14ac:dyDescent="0.2">
      <c r="A168" s="450">
        <v>62330381</v>
      </c>
      <c r="B168" s="451" t="s">
        <v>1283</v>
      </c>
      <c r="C168" s="448">
        <v>70.673760000000001</v>
      </c>
      <c r="E168" s="447"/>
    </row>
    <row r="169" spans="1:5" s="445" customFormat="1" ht="24.75" customHeight="1" x14ac:dyDescent="0.2">
      <c r="A169" s="450" t="s">
        <v>1282</v>
      </c>
      <c r="B169" s="451" t="s">
        <v>1281</v>
      </c>
      <c r="C169" s="448">
        <v>0</v>
      </c>
      <c r="E169" s="447"/>
    </row>
    <row r="170" spans="1:5" s="445" customFormat="1" ht="15" customHeight="1" x14ac:dyDescent="0.2">
      <c r="A170" s="450" t="s">
        <v>1280</v>
      </c>
      <c r="B170" s="451" t="s">
        <v>1279</v>
      </c>
      <c r="C170" s="448">
        <v>0.19001999999999999</v>
      </c>
      <c r="E170" s="447"/>
    </row>
    <row r="171" spans="1:5" s="445" customFormat="1" ht="15" customHeight="1" x14ac:dyDescent="0.2">
      <c r="A171" s="450" t="s">
        <v>1278</v>
      </c>
      <c r="B171" s="449" t="s">
        <v>1277</v>
      </c>
      <c r="C171" s="448">
        <v>61.182429999999997</v>
      </c>
      <c r="E171" s="447"/>
    </row>
    <row r="172" spans="1:5" s="445" customFormat="1" ht="24.75" customHeight="1" x14ac:dyDescent="0.2">
      <c r="A172" s="450" t="s">
        <v>1276</v>
      </c>
      <c r="B172" s="451" t="s">
        <v>1275</v>
      </c>
      <c r="C172" s="448">
        <v>284.36637000000002</v>
      </c>
      <c r="E172" s="447"/>
    </row>
    <row r="173" spans="1:5" s="445" customFormat="1" ht="15" customHeight="1" x14ac:dyDescent="0.2">
      <c r="A173" s="450">
        <v>60045922</v>
      </c>
      <c r="B173" s="449" t="s">
        <v>1274</v>
      </c>
      <c r="C173" s="448">
        <v>17.690169999999998</v>
      </c>
      <c r="E173" s="447"/>
    </row>
    <row r="174" spans="1:5" s="445" customFormat="1" ht="15" customHeight="1" x14ac:dyDescent="0.2">
      <c r="A174" s="450">
        <v>60802774</v>
      </c>
      <c r="B174" s="449" t="s">
        <v>1273</v>
      </c>
      <c r="C174" s="448">
        <v>0</v>
      </c>
      <c r="E174" s="447"/>
    </row>
    <row r="175" spans="1:5" s="445" customFormat="1" ht="24.75" customHeight="1" x14ac:dyDescent="0.2">
      <c r="A175" s="450" t="s">
        <v>1272</v>
      </c>
      <c r="B175" s="449" t="s">
        <v>1271</v>
      </c>
      <c r="C175" s="448">
        <v>90.353390000000005</v>
      </c>
      <c r="E175" s="447"/>
    </row>
    <row r="176" spans="1:5" s="445" customFormat="1" ht="24.75" customHeight="1" x14ac:dyDescent="0.2">
      <c r="A176" s="450">
        <v>61989339</v>
      </c>
      <c r="B176" s="451" t="s">
        <v>1270</v>
      </c>
      <c r="C176" s="448">
        <v>6.4769999999999994E-2</v>
      </c>
      <c r="E176" s="447"/>
    </row>
    <row r="177" spans="1:8" s="445" customFormat="1" ht="24.75" customHeight="1" x14ac:dyDescent="0.2">
      <c r="A177" s="450">
        <v>48004774</v>
      </c>
      <c r="B177" s="451" t="s">
        <v>1269</v>
      </c>
      <c r="C177" s="448">
        <v>0</v>
      </c>
      <c r="E177" s="447"/>
    </row>
    <row r="178" spans="1:8" s="445" customFormat="1" ht="24.75" customHeight="1" x14ac:dyDescent="0.2">
      <c r="A178" s="450">
        <v>48004898</v>
      </c>
      <c r="B178" s="451" t="s">
        <v>1268</v>
      </c>
      <c r="C178" s="448">
        <v>80.657719999999998</v>
      </c>
      <c r="E178" s="447"/>
    </row>
    <row r="179" spans="1:8" s="445" customFormat="1" ht="24.75" customHeight="1" x14ac:dyDescent="0.2">
      <c r="A179" s="450">
        <v>47658061</v>
      </c>
      <c r="B179" s="451" t="s">
        <v>1267</v>
      </c>
      <c r="C179" s="448">
        <v>48.05368</v>
      </c>
      <c r="E179" s="447"/>
    </row>
    <row r="180" spans="1:8" s="445" customFormat="1" ht="24.75" customHeight="1" x14ac:dyDescent="0.2">
      <c r="A180" s="450">
        <v>47998296</v>
      </c>
      <c r="B180" s="452" t="s">
        <v>1266</v>
      </c>
      <c r="C180" s="448">
        <v>36.729999999999997</v>
      </c>
      <c r="E180" s="447"/>
    </row>
    <row r="181" spans="1:8" s="445" customFormat="1" ht="24.75" customHeight="1" x14ac:dyDescent="0.2">
      <c r="A181" s="450">
        <v>47813466</v>
      </c>
      <c r="B181" s="452" t="s">
        <v>1265</v>
      </c>
      <c r="C181" s="448">
        <v>20.23377</v>
      </c>
      <c r="E181" s="447"/>
    </row>
    <row r="182" spans="1:8" s="445" customFormat="1" ht="15" customHeight="1" x14ac:dyDescent="0.2">
      <c r="A182" s="450">
        <v>47811927</v>
      </c>
      <c r="B182" s="451" t="s">
        <v>1264</v>
      </c>
      <c r="C182" s="448">
        <v>3.2994699999999999</v>
      </c>
      <c r="E182" s="447"/>
    </row>
    <row r="183" spans="1:8" s="445" customFormat="1" ht="15" customHeight="1" x14ac:dyDescent="0.2">
      <c r="A183" s="450">
        <v>47811919</v>
      </c>
      <c r="B183" s="451" t="s">
        <v>1263</v>
      </c>
      <c r="C183" s="448">
        <v>135.12339</v>
      </c>
      <c r="E183" s="447"/>
    </row>
    <row r="184" spans="1:8" s="445" customFormat="1" ht="15" customHeight="1" x14ac:dyDescent="0.2">
      <c r="A184" s="450">
        <v>68334222</v>
      </c>
      <c r="B184" s="449" t="s">
        <v>1262</v>
      </c>
      <c r="C184" s="448">
        <v>72.289689999999993</v>
      </c>
      <c r="E184" s="447"/>
    </row>
    <row r="185" spans="1:8" s="445" customFormat="1" ht="15" customHeight="1" x14ac:dyDescent="0.2">
      <c r="A185" s="450">
        <v>60043661</v>
      </c>
      <c r="B185" s="451" t="s">
        <v>1261</v>
      </c>
      <c r="C185" s="448">
        <v>24.10549</v>
      </c>
      <c r="E185" s="447"/>
    </row>
    <row r="186" spans="1:8" s="445" customFormat="1" ht="15.75" customHeight="1" thickBot="1" x14ac:dyDescent="0.25">
      <c r="A186" s="450" t="s">
        <v>1260</v>
      </c>
      <c r="B186" s="449" t="s">
        <v>1259</v>
      </c>
      <c r="C186" s="448">
        <v>0</v>
      </c>
      <c r="E186" s="447"/>
    </row>
    <row r="187" spans="1:8" ht="18" customHeight="1" thickBot="1" x14ac:dyDescent="0.25">
      <c r="A187" s="1185" t="s">
        <v>1258</v>
      </c>
      <c r="B187" s="1186"/>
      <c r="C187" s="446">
        <f>SUM(C4:C186)</f>
        <v>15175.74188</v>
      </c>
      <c r="F187" s="445"/>
      <c r="G187" s="445"/>
      <c r="H187" s="445"/>
    </row>
    <row r="188" spans="1:8" s="441" customFormat="1" ht="12.75" customHeight="1" x14ac:dyDescent="0.2">
      <c r="A188" s="443"/>
      <c r="B188" s="443"/>
      <c r="C188" s="443"/>
      <c r="E188" s="444"/>
    </row>
    <row r="189" spans="1:8" s="441" customFormat="1" ht="15" x14ac:dyDescent="0.2">
      <c r="A189" s="443"/>
      <c r="B189" s="443"/>
      <c r="C189" s="443"/>
      <c r="E189" s="444"/>
    </row>
    <row r="190" spans="1:8" s="441" customFormat="1" ht="15" x14ac:dyDescent="0.2">
      <c r="A190" s="443"/>
      <c r="B190" s="443"/>
      <c r="C190" s="443"/>
      <c r="E190" s="442"/>
    </row>
    <row r="191" spans="1:8" x14ac:dyDescent="0.2">
      <c r="A191" s="440"/>
      <c r="B191" s="439"/>
      <c r="C191" s="438"/>
    </row>
  </sheetData>
  <mergeCells count="2">
    <mergeCell ref="A1:C1"/>
    <mergeCell ref="A187:B187"/>
  </mergeCells>
  <printOptions horizontalCentered="1"/>
  <pageMargins left="0.39370078740157483" right="0.39370078740157483" top="0.59055118110236227" bottom="0.39370078740157483" header="0.31496062992125984" footer="0.11811023622047245"/>
  <pageSetup paperSize="9" firstPageNumber="342" fitToHeight="0" orientation="portrait" useFirstPageNumber="1" r:id="rId1"/>
  <headerFooter alignWithMargins="0">
    <oddHeader>&amp;L&amp;"Tahoma,Kurzíva"&amp;9Závěrečný účet za rok 2016&amp;R&amp;"Tahoma,Kurzíva"&amp;9Tabulka č. 24</oddHeader>
    <oddFooter>&amp;C&amp;"Tahoma,Obyčejné"&amp;P</oddFooter>
  </headerFooter>
  <rowBreaks count="4" manualBreakCount="4">
    <brk id="41" max="2" man="1"/>
    <brk id="80" max="2" man="1"/>
    <brk id="116" max="2" man="1"/>
    <brk id="150" max="2"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view="pageBreakPreview" zoomScaleNormal="100" zoomScaleSheetLayoutView="100" workbookViewId="0">
      <selection activeCell="G27" sqref="G27"/>
    </sheetView>
  </sheetViews>
  <sheetFormatPr defaultRowHeight="15" x14ac:dyDescent="0.2"/>
  <cols>
    <col min="1" max="1" width="11.28515625" style="469" customWidth="1"/>
    <col min="2" max="2" width="60.42578125" style="468" customWidth="1"/>
    <col min="3" max="3" width="16.140625" style="414" customWidth="1"/>
    <col min="4" max="16384" width="9.140625" style="413"/>
  </cols>
  <sheetData>
    <row r="1" spans="1:3" ht="33.75" customHeight="1" x14ac:dyDescent="0.2">
      <c r="A1" s="1178" t="s">
        <v>1566</v>
      </c>
      <c r="B1" s="1178"/>
      <c r="C1" s="1178"/>
    </row>
    <row r="2" spans="1:3" ht="15.75" thickBot="1" x14ac:dyDescent="0.25">
      <c r="C2" s="476" t="s">
        <v>2</v>
      </c>
    </row>
    <row r="3" spans="1:3" s="470" customFormat="1" ht="45.75" customHeight="1" thickBot="1" x14ac:dyDescent="0.25">
      <c r="A3" s="411" t="s">
        <v>1196</v>
      </c>
      <c r="B3" s="410" t="s">
        <v>1195</v>
      </c>
      <c r="C3" s="409" t="s">
        <v>1194</v>
      </c>
    </row>
    <row r="4" spans="1:3" s="470" customFormat="1" ht="15" customHeight="1" x14ac:dyDescent="0.2">
      <c r="A4" s="475" t="s">
        <v>1565</v>
      </c>
      <c r="B4" s="474" t="s">
        <v>1564</v>
      </c>
      <c r="C4" s="471">
        <v>925.33581000000004</v>
      </c>
    </row>
    <row r="5" spans="1:3" s="470" customFormat="1" ht="15" customHeight="1" x14ac:dyDescent="0.2">
      <c r="A5" s="473" t="s">
        <v>1563</v>
      </c>
      <c r="B5" s="472" t="s">
        <v>1562</v>
      </c>
      <c r="C5" s="471">
        <v>9.2530000000000695E-2</v>
      </c>
    </row>
    <row r="6" spans="1:3" s="470" customFormat="1" ht="15" customHeight="1" x14ac:dyDescent="0.2">
      <c r="A6" s="473" t="s">
        <v>1561</v>
      </c>
      <c r="B6" s="472" t="s">
        <v>1560</v>
      </c>
      <c r="C6" s="471">
        <v>-14282.47292</v>
      </c>
    </row>
    <row r="7" spans="1:3" s="470" customFormat="1" ht="15" customHeight="1" x14ac:dyDescent="0.2">
      <c r="A7" s="473" t="s">
        <v>1559</v>
      </c>
      <c r="B7" s="472" t="s">
        <v>1558</v>
      </c>
      <c r="C7" s="471">
        <v>-22333.698609999999</v>
      </c>
    </row>
    <row r="8" spans="1:3" s="470" customFormat="1" ht="25.5" x14ac:dyDescent="0.2">
      <c r="A8" s="473" t="s">
        <v>1557</v>
      </c>
      <c r="B8" s="472" t="s">
        <v>1556</v>
      </c>
      <c r="C8" s="471">
        <v>1713.62465</v>
      </c>
    </row>
    <row r="9" spans="1:3" s="470" customFormat="1" ht="15" customHeight="1" x14ac:dyDescent="0.2">
      <c r="A9" s="473" t="s">
        <v>1555</v>
      </c>
      <c r="B9" s="472" t="s">
        <v>1554</v>
      </c>
      <c r="C9" s="471">
        <v>-58742.71211</v>
      </c>
    </row>
    <row r="10" spans="1:3" s="470" customFormat="1" ht="15" customHeight="1" x14ac:dyDescent="0.2">
      <c r="A10" s="473" t="s">
        <v>1553</v>
      </c>
      <c r="B10" s="472" t="s">
        <v>1552</v>
      </c>
      <c r="C10" s="471">
        <v>-69469.724279999995</v>
      </c>
    </row>
    <row r="11" spans="1:3" s="470" customFormat="1" ht="15" customHeight="1" x14ac:dyDescent="0.2">
      <c r="A11" s="473" t="s">
        <v>1551</v>
      </c>
      <c r="B11" s="472" t="s">
        <v>1550</v>
      </c>
      <c r="C11" s="471">
        <v>301.24153999999999</v>
      </c>
    </row>
    <row r="12" spans="1:3" s="470" customFormat="1" ht="15" customHeight="1" x14ac:dyDescent="0.2">
      <c r="A12" s="473" t="s">
        <v>1549</v>
      </c>
      <c r="B12" s="472" t="s">
        <v>1548</v>
      </c>
      <c r="C12" s="471">
        <v>716.16762000000006</v>
      </c>
    </row>
    <row r="13" spans="1:3" s="470" customFormat="1" ht="26.25" customHeight="1" thickBot="1" x14ac:dyDescent="0.25">
      <c r="A13" s="473">
        <v>48804525</v>
      </c>
      <c r="B13" s="472" t="s">
        <v>1547</v>
      </c>
      <c r="C13" s="471">
        <v>2083.2638200000001</v>
      </c>
    </row>
    <row r="14" spans="1:3" s="470" customFormat="1" ht="17.25" customHeight="1" thickBot="1" x14ac:dyDescent="0.25">
      <c r="A14" s="1176" t="s">
        <v>1546</v>
      </c>
      <c r="B14" s="1177"/>
      <c r="C14" s="404">
        <f>SUM(C3:C13)</f>
        <v>-159088.88195000001</v>
      </c>
    </row>
    <row r="17" spans="1:3" x14ac:dyDescent="0.2">
      <c r="A17" s="1187"/>
      <c r="B17" s="1187"/>
      <c r="C17" s="1187"/>
    </row>
  </sheetData>
  <mergeCells count="3">
    <mergeCell ref="A1:C1"/>
    <mergeCell ref="A14:B14"/>
    <mergeCell ref="A17:C17"/>
  </mergeCells>
  <printOptions horizontalCentered="1"/>
  <pageMargins left="0.39370078740157483" right="0.39370078740157483" top="0.59055118110236227" bottom="0.39370078740157483" header="0.31496062992125984" footer="0.11811023622047245"/>
  <pageSetup paperSize="9" firstPageNumber="347" fitToHeight="0" orientation="portrait" useFirstPageNumber="1" r:id="rId1"/>
  <headerFooter alignWithMargins="0">
    <oddHeader>&amp;L&amp;"Tahoma,Kurzíva"&amp;9Závěrečný účet za rok 2016&amp;R&amp;"Tahoma,Kurzíva"&amp;9Tabulka č. 25</oddHeader>
    <oddFooter>&amp;C&amp;"Tahoma,Obyčejné"&amp;P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view="pageBreakPreview" zoomScaleNormal="100" zoomScaleSheetLayoutView="100" workbookViewId="0">
      <selection activeCell="C4" sqref="C4"/>
    </sheetView>
  </sheetViews>
  <sheetFormatPr defaultRowHeight="15" x14ac:dyDescent="0.2"/>
  <cols>
    <col min="1" max="1" width="11.28515625" style="402" customWidth="1"/>
    <col min="2" max="2" width="60.42578125" style="401" customWidth="1"/>
    <col min="3" max="3" width="16.140625" style="400" customWidth="1"/>
    <col min="4" max="4" width="10.42578125" style="399" bestFit="1" customWidth="1"/>
    <col min="5" max="16384" width="9.140625" style="399"/>
  </cols>
  <sheetData>
    <row r="1" spans="1:4" ht="30" customHeight="1" x14ac:dyDescent="0.2">
      <c r="A1" s="1175" t="s">
        <v>1569</v>
      </c>
      <c r="B1" s="1175"/>
      <c r="C1" s="1175"/>
    </row>
    <row r="2" spans="1:4" ht="15.75" thickBot="1" x14ac:dyDescent="0.25">
      <c r="C2" s="412" t="s">
        <v>2</v>
      </c>
    </row>
    <row r="3" spans="1:4" ht="45.75" customHeight="1" thickBot="1" x14ac:dyDescent="0.25">
      <c r="A3" s="411" t="s">
        <v>1196</v>
      </c>
      <c r="B3" s="410" t="s">
        <v>1195</v>
      </c>
      <c r="C3" s="409" t="s">
        <v>1194</v>
      </c>
    </row>
    <row r="4" spans="1:4" ht="17.25" customHeight="1" thickBot="1" x14ac:dyDescent="0.25">
      <c r="A4" s="408">
        <v>3103820</v>
      </c>
      <c r="B4" s="407" t="s">
        <v>1568</v>
      </c>
      <c r="C4" s="406">
        <v>52.656030000000001</v>
      </c>
      <c r="D4" s="405"/>
    </row>
    <row r="5" spans="1:4" ht="18" customHeight="1" thickBot="1" x14ac:dyDescent="0.25">
      <c r="A5" s="1176" t="s">
        <v>1567</v>
      </c>
      <c r="B5" s="1177"/>
      <c r="C5" s="404">
        <f>SUM(C4)</f>
        <v>52.656030000000001</v>
      </c>
    </row>
    <row r="11" spans="1:4" x14ac:dyDescent="0.2">
      <c r="C11" s="403"/>
    </row>
  </sheetData>
  <mergeCells count="2">
    <mergeCell ref="A1:C1"/>
    <mergeCell ref="A5:B5"/>
  </mergeCells>
  <printOptions horizontalCentered="1"/>
  <pageMargins left="0.39370078740157483" right="0.39370078740157483" top="0.59055118110236227" bottom="0.39370078740157483" header="0.31496062992125984" footer="0.11811023622047245"/>
  <pageSetup paperSize="9" firstPageNumber="348" fitToHeight="0" orientation="portrait" useFirstPageNumber="1" r:id="rId1"/>
  <headerFooter alignWithMargins="0">
    <oddHeader>&amp;L&amp;"Tahoma,Kurzíva"&amp;9Závěrečný účet za rok 2016&amp;R&amp;"Tahoma,Kurzíva"&amp;9Tabulka č. 26</oddHeader>
    <oddFooter>&amp;C&amp;"Tahoma,Obyčejné"&amp;P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88"/>
  <sheetViews>
    <sheetView view="pageBreakPreview" zoomScaleNormal="100" zoomScaleSheetLayoutView="100" workbookViewId="0">
      <selection activeCell="D1628" sqref="D1628"/>
    </sheetView>
  </sheetViews>
  <sheetFormatPr defaultRowHeight="15" x14ac:dyDescent="0.25"/>
  <cols>
    <col min="1" max="1" width="38.5703125" style="674" customWidth="1"/>
    <col min="2" max="3" width="11.5703125" style="674" customWidth="1"/>
    <col min="4" max="4" width="85.28515625" style="674" customWidth="1"/>
    <col min="5" max="16384" width="9.140625" style="674"/>
  </cols>
  <sheetData>
    <row r="1" spans="1:4" s="663" customFormat="1" ht="21" customHeight="1" x14ac:dyDescent="0.15">
      <c r="A1" s="1188" t="s">
        <v>2353</v>
      </c>
      <c r="B1" s="1188"/>
      <c r="C1" s="1188"/>
      <c r="D1" s="1188"/>
    </row>
    <row r="2" spans="1:4" s="666" customFormat="1" ht="12.75" customHeight="1" x14ac:dyDescent="0.15">
      <c r="A2" s="664"/>
      <c r="B2" s="664"/>
      <c r="C2" s="664"/>
      <c r="D2" s="665" t="s">
        <v>2</v>
      </c>
    </row>
    <row r="3" spans="1:4" s="668" customFormat="1" ht="13.5" customHeight="1" x14ac:dyDescent="0.2">
      <c r="A3" s="667" t="s">
        <v>489</v>
      </c>
      <c r="B3" s="667" t="s">
        <v>2354</v>
      </c>
      <c r="C3" s="667" t="s">
        <v>2355</v>
      </c>
      <c r="D3" s="667" t="s">
        <v>2356</v>
      </c>
    </row>
    <row r="4" spans="1:4" s="663" customFormat="1" ht="24.75" customHeight="1" x14ac:dyDescent="0.15">
      <c r="A4" s="669" t="s">
        <v>2357</v>
      </c>
      <c r="B4" s="670"/>
      <c r="C4" s="670"/>
      <c r="D4" s="671"/>
    </row>
    <row r="5" spans="1:4" ht="11.25" customHeight="1" x14ac:dyDescent="0.25">
      <c r="A5" s="1189" t="s">
        <v>2358</v>
      </c>
      <c r="B5" s="672">
        <v>6783</v>
      </c>
      <c r="C5" s="672">
        <v>6783</v>
      </c>
      <c r="D5" s="673" t="s">
        <v>2359</v>
      </c>
    </row>
    <row r="6" spans="1:4" ht="11.25" customHeight="1" x14ac:dyDescent="0.25">
      <c r="A6" s="1190"/>
      <c r="B6" s="675">
        <v>26773.8</v>
      </c>
      <c r="C6" s="675">
        <v>23200</v>
      </c>
      <c r="D6" s="676" t="s">
        <v>2360</v>
      </c>
    </row>
    <row r="7" spans="1:4" ht="11.25" customHeight="1" x14ac:dyDescent="0.25">
      <c r="A7" s="1190"/>
      <c r="B7" s="675">
        <v>387145</v>
      </c>
      <c r="C7" s="675">
        <v>387145</v>
      </c>
      <c r="D7" s="676" t="s">
        <v>2361</v>
      </c>
    </row>
    <row r="8" spans="1:4" ht="11.25" customHeight="1" x14ac:dyDescent="0.25">
      <c r="A8" s="1190"/>
      <c r="B8" s="675">
        <v>180000</v>
      </c>
      <c r="C8" s="675">
        <v>180000</v>
      </c>
      <c r="D8" s="676" t="s">
        <v>2362</v>
      </c>
    </row>
    <row r="9" spans="1:4" ht="11.25" customHeight="1" x14ac:dyDescent="0.25">
      <c r="A9" s="1190"/>
      <c r="B9" s="675">
        <v>31200</v>
      </c>
      <c r="C9" s="675">
        <v>31200</v>
      </c>
      <c r="D9" s="676" t="s">
        <v>2363</v>
      </c>
    </row>
    <row r="10" spans="1:4" ht="11.25" customHeight="1" x14ac:dyDescent="0.25">
      <c r="A10" s="1190"/>
      <c r="B10" s="675">
        <v>120100</v>
      </c>
      <c r="C10" s="675">
        <v>120100</v>
      </c>
      <c r="D10" s="676" t="s">
        <v>2364</v>
      </c>
    </row>
    <row r="11" spans="1:4" ht="11.25" customHeight="1" x14ac:dyDescent="0.25">
      <c r="A11" s="1191"/>
      <c r="B11" s="677">
        <v>752001.8</v>
      </c>
      <c r="C11" s="677">
        <v>748428</v>
      </c>
      <c r="D11" s="678" t="s">
        <v>11</v>
      </c>
    </row>
    <row r="12" spans="1:4" s="682" customFormat="1" ht="24" customHeight="1" x14ac:dyDescent="0.25">
      <c r="A12" s="679" t="s">
        <v>2365</v>
      </c>
      <c r="B12" s="680">
        <v>752001.8</v>
      </c>
      <c r="C12" s="680">
        <v>748428</v>
      </c>
      <c r="D12" s="681"/>
    </row>
    <row r="13" spans="1:4" s="663" customFormat="1" ht="24.75" customHeight="1" x14ac:dyDescent="0.15">
      <c r="A13" s="669" t="s">
        <v>2366</v>
      </c>
      <c r="B13" s="683"/>
      <c r="C13" s="683"/>
      <c r="D13" s="671"/>
    </row>
    <row r="14" spans="1:4" ht="11.25" customHeight="1" x14ac:dyDescent="0.25">
      <c r="A14" s="1189" t="s">
        <v>1209</v>
      </c>
      <c r="B14" s="672">
        <v>950</v>
      </c>
      <c r="C14" s="672">
        <v>950</v>
      </c>
      <c r="D14" s="673" t="s">
        <v>872</v>
      </c>
    </row>
    <row r="15" spans="1:4" ht="11.25" customHeight="1" x14ac:dyDescent="0.25">
      <c r="A15" s="1190"/>
      <c r="B15" s="675">
        <v>150</v>
      </c>
      <c r="C15" s="675">
        <v>150</v>
      </c>
      <c r="D15" s="676" t="s">
        <v>2367</v>
      </c>
    </row>
    <row r="16" spans="1:4" ht="11.25" customHeight="1" x14ac:dyDescent="0.25">
      <c r="A16" s="1190"/>
      <c r="B16" s="675">
        <v>1393</v>
      </c>
      <c r="C16" s="675">
        <v>1393</v>
      </c>
      <c r="D16" s="676" t="s">
        <v>2368</v>
      </c>
    </row>
    <row r="17" spans="1:4" ht="11.25" customHeight="1" x14ac:dyDescent="0.25">
      <c r="A17" s="1190"/>
      <c r="B17" s="675">
        <v>20079.419999999998</v>
      </c>
      <c r="C17" s="675">
        <v>20079.419999999998</v>
      </c>
      <c r="D17" s="676" t="s">
        <v>2369</v>
      </c>
    </row>
    <row r="18" spans="1:4" ht="11.25" customHeight="1" x14ac:dyDescent="0.25">
      <c r="A18" s="1190"/>
      <c r="B18" s="675">
        <v>1006.08</v>
      </c>
      <c r="C18" s="675">
        <v>1006.08</v>
      </c>
      <c r="D18" s="676" t="s">
        <v>2370</v>
      </c>
    </row>
    <row r="19" spans="1:4" ht="11.25" customHeight="1" x14ac:dyDescent="0.25">
      <c r="A19" s="1191"/>
      <c r="B19" s="677">
        <v>23578.5</v>
      </c>
      <c r="C19" s="677">
        <v>23578.5</v>
      </c>
      <c r="D19" s="678" t="s">
        <v>11</v>
      </c>
    </row>
    <row r="20" spans="1:4" ht="11.25" customHeight="1" x14ac:dyDescent="0.25">
      <c r="A20" s="1190" t="s">
        <v>1211</v>
      </c>
      <c r="B20" s="675">
        <v>6000</v>
      </c>
      <c r="C20" s="675">
        <v>6000</v>
      </c>
      <c r="D20" s="676" t="s">
        <v>2371</v>
      </c>
    </row>
    <row r="21" spans="1:4" ht="11.25" customHeight="1" x14ac:dyDescent="0.25">
      <c r="A21" s="1190"/>
      <c r="B21" s="675">
        <v>160</v>
      </c>
      <c r="C21" s="675">
        <v>160</v>
      </c>
      <c r="D21" s="676" t="s">
        <v>2367</v>
      </c>
    </row>
    <row r="22" spans="1:4" ht="11.25" customHeight="1" x14ac:dyDescent="0.25">
      <c r="A22" s="1190"/>
      <c r="B22" s="675">
        <v>29849.74</v>
      </c>
      <c r="C22" s="675">
        <v>29849.736000000001</v>
      </c>
      <c r="D22" s="676" t="s">
        <v>2369</v>
      </c>
    </row>
    <row r="23" spans="1:4" ht="11.25" customHeight="1" x14ac:dyDescent="0.25">
      <c r="A23" s="1190"/>
      <c r="B23" s="675">
        <v>701.26</v>
      </c>
      <c r="C23" s="675">
        <v>694.04100000000005</v>
      </c>
      <c r="D23" s="676" t="s">
        <v>2370</v>
      </c>
    </row>
    <row r="24" spans="1:4" ht="11.25" customHeight="1" x14ac:dyDescent="0.25">
      <c r="A24" s="1190"/>
      <c r="B24" s="675">
        <v>1000</v>
      </c>
      <c r="C24" s="675">
        <v>1000</v>
      </c>
      <c r="D24" s="676" t="s">
        <v>2372</v>
      </c>
    </row>
    <row r="25" spans="1:4" ht="11.25" customHeight="1" x14ac:dyDescent="0.25">
      <c r="A25" s="1190"/>
      <c r="B25" s="675">
        <v>167</v>
      </c>
      <c r="C25" s="675">
        <v>167</v>
      </c>
      <c r="D25" s="676" t="s">
        <v>2373</v>
      </c>
    </row>
    <row r="26" spans="1:4" ht="11.25" customHeight="1" x14ac:dyDescent="0.25">
      <c r="A26" s="1190"/>
      <c r="B26" s="675">
        <v>37878.000000000007</v>
      </c>
      <c r="C26" s="675">
        <v>37870.777000000009</v>
      </c>
      <c r="D26" s="676" t="s">
        <v>11</v>
      </c>
    </row>
    <row r="27" spans="1:4" ht="11.25" customHeight="1" x14ac:dyDescent="0.25">
      <c r="A27" s="1189" t="s">
        <v>1203</v>
      </c>
      <c r="B27" s="672">
        <v>3550</v>
      </c>
      <c r="C27" s="672">
        <v>3550</v>
      </c>
      <c r="D27" s="673" t="s">
        <v>2374</v>
      </c>
    </row>
    <row r="28" spans="1:4" ht="11.25" customHeight="1" x14ac:dyDescent="0.25">
      <c r="A28" s="1190"/>
      <c r="B28" s="675">
        <v>270</v>
      </c>
      <c r="C28" s="675">
        <v>270</v>
      </c>
      <c r="D28" s="676" t="s">
        <v>2368</v>
      </c>
    </row>
    <row r="29" spans="1:4" ht="11.25" customHeight="1" x14ac:dyDescent="0.25">
      <c r="A29" s="1190"/>
      <c r="B29" s="675">
        <v>21658.23</v>
      </c>
      <c r="C29" s="675">
        <v>21658.228999999999</v>
      </c>
      <c r="D29" s="676" t="s">
        <v>2369</v>
      </c>
    </row>
    <row r="30" spans="1:4" ht="11.25" customHeight="1" x14ac:dyDescent="0.25">
      <c r="A30" s="1190"/>
      <c r="B30" s="675">
        <v>541.77</v>
      </c>
      <c r="C30" s="675">
        <v>541.77099999999996</v>
      </c>
      <c r="D30" s="676" t="s">
        <v>2370</v>
      </c>
    </row>
    <row r="31" spans="1:4" ht="11.25" customHeight="1" x14ac:dyDescent="0.25">
      <c r="A31" s="1190"/>
      <c r="B31" s="675">
        <v>1207</v>
      </c>
      <c r="C31" s="675">
        <v>1207</v>
      </c>
      <c r="D31" s="676" t="s">
        <v>2375</v>
      </c>
    </row>
    <row r="32" spans="1:4" ht="11.25" customHeight="1" x14ac:dyDescent="0.25">
      <c r="A32" s="1190"/>
      <c r="B32" s="675">
        <v>1795.7</v>
      </c>
      <c r="C32" s="675">
        <v>1795.6902600000001</v>
      </c>
      <c r="D32" s="676" t="s">
        <v>2376</v>
      </c>
    </row>
    <row r="33" spans="1:4" ht="11.25" customHeight="1" x14ac:dyDescent="0.25">
      <c r="A33" s="1190"/>
      <c r="B33" s="675">
        <v>4170</v>
      </c>
      <c r="C33" s="675">
        <v>0</v>
      </c>
      <c r="D33" s="676" t="s">
        <v>2377</v>
      </c>
    </row>
    <row r="34" spans="1:4" ht="11.25" customHeight="1" x14ac:dyDescent="0.25">
      <c r="A34" s="1191"/>
      <c r="B34" s="677">
        <v>33192.699999999997</v>
      </c>
      <c r="C34" s="677">
        <v>29022.690259999999</v>
      </c>
      <c r="D34" s="678" t="s">
        <v>11</v>
      </c>
    </row>
    <row r="35" spans="1:4" ht="11.25" customHeight="1" x14ac:dyDescent="0.25">
      <c r="A35" s="1189" t="s">
        <v>1205</v>
      </c>
      <c r="B35" s="672">
        <v>30</v>
      </c>
      <c r="C35" s="672">
        <v>30</v>
      </c>
      <c r="D35" s="673" t="s">
        <v>872</v>
      </c>
    </row>
    <row r="36" spans="1:4" ht="11.25" customHeight="1" x14ac:dyDescent="0.25">
      <c r="A36" s="1190"/>
      <c r="B36" s="675">
        <v>2500</v>
      </c>
      <c r="C36" s="675">
        <v>2204.4694599999998</v>
      </c>
      <c r="D36" s="676" t="s">
        <v>2378</v>
      </c>
    </row>
    <row r="37" spans="1:4" ht="11.25" customHeight="1" x14ac:dyDescent="0.25">
      <c r="A37" s="1190"/>
      <c r="B37" s="675">
        <v>100</v>
      </c>
      <c r="C37" s="675">
        <v>100</v>
      </c>
      <c r="D37" s="676" t="s">
        <v>2367</v>
      </c>
    </row>
    <row r="38" spans="1:4" ht="11.25" customHeight="1" x14ac:dyDescent="0.25">
      <c r="A38" s="1190"/>
      <c r="B38" s="675">
        <v>205</v>
      </c>
      <c r="C38" s="675">
        <v>205</v>
      </c>
      <c r="D38" s="676" t="s">
        <v>2368</v>
      </c>
    </row>
    <row r="39" spans="1:4" ht="11.25" customHeight="1" x14ac:dyDescent="0.25">
      <c r="A39" s="1190"/>
      <c r="B39" s="675">
        <v>27022</v>
      </c>
      <c r="C39" s="675">
        <v>27022</v>
      </c>
      <c r="D39" s="676" t="s">
        <v>2369</v>
      </c>
    </row>
    <row r="40" spans="1:4" ht="11.25" customHeight="1" x14ac:dyDescent="0.25">
      <c r="A40" s="1190"/>
      <c r="B40" s="675">
        <v>3138</v>
      </c>
      <c r="C40" s="675">
        <v>3138</v>
      </c>
      <c r="D40" s="676" t="s">
        <v>2370</v>
      </c>
    </row>
    <row r="41" spans="1:4" ht="11.25" customHeight="1" x14ac:dyDescent="0.25">
      <c r="A41" s="1190"/>
      <c r="B41" s="675">
        <v>67</v>
      </c>
      <c r="C41" s="675">
        <v>67</v>
      </c>
      <c r="D41" s="676" t="s">
        <v>2375</v>
      </c>
    </row>
    <row r="42" spans="1:4" ht="21" x14ac:dyDescent="0.25">
      <c r="A42" s="1190"/>
      <c r="B42" s="675">
        <v>2420</v>
      </c>
      <c r="C42" s="675">
        <v>2280.85</v>
      </c>
      <c r="D42" s="676" t="s">
        <v>2379</v>
      </c>
    </row>
    <row r="43" spans="1:4" ht="11.25" customHeight="1" x14ac:dyDescent="0.25">
      <c r="A43" s="1191"/>
      <c r="B43" s="677">
        <v>35482</v>
      </c>
      <c r="C43" s="677">
        <v>35047.319459999999</v>
      </c>
      <c r="D43" s="678" t="s">
        <v>11</v>
      </c>
    </row>
    <row r="44" spans="1:4" ht="11.25" customHeight="1" x14ac:dyDescent="0.25">
      <c r="A44" s="1189" t="s">
        <v>1201</v>
      </c>
      <c r="B44" s="672">
        <v>199.8</v>
      </c>
      <c r="C44" s="672">
        <v>199.8</v>
      </c>
      <c r="D44" s="673" t="s">
        <v>2380</v>
      </c>
    </row>
    <row r="45" spans="1:4" ht="11.25" customHeight="1" x14ac:dyDescent="0.25">
      <c r="A45" s="1190"/>
      <c r="B45" s="675">
        <v>1500</v>
      </c>
      <c r="C45" s="675">
        <v>1500</v>
      </c>
      <c r="D45" s="676" t="s">
        <v>2381</v>
      </c>
    </row>
    <row r="46" spans="1:4" ht="11.25" customHeight="1" x14ac:dyDescent="0.25">
      <c r="A46" s="1190"/>
      <c r="B46" s="675">
        <v>1000</v>
      </c>
      <c r="C46" s="675">
        <v>1000</v>
      </c>
      <c r="D46" s="676" t="s">
        <v>2382</v>
      </c>
    </row>
    <row r="47" spans="1:4" ht="11.25" customHeight="1" x14ac:dyDescent="0.25">
      <c r="A47" s="1190"/>
      <c r="B47" s="675">
        <v>13.17</v>
      </c>
      <c r="C47" s="675">
        <v>13.162000000000001</v>
      </c>
      <c r="D47" s="676" t="s">
        <v>2383</v>
      </c>
    </row>
    <row r="48" spans="1:4" ht="11.25" customHeight="1" x14ac:dyDescent="0.25">
      <c r="A48" s="1190"/>
      <c r="B48" s="675">
        <v>513</v>
      </c>
      <c r="C48" s="675">
        <v>513</v>
      </c>
      <c r="D48" s="676" t="s">
        <v>2368</v>
      </c>
    </row>
    <row r="49" spans="1:4" ht="11.25" customHeight="1" x14ac:dyDescent="0.25">
      <c r="A49" s="1190"/>
      <c r="B49" s="675">
        <v>15142.5</v>
      </c>
      <c r="C49" s="675">
        <v>15142.5</v>
      </c>
      <c r="D49" s="676" t="s">
        <v>2369</v>
      </c>
    </row>
    <row r="50" spans="1:4" ht="11.25" customHeight="1" x14ac:dyDescent="0.25">
      <c r="A50" s="1190"/>
      <c r="B50" s="675">
        <v>1357.5</v>
      </c>
      <c r="C50" s="675">
        <v>1357.5</v>
      </c>
      <c r="D50" s="676" t="s">
        <v>2370</v>
      </c>
    </row>
    <row r="51" spans="1:4" ht="11.25" customHeight="1" x14ac:dyDescent="0.25">
      <c r="A51" s="1190"/>
      <c r="B51" s="675">
        <v>2007</v>
      </c>
      <c r="C51" s="675">
        <v>2007</v>
      </c>
      <c r="D51" s="676" t="s">
        <v>2375</v>
      </c>
    </row>
    <row r="52" spans="1:4" ht="11.25" customHeight="1" x14ac:dyDescent="0.25">
      <c r="A52" s="1190"/>
      <c r="B52" s="675">
        <v>1000</v>
      </c>
      <c r="C52" s="675">
        <v>1000</v>
      </c>
      <c r="D52" s="676" t="s">
        <v>2384</v>
      </c>
    </row>
    <row r="53" spans="1:4" ht="11.25" customHeight="1" x14ac:dyDescent="0.25">
      <c r="A53" s="1191"/>
      <c r="B53" s="677">
        <v>22732.97</v>
      </c>
      <c r="C53" s="677">
        <v>22732.962</v>
      </c>
      <c r="D53" s="678" t="s">
        <v>11</v>
      </c>
    </row>
    <row r="54" spans="1:4" ht="11.25" customHeight="1" x14ac:dyDescent="0.25">
      <c r="A54" s="1190" t="s">
        <v>2385</v>
      </c>
      <c r="B54" s="675">
        <v>89</v>
      </c>
      <c r="C54" s="675">
        <v>89</v>
      </c>
      <c r="D54" s="676" t="s">
        <v>872</v>
      </c>
    </row>
    <row r="55" spans="1:4" ht="11.25" customHeight="1" x14ac:dyDescent="0.25">
      <c r="A55" s="1190"/>
      <c r="B55" s="675">
        <v>991</v>
      </c>
      <c r="C55" s="675">
        <v>945.45941000000005</v>
      </c>
      <c r="D55" s="676" t="s">
        <v>2383</v>
      </c>
    </row>
    <row r="56" spans="1:4" ht="11.25" customHeight="1" x14ac:dyDescent="0.25">
      <c r="A56" s="1190"/>
      <c r="B56" s="675">
        <v>219</v>
      </c>
      <c r="C56" s="675">
        <v>219</v>
      </c>
      <c r="D56" s="676" t="s">
        <v>2368</v>
      </c>
    </row>
    <row r="57" spans="1:4" ht="11.25" customHeight="1" x14ac:dyDescent="0.25">
      <c r="A57" s="1190"/>
      <c r="B57" s="675">
        <v>130</v>
      </c>
      <c r="C57" s="675">
        <v>130</v>
      </c>
      <c r="D57" s="676" t="s">
        <v>2386</v>
      </c>
    </row>
    <row r="58" spans="1:4" ht="11.25" customHeight="1" x14ac:dyDescent="0.25">
      <c r="A58" s="1190"/>
      <c r="B58" s="675">
        <v>211</v>
      </c>
      <c r="C58" s="675">
        <v>211</v>
      </c>
      <c r="D58" s="676" t="s">
        <v>2387</v>
      </c>
    </row>
    <row r="59" spans="1:4" ht="11.25" customHeight="1" x14ac:dyDescent="0.25">
      <c r="A59" s="1190"/>
      <c r="B59" s="675">
        <v>470</v>
      </c>
      <c r="C59" s="675">
        <v>470</v>
      </c>
      <c r="D59" s="676" t="s">
        <v>2388</v>
      </c>
    </row>
    <row r="60" spans="1:4" ht="11.25" customHeight="1" x14ac:dyDescent="0.25">
      <c r="A60" s="1190"/>
      <c r="B60" s="675">
        <v>24625</v>
      </c>
      <c r="C60" s="675">
        <v>24625</v>
      </c>
      <c r="D60" s="676" t="s">
        <v>2369</v>
      </c>
    </row>
    <row r="61" spans="1:4" ht="11.25" customHeight="1" x14ac:dyDescent="0.25">
      <c r="A61" s="1190"/>
      <c r="B61" s="675">
        <v>1111</v>
      </c>
      <c r="C61" s="675">
        <v>1111</v>
      </c>
      <c r="D61" s="676" t="s">
        <v>2370</v>
      </c>
    </row>
    <row r="62" spans="1:4" ht="11.25" customHeight="1" x14ac:dyDescent="0.25">
      <c r="A62" s="1190"/>
      <c r="B62" s="675">
        <v>252</v>
      </c>
      <c r="C62" s="675">
        <v>252</v>
      </c>
      <c r="D62" s="676" t="s">
        <v>2375</v>
      </c>
    </row>
    <row r="63" spans="1:4" ht="11.25" customHeight="1" x14ac:dyDescent="0.25">
      <c r="A63" s="1190"/>
      <c r="B63" s="675">
        <v>1500</v>
      </c>
      <c r="C63" s="675">
        <v>1383.77054</v>
      </c>
      <c r="D63" s="676" t="s">
        <v>2389</v>
      </c>
    </row>
    <row r="64" spans="1:4" ht="11.25" customHeight="1" x14ac:dyDescent="0.25">
      <c r="A64" s="1190"/>
      <c r="B64" s="675">
        <v>1500</v>
      </c>
      <c r="C64" s="675">
        <v>0</v>
      </c>
      <c r="D64" s="676" t="s">
        <v>2390</v>
      </c>
    </row>
    <row r="65" spans="1:4" ht="11.25" customHeight="1" x14ac:dyDescent="0.25">
      <c r="A65" s="1190"/>
      <c r="B65" s="675">
        <v>12000</v>
      </c>
      <c r="C65" s="675">
        <v>1843.2729999999999</v>
      </c>
      <c r="D65" s="676" t="s">
        <v>2391</v>
      </c>
    </row>
    <row r="66" spans="1:4" ht="11.25" customHeight="1" x14ac:dyDescent="0.25">
      <c r="A66" s="1190"/>
      <c r="B66" s="675">
        <v>43098</v>
      </c>
      <c r="C66" s="675">
        <v>31279.502950000002</v>
      </c>
      <c r="D66" s="676" t="s">
        <v>11</v>
      </c>
    </row>
    <row r="67" spans="1:4" ht="11.25" customHeight="1" x14ac:dyDescent="0.25">
      <c r="A67" s="1189" t="s">
        <v>1207</v>
      </c>
      <c r="B67" s="672">
        <v>400</v>
      </c>
      <c r="C67" s="672">
        <v>400</v>
      </c>
      <c r="D67" s="673" t="s">
        <v>2392</v>
      </c>
    </row>
    <row r="68" spans="1:4" ht="11.25" customHeight="1" x14ac:dyDescent="0.25">
      <c r="A68" s="1190"/>
      <c r="B68" s="675">
        <v>1981.25</v>
      </c>
      <c r="C68" s="675">
        <v>1981.2449999999999</v>
      </c>
      <c r="D68" s="676" t="s">
        <v>2393</v>
      </c>
    </row>
    <row r="69" spans="1:4" ht="11.25" customHeight="1" x14ac:dyDescent="0.25">
      <c r="A69" s="1190"/>
      <c r="B69" s="675">
        <v>2300</v>
      </c>
      <c r="C69" s="675">
        <v>2300</v>
      </c>
      <c r="D69" s="676" t="s">
        <v>874</v>
      </c>
    </row>
    <row r="70" spans="1:4" ht="11.25" customHeight="1" x14ac:dyDescent="0.25">
      <c r="A70" s="1190"/>
      <c r="B70" s="675">
        <v>44048.5</v>
      </c>
      <c r="C70" s="675">
        <v>44048.504000000001</v>
      </c>
      <c r="D70" s="676" t="s">
        <v>2369</v>
      </c>
    </row>
    <row r="71" spans="1:4" ht="11.25" customHeight="1" x14ac:dyDescent="0.25">
      <c r="A71" s="1190"/>
      <c r="B71" s="675">
        <v>1831.5</v>
      </c>
      <c r="C71" s="675">
        <v>1831.4960000000001</v>
      </c>
      <c r="D71" s="676" t="s">
        <v>2370</v>
      </c>
    </row>
    <row r="72" spans="1:4" ht="11.25" customHeight="1" x14ac:dyDescent="0.25">
      <c r="A72" s="1190"/>
      <c r="B72" s="675">
        <v>50</v>
      </c>
      <c r="C72" s="675">
        <v>0</v>
      </c>
      <c r="D72" s="676" t="s">
        <v>2394</v>
      </c>
    </row>
    <row r="73" spans="1:4" ht="11.25" customHeight="1" x14ac:dyDescent="0.25">
      <c r="A73" s="1191"/>
      <c r="B73" s="677">
        <v>50611.25</v>
      </c>
      <c r="C73" s="677">
        <v>50561.245000000003</v>
      </c>
      <c r="D73" s="678" t="s">
        <v>11</v>
      </c>
    </row>
    <row r="74" spans="1:4" s="684" customFormat="1" ht="23.25" customHeight="1" x14ac:dyDescent="0.2">
      <c r="A74" s="679" t="s">
        <v>2395</v>
      </c>
      <c r="B74" s="680">
        <v>246573.42</v>
      </c>
      <c r="C74" s="680">
        <v>230092.99666999999</v>
      </c>
      <c r="D74" s="678"/>
    </row>
    <row r="75" spans="1:4" s="663" customFormat="1" ht="24.75" customHeight="1" x14ac:dyDescent="0.15">
      <c r="A75" s="669" t="s">
        <v>2396</v>
      </c>
      <c r="B75" s="685"/>
      <c r="C75" s="685"/>
      <c r="D75" s="686"/>
    </row>
    <row r="76" spans="1:4" ht="11.25" customHeight="1" x14ac:dyDescent="0.25">
      <c r="A76" s="1189" t="s">
        <v>2397</v>
      </c>
      <c r="B76" s="672">
        <v>22546</v>
      </c>
      <c r="C76" s="672">
        <v>22546</v>
      </c>
      <c r="D76" s="673" t="s">
        <v>2398</v>
      </c>
    </row>
    <row r="77" spans="1:4" ht="11.25" customHeight="1" x14ac:dyDescent="0.25">
      <c r="A77" s="1190"/>
      <c r="B77" s="675">
        <v>300</v>
      </c>
      <c r="C77" s="675">
        <v>0</v>
      </c>
      <c r="D77" s="676" t="s">
        <v>422</v>
      </c>
    </row>
    <row r="78" spans="1:4" ht="11.25" customHeight="1" x14ac:dyDescent="0.25">
      <c r="A78" s="1190"/>
      <c r="B78" s="675">
        <v>530</v>
      </c>
      <c r="C78" s="675">
        <v>438.36200000000002</v>
      </c>
      <c r="D78" s="676" t="s">
        <v>2399</v>
      </c>
    </row>
    <row r="79" spans="1:4" ht="11.25" customHeight="1" x14ac:dyDescent="0.25">
      <c r="A79" s="1190"/>
      <c r="B79" s="675">
        <v>231.52</v>
      </c>
      <c r="C79" s="675">
        <v>231.51599999999999</v>
      </c>
      <c r="D79" s="676" t="s">
        <v>2400</v>
      </c>
    </row>
    <row r="80" spans="1:4" ht="11.25" customHeight="1" x14ac:dyDescent="0.25">
      <c r="A80" s="1190"/>
      <c r="B80" s="675">
        <v>3500</v>
      </c>
      <c r="C80" s="675">
        <v>3500</v>
      </c>
      <c r="D80" s="676" t="s">
        <v>2401</v>
      </c>
    </row>
    <row r="81" spans="1:4" ht="11.25" customHeight="1" x14ac:dyDescent="0.25">
      <c r="A81" s="1190"/>
      <c r="B81" s="675">
        <v>700</v>
      </c>
      <c r="C81" s="675">
        <v>700</v>
      </c>
      <c r="D81" s="676" t="s">
        <v>2402</v>
      </c>
    </row>
    <row r="82" spans="1:4" ht="11.25" customHeight="1" x14ac:dyDescent="0.25">
      <c r="A82" s="1190"/>
      <c r="B82" s="675">
        <v>2500</v>
      </c>
      <c r="C82" s="675">
        <v>2500</v>
      </c>
      <c r="D82" s="676" t="s">
        <v>2403</v>
      </c>
    </row>
    <row r="83" spans="1:4" ht="11.25" customHeight="1" x14ac:dyDescent="0.25">
      <c r="A83" s="1191"/>
      <c r="B83" s="677">
        <v>30307.52</v>
      </c>
      <c r="C83" s="677">
        <v>29915.878000000001</v>
      </c>
      <c r="D83" s="678" t="s">
        <v>11</v>
      </c>
    </row>
    <row r="84" spans="1:4" ht="11.25" customHeight="1" x14ac:dyDescent="0.25">
      <c r="A84" s="1190" t="s">
        <v>2404</v>
      </c>
      <c r="B84" s="675">
        <v>4253</v>
      </c>
      <c r="C84" s="675">
        <v>4253</v>
      </c>
      <c r="D84" s="676" t="s">
        <v>2398</v>
      </c>
    </row>
    <row r="85" spans="1:4" ht="11.25" customHeight="1" x14ac:dyDescent="0.25">
      <c r="A85" s="1190"/>
      <c r="B85" s="675">
        <v>1492</v>
      </c>
      <c r="C85" s="675">
        <v>1492</v>
      </c>
      <c r="D85" s="676" t="s">
        <v>2309</v>
      </c>
    </row>
    <row r="86" spans="1:4" ht="11.25" customHeight="1" x14ac:dyDescent="0.25">
      <c r="A86" s="1190"/>
      <c r="B86" s="675">
        <v>6950</v>
      </c>
      <c r="C86" s="675">
        <v>6881.6573600000002</v>
      </c>
      <c r="D86" s="676" t="s">
        <v>2405</v>
      </c>
    </row>
    <row r="87" spans="1:4" ht="11.25" customHeight="1" x14ac:dyDescent="0.25">
      <c r="A87" s="1190"/>
      <c r="B87" s="675">
        <v>3150</v>
      </c>
      <c r="C87" s="675">
        <v>3150</v>
      </c>
      <c r="D87" s="676" t="s">
        <v>2401</v>
      </c>
    </row>
    <row r="88" spans="1:4" ht="11.25" customHeight="1" x14ac:dyDescent="0.25">
      <c r="A88" s="1190"/>
      <c r="B88" s="675">
        <v>100</v>
      </c>
      <c r="C88" s="675">
        <v>100</v>
      </c>
      <c r="D88" s="676" t="s">
        <v>2402</v>
      </c>
    </row>
    <row r="89" spans="1:4" ht="11.25" customHeight="1" x14ac:dyDescent="0.25">
      <c r="A89" s="1190"/>
      <c r="B89" s="675">
        <v>350</v>
      </c>
      <c r="C89" s="675">
        <v>350</v>
      </c>
      <c r="D89" s="676" t="s">
        <v>2403</v>
      </c>
    </row>
    <row r="90" spans="1:4" ht="11.25" customHeight="1" x14ac:dyDescent="0.25">
      <c r="A90" s="1190"/>
      <c r="B90" s="675">
        <v>1841.23</v>
      </c>
      <c r="C90" s="675">
        <v>1841.2329099999999</v>
      </c>
      <c r="D90" s="676" t="s">
        <v>2406</v>
      </c>
    </row>
    <row r="91" spans="1:4" ht="11.25" customHeight="1" x14ac:dyDescent="0.25">
      <c r="A91" s="1190"/>
      <c r="B91" s="675">
        <v>800</v>
      </c>
      <c r="C91" s="675">
        <v>155.386</v>
      </c>
      <c r="D91" s="676" t="s">
        <v>2407</v>
      </c>
    </row>
    <row r="92" spans="1:4" ht="11.25" customHeight="1" x14ac:dyDescent="0.25">
      <c r="A92" s="1190"/>
      <c r="B92" s="675">
        <v>18936.23</v>
      </c>
      <c r="C92" s="675">
        <v>18223.276269999998</v>
      </c>
      <c r="D92" s="676" t="s">
        <v>11</v>
      </c>
    </row>
    <row r="93" spans="1:4" ht="11.25" customHeight="1" x14ac:dyDescent="0.25">
      <c r="A93" s="1189" t="s">
        <v>2408</v>
      </c>
      <c r="B93" s="672">
        <v>14523</v>
      </c>
      <c r="C93" s="672">
        <v>14523</v>
      </c>
      <c r="D93" s="673" t="s">
        <v>2398</v>
      </c>
    </row>
    <row r="94" spans="1:4" ht="11.25" customHeight="1" x14ac:dyDescent="0.25">
      <c r="A94" s="1190"/>
      <c r="B94" s="675">
        <v>1000</v>
      </c>
      <c r="C94" s="675">
        <v>1000</v>
      </c>
      <c r="D94" s="676" t="s">
        <v>2401</v>
      </c>
    </row>
    <row r="95" spans="1:4" ht="11.25" customHeight="1" x14ac:dyDescent="0.25">
      <c r="A95" s="1190"/>
      <c r="B95" s="675">
        <v>1200</v>
      </c>
      <c r="C95" s="675">
        <v>1200</v>
      </c>
      <c r="D95" s="676" t="s">
        <v>2402</v>
      </c>
    </row>
    <row r="96" spans="1:4" ht="11.25" customHeight="1" x14ac:dyDescent="0.25">
      <c r="A96" s="1190"/>
      <c r="B96" s="675">
        <v>1000</v>
      </c>
      <c r="C96" s="675">
        <v>1000</v>
      </c>
      <c r="D96" s="676" t="s">
        <v>2403</v>
      </c>
    </row>
    <row r="97" spans="1:4" ht="11.25" customHeight="1" x14ac:dyDescent="0.25">
      <c r="A97" s="1191"/>
      <c r="B97" s="677">
        <v>17723</v>
      </c>
      <c r="C97" s="677">
        <v>17723</v>
      </c>
      <c r="D97" s="678" t="s">
        <v>11</v>
      </c>
    </row>
    <row r="98" spans="1:4" ht="11.25" customHeight="1" x14ac:dyDescent="0.25">
      <c r="A98" s="1190" t="s">
        <v>2409</v>
      </c>
      <c r="B98" s="675">
        <v>15063</v>
      </c>
      <c r="C98" s="675">
        <v>15063</v>
      </c>
      <c r="D98" s="676" t="s">
        <v>2398</v>
      </c>
    </row>
    <row r="99" spans="1:4" ht="11.25" customHeight="1" x14ac:dyDescent="0.25">
      <c r="A99" s="1190"/>
      <c r="B99" s="675">
        <v>1100</v>
      </c>
      <c r="C99" s="675">
        <v>1100</v>
      </c>
      <c r="D99" s="676" t="s">
        <v>2401</v>
      </c>
    </row>
    <row r="100" spans="1:4" ht="11.25" customHeight="1" x14ac:dyDescent="0.25">
      <c r="A100" s="1190"/>
      <c r="B100" s="675">
        <v>2200</v>
      </c>
      <c r="C100" s="675">
        <v>2200</v>
      </c>
      <c r="D100" s="676" t="s">
        <v>2402</v>
      </c>
    </row>
    <row r="101" spans="1:4" ht="11.25" customHeight="1" x14ac:dyDescent="0.25">
      <c r="A101" s="1190"/>
      <c r="B101" s="675">
        <v>500</v>
      </c>
      <c r="C101" s="675">
        <v>500</v>
      </c>
      <c r="D101" s="676" t="s">
        <v>2403</v>
      </c>
    </row>
    <row r="102" spans="1:4" ht="11.25" customHeight="1" x14ac:dyDescent="0.25">
      <c r="A102" s="1190"/>
      <c r="B102" s="675">
        <v>18863</v>
      </c>
      <c r="C102" s="675">
        <v>18863</v>
      </c>
      <c r="D102" s="676" t="s">
        <v>11</v>
      </c>
    </row>
    <row r="103" spans="1:4" ht="11.25" customHeight="1" x14ac:dyDescent="0.25">
      <c r="A103" s="1189" t="s">
        <v>2410</v>
      </c>
      <c r="B103" s="672">
        <v>18400</v>
      </c>
      <c r="C103" s="672">
        <v>18400</v>
      </c>
      <c r="D103" s="673" t="s">
        <v>2398</v>
      </c>
    </row>
    <row r="104" spans="1:4" ht="11.25" customHeight="1" x14ac:dyDescent="0.25">
      <c r="A104" s="1190"/>
      <c r="B104" s="675">
        <v>700</v>
      </c>
      <c r="C104" s="675">
        <v>0</v>
      </c>
      <c r="D104" s="676" t="s">
        <v>422</v>
      </c>
    </row>
    <row r="105" spans="1:4" ht="11.25" customHeight="1" x14ac:dyDescent="0.25">
      <c r="A105" s="1190"/>
      <c r="B105" s="675">
        <v>200</v>
      </c>
      <c r="C105" s="675">
        <v>200</v>
      </c>
      <c r="D105" s="676" t="s">
        <v>2400</v>
      </c>
    </row>
    <row r="106" spans="1:4" ht="11.25" customHeight="1" x14ac:dyDescent="0.25">
      <c r="A106" s="1190"/>
      <c r="B106" s="675">
        <v>400</v>
      </c>
      <c r="C106" s="675">
        <v>400</v>
      </c>
      <c r="D106" s="676" t="s">
        <v>2401</v>
      </c>
    </row>
    <row r="107" spans="1:4" ht="11.25" customHeight="1" x14ac:dyDescent="0.25">
      <c r="A107" s="1190"/>
      <c r="B107" s="675">
        <v>1600</v>
      </c>
      <c r="C107" s="675">
        <v>1600</v>
      </c>
      <c r="D107" s="676" t="s">
        <v>2402</v>
      </c>
    </row>
    <row r="108" spans="1:4" ht="11.25" customHeight="1" x14ac:dyDescent="0.25">
      <c r="A108" s="1190"/>
      <c r="B108" s="675">
        <v>1100</v>
      </c>
      <c r="C108" s="675">
        <v>1100</v>
      </c>
      <c r="D108" s="676" t="s">
        <v>2411</v>
      </c>
    </row>
    <row r="109" spans="1:4" ht="11.25" customHeight="1" x14ac:dyDescent="0.25">
      <c r="A109" s="1190"/>
      <c r="B109" s="675">
        <v>400</v>
      </c>
      <c r="C109" s="675">
        <v>315</v>
      </c>
      <c r="D109" s="676" t="s">
        <v>2314</v>
      </c>
    </row>
    <row r="110" spans="1:4" ht="11.25" customHeight="1" x14ac:dyDescent="0.25">
      <c r="A110" s="1191"/>
      <c r="B110" s="677">
        <v>22800</v>
      </c>
      <c r="C110" s="677">
        <v>22015</v>
      </c>
      <c r="D110" s="678" t="s">
        <v>11</v>
      </c>
    </row>
    <row r="111" spans="1:4" ht="11.25" customHeight="1" x14ac:dyDescent="0.25">
      <c r="A111" s="1190" t="s">
        <v>2412</v>
      </c>
      <c r="B111" s="675">
        <v>8641</v>
      </c>
      <c r="C111" s="675">
        <v>8641</v>
      </c>
      <c r="D111" s="676" t="s">
        <v>2398</v>
      </c>
    </row>
    <row r="112" spans="1:4" ht="11.25" customHeight="1" x14ac:dyDescent="0.25">
      <c r="A112" s="1190"/>
      <c r="B112" s="675">
        <v>700</v>
      </c>
      <c r="C112" s="675">
        <v>627.9</v>
      </c>
      <c r="D112" s="676" t="s">
        <v>2413</v>
      </c>
    </row>
    <row r="113" spans="1:4" ht="11.25" customHeight="1" x14ac:dyDescent="0.25">
      <c r="A113" s="1190"/>
      <c r="B113" s="675">
        <v>200</v>
      </c>
      <c r="C113" s="675">
        <v>200</v>
      </c>
      <c r="D113" s="676" t="s">
        <v>2401</v>
      </c>
    </row>
    <row r="114" spans="1:4" ht="11.25" customHeight="1" x14ac:dyDescent="0.25">
      <c r="A114" s="1190"/>
      <c r="B114" s="675">
        <v>1300</v>
      </c>
      <c r="C114" s="675">
        <v>1300</v>
      </c>
      <c r="D114" s="676" t="s">
        <v>2402</v>
      </c>
    </row>
    <row r="115" spans="1:4" ht="11.25" customHeight="1" x14ac:dyDescent="0.25">
      <c r="A115" s="1190"/>
      <c r="B115" s="675">
        <v>10841</v>
      </c>
      <c r="C115" s="675">
        <v>10768.9</v>
      </c>
      <c r="D115" s="676" t="s">
        <v>11</v>
      </c>
    </row>
    <row r="116" spans="1:4" ht="11.25" customHeight="1" x14ac:dyDescent="0.25">
      <c r="A116" s="1189" t="s">
        <v>2414</v>
      </c>
      <c r="B116" s="672">
        <v>13309.17</v>
      </c>
      <c r="C116" s="672">
        <v>13309.167000000001</v>
      </c>
      <c r="D116" s="673" t="s">
        <v>2398</v>
      </c>
    </row>
    <row r="117" spans="1:4" ht="11.25" customHeight="1" x14ac:dyDescent="0.25">
      <c r="A117" s="1190"/>
      <c r="B117" s="675">
        <v>1337.6299999999999</v>
      </c>
      <c r="C117" s="675">
        <v>1337.6332500000001</v>
      </c>
      <c r="D117" s="676" t="s">
        <v>2415</v>
      </c>
    </row>
    <row r="118" spans="1:4" ht="11.25" customHeight="1" x14ac:dyDescent="0.25">
      <c r="A118" s="1190"/>
      <c r="B118" s="675">
        <v>300</v>
      </c>
      <c r="C118" s="675">
        <v>0</v>
      </c>
      <c r="D118" s="676" t="s">
        <v>422</v>
      </c>
    </row>
    <row r="119" spans="1:4" ht="11.25" customHeight="1" x14ac:dyDescent="0.25">
      <c r="A119" s="1190"/>
      <c r="B119" s="675">
        <v>1357.1999999999998</v>
      </c>
      <c r="C119" s="675">
        <v>1357.1999999999998</v>
      </c>
      <c r="D119" s="676" t="s">
        <v>2309</v>
      </c>
    </row>
    <row r="120" spans="1:4" ht="11.25" customHeight="1" x14ac:dyDescent="0.25">
      <c r="A120" s="1190"/>
      <c r="B120" s="675">
        <v>300</v>
      </c>
      <c r="C120" s="675">
        <v>300</v>
      </c>
      <c r="D120" s="676" t="s">
        <v>2416</v>
      </c>
    </row>
    <row r="121" spans="1:4" ht="11.25" customHeight="1" x14ac:dyDescent="0.25">
      <c r="A121" s="1190"/>
      <c r="B121" s="675">
        <v>250</v>
      </c>
      <c r="C121" s="675">
        <v>250</v>
      </c>
      <c r="D121" s="676" t="s">
        <v>428</v>
      </c>
    </row>
    <row r="122" spans="1:4" ht="11.25" customHeight="1" x14ac:dyDescent="0.25">
      <c r="A122" s="1190"/>
      <c r="B122" s="675">
        <v>2600</v>
      </c>
      <c r="C122" s="675">
        <v>2600</v>
      </c>
      <c r="D122" s="676" t="s">
        <v>2401</v>
      </c>
    </row>
    <row r="123" spans="1:4" ht="11.25" customHeight="1" x14ac:dyDescent="0.25">
      <c r="A123" s="1190"/>
      <c r="B123" s="675">
        <v>900</v>
      </c>
      <c r="C123" s="675">
        <v>900</v>
      </c>
      <c r="D123" s="676" t="s">
        <v>2402</v>
      </c>
    </row>
    <row r="124" spans="1:4" ht="11.25" customHeight="1" x14ac:dyDescent="0.25">
      <c r="A124" s="1190"/>
      <c r="B124" s="675">
        <v>1500</v>
      </c>
      <c r="C124" s="675">
        <v>1500</v>
      </c>
      <c r="D124" s="676" t="s">
        <v>2403</v>
      </c>
    </row>
    <row r="125" spans="1:4" ht="11.25" customHeight="1" x14ac:dyDescent="0.25">
      <c r="A125" s="1191"/>
      <c r="B125" s="677">
        <v>21854</v>
      </c>
      <c r="C125" s="677">
        <v>21554.000250000001</v>
      </c>
      <c r="D125" s="678" t="s">
        <v>11</v>
      </c>
    </row>
    <row r="126" spans="1:4" ht="11.25" customHeight="1" x14ac:dyDescent="0.25">
      <c r="A126" s="1190" t="s">
        <v>2417</v>
      </c>
      <c r="B126" s="675">
        <v>3790</v>
      </c>
      <c r="C126" s="675">
        <v>3790</v>
      </c>
      <c r="D126" s="676" t="s">
        <v>2398</v>
      </c>
    </row>
    <row r="127" spans="1:4" ht="11.25" customHeight="1" x14ac:dyDescent="0.25">
      <c r="A127" s="1190"/>
      <c r="B127" s="675">
        <v>250</v>
      </c>
      <c r="C127" s="675">
        <v>250</v>
      </c>
      <c r="D127" s="676" t="s">
        <v>2401</v>
      </c>
    </row>
    <row r="128" spans="1:4" ht="11.25" customHeight="1" x14ac:dyDescent="0.25">
      <c r="A128" s="1190"/>
      <c r="B128" s="675">
        <v>350</v>
      </c>
      <c r="C128" s="675">
        <v>350</v>
      </c>
      <c r="D128" s="676" t="s">
        <v>2402</v>
      </c>
    </row>
    <row r="129" spans="1:4" ht="11.25" customHeight="1" x14ac:dyDescent="0.25">
      <c r="A129" s="1190"/>
      <c r="B129" s="675">
        <v>300</v>
      </c>
      <c r="C129" s="675">
        <v>300</v>
      </c>
      <c r="D129" s="676" t="s">
        <v>2403</v>
      </c>
    </row>
    <row r="130" spans="1:4" ht="11.25" customHeight="1" x14ac:dyDescent="0.25">
      <c r="A130" s="1190"/>
      <c r="B130" s="675">
        <v>4690</v>
      </c>
      <c r="C130" s="675">
        <v>4690</v>
      </c>
      <c r="D130" s="676" t="s">
        <v>11</v>
      </c>
    </row>
    <row r="131" spans="1:4" ht="11.25" customHeight="1" x14ac:dyDescent="0.25">
      <c r="A131" s="1189" t="s">
        <v>2418</v>
      </c>
      <c r="B131" s="672">
        <v>100</v>
      </c>
      <c r="C131" s="672">
        <v>100</v>
      </c>
      <c r="D131" s="673" t="s">
        <v>2419</v>
      </c>
    </row>
    <row r="132" spans="1:4" ht="11.25" customHeight="1" x14ac:dyDescent="0.25">
      <c r="A132" s="1190"/>
      <c r="B132" s="675">
        <v>9449</v>
      </c>
      <c r="C132" s="675">
        <v>9449</v>
      </c>
      <c r="D132" s="676" t="s">
        <v>2398</v>
      </c>
    </row>
    <row r="133" spans="1:4" ht="11.25" customHeight="1" x14ac:dyDescent="0.25">
      <c r="A133" s="1190"/>
      <c r="B133" s="675">
        <v>1000</v>
      </c>
      <c r="C133" s="675">
        <v>1000</v>
      </c>
      <c r="D133" s="676" t="s">
        <v>2420</v>
      </c>
    </row>
    <row r="134" spans="1:4" ht="11.25" customHeight="1" x14ac:dyDescent="0.25">
      <c r="A134" s="1190"/>
      <c r="B134" s="675">
        <v>2600</v>
      </c>
      <c r="C134" s="675">
        <v>0</v>
      </c>
      <c r="D134" s="676" t="s">
        <v>2421</v>
      </c>
    </row>
    <row r="135" spans="1:4" ht="11.25" customHeight="1" x14ac:dyDescent="0.25">
      <c r="A135" s="1190"/>
      <c r="B135" s="675">
        <v>50</v>
      </c>
      <c r="C135" s="675">
        <v>50</v>
      </c>
      <c r="D135" s="676" t="s">
        <v>2401</v>
      </c>
    </row>
    <row r="136" spans="1:4" ht="11.25" customHeight="1" x14ac:dyDescent="0.25">
      <c r="A136" s="1190"/>
      <c r="B136" s="675">
        <v>1150</v>
      </c>
      <c r="C136" s="675">
        <v>1150</v>
      </c>
      <c r="D136" s="676" t="s">
        <v>2402</v>
      </c>
    </row>
    <row r="137" spans="1:4" ht="11.25" customHeight="1" x14ac:dyDescent="0.25">
      <c r="A137" s="1190"/>
      <c r="B137" s="675">
        <v>400</v>
      </c>
      <c r="C137" s="675">
        <v>400</v>
      </c>
      <c r="D137" s="676" t="s">
        <v>2403</v>
      </c>
    </row>
    <row r="138" spans="1:4" ht="11.25" customHeight="1" x14ac:dyDescent="0.25">
      <c r="A138" s="1191"/>
      <c r="B138" s="677">
        <v>14749</v>
      </c>
      <c r="C138" s="677">
        <v>12149</v>
      </c>
      <c r="D138" s="678" t="s">
        <v>11</v>
      </c>
    </row>
    <row r="139" spans="1:4" ht="11.25" customHeight="1" x14ac:dyDescent="0.25">
      <c r="A139" s="1190" t="s">
        <v>2422</v>
      </c>
      <c r="B139" s="675">
        <v>9707</v>
      </c>
      <c r="C139" s="675">
        <v>9707</v>
      </c>
      <c r="D139" s="676" t="s">
        <v>2398</v>
      </c>
    </row>
    <row r="140" spans="1:4" ht="11.25" customHeight="1" x14ac:dyDescent="0.25">
      <c r="A140" s="1190"/>
      <c r="B140" s="675">
        <v>300</v>
      </c>
      <c r="C140" s="675">
        <v>0</v>
      </c>
      <c r="D140" s="676" t="s">
        <v>422</v>
      </c>
    </row>
    <row r="141" spans="1:4" ht="11.25" customHeight="1" x14ac:dyDescent="0.25">
      <c r="A141" s="1190"/>
      <c r="B141" s="675">
        <v>950</v>
      </c>
      <c r="C141" s="675">
        <v>950</v>
      </c>
      <c r="D141" s="676" t="s">
        <v>2401</v>
      </c>
    </row>
    <row r="142" spans="1:4" ht="11.25" customHeight="1" x14ac:dyDescent="0.25">
      <c r="A142" s="1190"/>
      <c r="B142" s="675">
        <v>450</v>
      </c>
      <c r="C142" s="675">
        <v>450</v>
      </c>
      <c r="D142" s="676" t="s">
        <v>2402</v>
      </c>
    </row>
    <row r="143" spans="1:4" ht="11.25" customHeight="1" x14ac:dyDescent="0.25">
      <c r="A143" s="1190"/>
      <c r="B143" s="675">
        <v>800</v>
      </c>
      <c r="C143" s="675">
        <v>800</v>
      </c>
      <c r="D143" s="676" t="s">
        <v>2403</v>
      </c>
    </row>
    <row r="144" spans="1:4" ht="11.25" customHeight="1" x14ac:dyDescent="0.25">
      <c r="A144" s="1190"/>
      <c r="B144" s="675">
        <v>12207</v>
      </c>
      <c r="C144" s="675">
        <v>11907</v>
      </c>
      <c r="D144" s="676" t="s">
        <v>11</v>
      </c>
    </row>
    <row r="145" spans="1:4" ht="11.25" customHeight="1" x14ac:dyDescent="0.25">
      <c r="A145" s="1189" t="s">
        <v>1235</v>
      </c>
      <c r="B145" s="672">
        <v>8422</v>
      </c>
      <c r="C145" s="672">
        <v>8422</v>
      </c>
      <c r="D145" s="673" t="s">
        <v>2398</v>
      </c>
    </row>
    <row r="146" spans="1:4" ht="11.25" customHeight="1" x14ac:dyDescent="0.25">
      <c r="A146" s="1190"/>
      <c r="B146" s="675">
        <v>500</v>
      </c>
      <c r="C146" s="675">
        <v>500</v>
      </c>
      <c r="D146" s="676" t="s">
        <v>2401</v>
      </c>
    </row>
    <row r="147" spans="1:4" ht="11.25" customHeight="1" x14ac:dyDescent="0.25">
      <c r="A147" s="1190"/>
      <c r="B147" s="675">
        <v>800</v>
      </c>
      <c r="C147" s="675">
        <v>800</v>
      </c>
      <c r="D147" s="676" t="s">
        <v>2402</v>
      </c>
    </row>
    <row r="148" spans="1:4" ht="11.25" customHeight="1" x14ac:dyDescent="0.25">
      <c r="A148" s="1191"/>
      <c r="B148" s="677">
        <v>9722</v>
      </c>
      <c r="C148" s="677">
        <v>9722</v>
      </c>
      <c r="D148" s="678" t="s">
        <v>11</v>
      </c>
    </row>
    <row r="149" spans="1:4" ht="11.25" customHeight="1" x14ac:dyDescent="0.25">
      <c r="A149" s="1190" t="s">
        <v>1237</v>
      </c>
      <c r="B149" s="675">
        <v>4576</v>
      </c>
      <c r="C149" s="675">
        <v>4576</v>
      </c>
      <c r="D149" s="676" t="s">
        <v>2398</v>
      </c>
    </row>
    <row r="150" spans="1:4" ht="11.25" customHeight="1" x14ac:dyDescent="0.25">
      <c r="A150" s="1190"/>
      <c r="B150" s="675">
        <v>350</v>
      </c>
      <c r="C150" s="675">
        <v>350</v>
      </c>
      <c r="D150" s="676" t="s">
        <v>2401</v>
      </c>
    </row>
    <row r="151" spans="1:4" ht="11.25" customHeight="1" x14ac:dyDescent="0.25">
      <c r="A151" s="1190"/>
      <c r="B151" s="675">
        <v>400</v>
      </c>
      <c r="C151" s="675">
        <v>400</v>
      </c>
      <c r="D151" s="676" t="s">
        <v>2402</v>
      </c>
    </row>
    <row r="152" spans="1:4" ht="11.25" customHeight="1" x14ac:dyDescent="0.25">
      <c r="A152" s="1190"/>
      <c r="B152" s="675">
        <v>300</v>
      </c>
      <c r="C152" s="675">
        <v>300</v>
      </c>
      <c r="D152" s="676" t="s">
        <v>2403</v>
      </c>
    </row>
    <row r="153" spans="1:4" ht="11.25" customHeight="1" x14ac:dyDescent="0.25">
      <c r="A153" s="1190"/>
      <c r="B153" s="675">
        <v>5626</v>
      </c>
      <c r="C153" s="675">
        <v>5626</v>
      </c>
      <c r="D153" s="676" t="s">
        <v>11</v>
      </c>
    </row>
    <row r="154" spans="1:4" ht="11.25" customHeight="1" x14ac:dyDescent="0.25">
      <c r="A154" s="1189" t="s">
        <v>1217</v>
      </c>
      <c r="B154" s="672">
        <v>9690</v>
      </c>
      <c r="C154" s="672">
        <v>9690</v>
      </c>
      <c r="D154" s="673" t="s">
        <v>2398</v>
      </c>
    </row>
    <row r="155" spans="1:4" ht="11.25" customHeight="1" x14ac:dyDescent="0.25">
      <c r="A155" s="1190"/>
      <c r="B155" s="675">
        <v>300</v>
      </c>
      <c r="C155" s="675">
        <v>300</v>
      </c>
      <c r="D155" s="676" t="s">
        <v>2401</v>
      </c>
    </row>
    <row r="156" spans="1:4" ht="11.25" customHeight="1" x14ac:dyDescent="0.25">
      <c r="A156" s="1190"/>
      <c r="B156" s="675">
        <v>1150</v>
      </c>
      <c r="C156" s="675">
        <v>1150</v>
      </c>
      <c r="D156" s="676" t="s">
        <v>2402</v>
      </c>
    </row>
    <row r="157" spans="1:4" ht="11.25" customHeight="1" x14ac:dyDescent="0.25">
      <c r="A157" s="1190"/>
      <c r="B157" s="675">
        <v>700</v>
      </c>
      <c r="C157" s="675">
        <v>700</v>
      </c>
      <c r="D157" s="676" t="s">
        <v>2403</v>
      </c>
    </row>
    <row r="158" spans="1:4" ht="11.25" customHeight="1" x14ac:dyDescent="0.25">
      <c r="A158" s="1191"/>
      <c r="B158" s="677">
        <v>11840</v>
      </c>
      <c r="C158" s="677">
        <v>11840</v>
      </c>
      <c r="D158" s="678" t="s">
        <v>11</v>
      </c>
    </row>
    <row r="159" spans="1:4" ht="11.25" customHeight="1" x14ac:dyDescent="0.25">
      <c r="A159" s="1190" t="s">
        <v>2423</v>
      </c>
      <c r="B159" s="675">
        <v>300</v>
      </c>
      <c r="C159" s="675">
        <v>0</v>
      </c>
      <c r="D159" s="676" t="s">
        <v>2424</v>
      </c>
    </row>
    <row r="160" spans="1:4" ht="11.25" customHeight="1" x14ac:dyDescent="0.25">
      <c r="A160" s="1190"/>
      <c r="B160" s="675">
        <v>14943</v>
      </c>
      <c r="C160" s="675">
        <v>14943</v>
      </c>
      <c r="D160" s="676" t="s">
        <v>2398</v>
      </c>
    </row>
    <row r="161" spans="1:4" ht="11.25" customHeight="1" x14ac:dyDescent="0.25">
      <c r="A161" s="1190"/>
      <c r="B161" s="675">
        <v>100</v>
      </c>
      <c r="C161" s="675">
        <v>100</v>
      </c>
      <c r="D161" s="676" t="s">
        <v>2401</v>
      </c>
    </row>
    <row r="162" spans="1:4" ht="11.25" customHeight="1" x14ac:dyDescent="0.25">
      <c r="A162" s="1190"/>
      <c r="B162" s="675">
        <v>3100</v>
      </c>
      <c r="C162" s="675">
        <v>3100</v>
      </c>
      <c r="D162" s="676" t="s">
        <v>2402</v>
      </c>
    </row>
    <row r="163" spans="1:4" ht="11.25" customHeight="1" x14ac:dyDescent="0.25">
      <c r="A163" s="1190"/>
      <c r="B163" s="675">
        <v>18443</v>
      </c>
      <c r="C163" s="675">
        <v>18143</v>
      </c>
      <c r="D163" s="676" t="s">
        <v>11</v>
      </c>
    </row>
    <row r="164" spans="1:4" ht="11.25" customHeight="1" x14ac:dyDescent="0.25">
      <c r="A164" s="1189" t="s">
        <v>2425</v>
      </c>
      <c r="B164" s="672">
        <v>21912</v>
      </c>
      <c r="C164" s="672">
        <v>21912</v>
      </c>
      <c r="D164" s="673" t="s">
        <v>2398</v>
      </c>
    </row>
    <row r="165" spans="1:4" ht="11.25" customHeight="1" x14ac:dyDescent="0.25">
      <c r="A165" s="1190"/>
      <c r="B165" s="675">
        <v>681.34</v>
      </c>
      <c r="C165" s="675">
        <v>681.33980999999994</v>
      </c>
      <c r="D165" s="676" t="s">
        <v>2415</v>
      </c>
    </row>
    <row r="166" spans="1:4" ht="11.25" customHeight="1" x14ac:dyDescent="0.25">
      <c r="A166" s="1190"/>
      <c r="B166" s="675">
        <v>2302.67</v>
      </c>
      <c r="C166" s="675">
        <v>2302.65</v>
      </c>
      <c r="D166" s="676" t="s">
        <v>2309</v>
      </c>
    </row>
    <row r="167" spans="1:4" ht="11.25" customHeight="1" x14ac:dyDescent="0.25">
      <c r="A167" s="1190"/>
      <c r="B167" s="675">
        <v>200</v>
      </c>
      <c r="C167" s="675">
        <v>200</v>
      </c>
      <c r="D167" s="676" t="s">
        <v>2401</v>
      </c>
    </row>
    <row r="168" spans="1:4" ht="11.25" customHeight="1" x14ac:dyDescent="0.25">
      <c r="A168" s="1190"/>
      <c r="B168" s="675">
        <v>2000</v>
      </c>
      <c r="C168" s="675">
        <v>2000</v>
      </c>
      <c r="D168" s="676" t="s">
        <v>2402</v>
      </c>
    </row>
    <row r="169" spans="1:4" ht="11.25" customHeight="1" x14ac:dyDescent="0.25">
      <c r="A169" s="1191"/>
      <c r="B169" s="677">
        <v>27096.010000000002</v>
      </c>
      <c r="C169" s="677">
        <v>27095.989810000003</v>
      </c>
      <c r="D169" s="678" t="s">
        <v>11</v>
      </c>
    </row>
    <row r="170" spans="1:4" ht="11.25" customHeight="1" x14ac:dyDescent="0.25">
      <c r="A170" s="1190" t="s">
        <v>2426</v>
      </c>
      <c r="B170" s="675">
        <v>19868</v>
      </c>
      <c r="C170" s="675">
        <v>19868</v>
      </c>
      <c r="D170" s="676" t="s">
        <v>2398</v>
      </c>
    </row>
    <row r="171" spans="1:4" ht="11.25" customHeight="1" x14ac:dyDescent="0.25">
      <c r="A171" s="1190"/>
      <c r="B171" s="675">
        <v>1515.9999999999998</v>
      </c>
      <c r="C171" s="675">
        <v>1099.0454699999998</v>
      </c>
      <c r="D171" s="676" t="s">
        <v>2309</v>
      </c>
    </row>
    <row r="172" spans="1:4" ht="11.25" customHeight="1" x14ac:dyDescent="0.25">
      <c r="A172" s="1190"/>
      <c r="B172" s="675">
        <v>3335</v>
      </c>
      <c r="C172" s="675">
        <v>2980</v>
      </c>
      <c r="D172" s="676" t="s">
        <v>2401</v>
      </c>
    </row>
    <row r="173" spans="1:4" ht="11.25" customHeight="1" x14ac:dyDescent="0.25">
      <c r="A173" s="1190"/>
      <c r="B173" s="675">
        <v>1200</v>
      </c>
      <c r="C173" s="675">
        <v>1200</v>
      </c>
      <c r="D173" s="676" t="s">
        <v>2402</v>
      </c>
    </row>
    <row r="174" spans="1:4" ht="11.25" customHeight="1" x14ac:dyDescent="0.25">
      <c r="A174" s="1190"/>
      <c r="B174" s="675">
        <v>2850</v>
      </c>
      <c r="C174" s="675">
        <v>2850</v>
      </c>
      <c r="D174" s="676" t="s">
        <v>2427</v>
      </c>
    </row>
    <row r="175" spans="1:4" ht="11.25" customHeight="1" x14ac:dyDescent="0.25">
      <c r="A175" s="1190"/>
      <c r="B175" s="675">
        <v>28769</v>
      </c>
      <c r="C175" s="675">
        <v>27997.045470000001</v>
      </c>
      <c r="D175" s="676" t="s">
        <v>11</v>
      </c>
    </row>
    <row r="176" spans="1:4" ht="11.25" customHeight="1" x14ac:dyDescent="0.25">
      <c r="A176" s="1189" t="s">
        <v>2428</v>
      </c>
      <c r="B176" s="672">
        <v>29497</v>
      </c>
      <c r="C176" s="672">
        <v>29497</v>
      </c>
      <c r="D176" s="673" t="s">
        <v>2398</v>
      </c>
    </row>
    <row r="177" spans="1:4" ht="11.25" customHeight="1" x14ac:dyDescent="0.25">
      <c r="A177" s="1190"/>
      <c r="B177" s="675">
        <v>1422.56</v>
      </c>
      <c r="C177" s="675">
        <v>1422.5612900000001</v>
      </c>
      <c r="D177" s="676" t="s">
        <v>2429</v>
      </c>
    </row>
    <row r="178" spans="1:4" ht="11.25" customHeight="1" x14ac:dyDescent="0.25">
      <c r="A178" s="1190"/>
      <c r="B178" s="675">
        <v>1721.6000000000001</v>
      </c>
      <c r="C178" s="675">
        <v>1721.5995</v>
      </c>
      <c r="D178" s="676" t="s">
        <v>2415</v>
      </c>
    </row>
    <row r="179" spans="1:4" ht="11.25" customHeight="1" x14ac:dyDescent="0.25">
      <c r="A179" s="1190"/>
      <c r="B179" s="675">
        <v>2970</v>
      </c>
      <c r="C179" s="675">
        <v>2970</v>
      </c>
      <c r="D179" s="676" t="s">
        <v>2309</v>
      </c>
    </row>
    <row r="180" spans="1:4" ht="11.25" customHeight="1" x14ac:dyDescent="0.25">
      <c r="A180" s="1190"/>
      <c r="B180" s="675">
        <v>1900</v>
      </c>
      <c r="C180" s="675">
        <v>1900</v>
      </c>
      <c r="D180" s="676" t="s">
        <v>2401</v>
      </c>
    </row>
    <row r="181" spans="1:4" ht="11.25" customHeight="1" x14ac:dyDescent="0.25">
      <c r="A181" s="1190"/>
      <c r="B181" s="675">
        <v>5000</v>
      </c>
      <c r="C181" s="675">
        <v>5000</v>
      </c>
      <c r="D181" s="676" t="s">
        <v>2402</v>
      </c>
    </row>
    <row r="182" spans="1:4" ht="11.25" customHeight="1" x14ac:dyDescent="0.25">
      <c r="A182" s="1190"/>
      <c r="B182" s="675">
        <v>800</v>
      </c>
      <c r="C182" s="675">
        <v>800</v>
      </c>
      <c r="D182" s="676" t="s">
        <v>2403</v>
      </c>
    </row>
    <row r="183" spans="1:4" ht="11.25" customHeight="1" x14ac:dyDescent="0.25">
      <c r="A183" s="1191"/>
      <c r="B183" s="677">
        <v>43311.16</v>
      </c>
      <c r="C183" s="677">
        <v>43311.160790000002</v>
      </c>
      <c r="D183" s="678" t="s">
        <v>11</v>
      </c>
    </row>
    <row r="184" spans="1:4" ht="11.25" customHeight="1" x14ac:dyDescent="0.25">
      <c r="A184" s="1190" t="s">
        <v>2430</v>
      </c>
      <c r="B184" s="675">
        <v>19962</v>
      </c>
      <c r="C184" s="675">
        <v>19962</v>
      </c>
      <c r="D184" s="676" t="s">
        <v>2398</v>
      </c>
    </row>
    <row r="185" spans="1:4" ht="11.25" customHeight="1" x14ac:dyDescent="0.25">
      <c r="A185" s="1190"/>
      <c r="B185" s="675">
        <v>9</v>
      </c>
      <c r="C185" s="675">
        <v>9</v>
      </c>
      <c r="D185" s="676" t="s">
        <v>2400</v>
      </c>
    </row>
    <row r="186" spans="1:4" ht="11.25" customHeight="1" x14ac:dyDescent="0.25">
      <c r="A186" s="1190"/>
      <c r="B186" s="675">
        <v>1700</v>
      </c>
      <c r="C186" s="675">
        <v>1700</v>
      </c>
      <c r="D186" s="676" t="s">
        <v>2401</v>
      </c>
    </row>
    <row r="187" spans="1:4" ht="11.25" customHeight="1" x14ac:dyDescent="0.25">
      <c r="A187" s="1190"/>
      <c r="B187" s="675">
        <v>2300</v>
      </c>
      <c r="C187" s="675">
        <v>2300</v>
      </c>
      <c r="D187" s="676" t="s">
        <v>2402</v>
      </c>
    </row>
    <row r="188" spans="1:4" ht="11.25" customHeight="1" x14ac:dyDescent="0.25">
      <c r="A188" s="1190"/>
      <c r="B188" s="675">
        <v>1100</v>
      </c>
      <c r="C188" s="675">
        <v>871.43529999999998</v>
      </c>
      <c r="D188" s="676" t="s">
        <v>2403</v>
      </c>
    </row>
    <row r="189" spans="1:4" ht="11.25" customHeight="1" x14ac:dyDescent="0.25">
      <c r="A189" s="1190"/>
      <c r="B189" s="675">
        <v>25071</v>
      </c>
      <c r="C189" s="675">
        <v>24842.435300000001</v>
      </c>
      <c r="D189" s="676" t="s">
        <v>11</v>
      </c>
    </row>
    <row r="190" spans="1:4" ht="11.25" customHeight="1" x14ac:dyDescent="0.25">
      <c r="A190" s="1189" t="s">
        <v>2431</v>
      </c>
      <c r="B190" s="672">
        <v>892.72</v>
      </c>
      <c r="C190" s="672">
        <v>159.71700000000001</v>
      </c>
      <c r="D190" s="673" t="s">
        <v>2307</v>
      </c>
    </row>
    <row r="191" spans="1:4" ht="11.25" customHeight="1" x14ac:dyDescent="0.25">
      <c r="A191" s="1190"/>
      <c r="B191" s="675">
        <v>16398</v>
      </c>
      <c r="C191" s="675">
        <v>16398</v>
      </c>
      <c r="D191" s="676" t="s">
        <v>2398</v>
      </c>
    </row>
    <row r="192" spans="1:4" ht="11.25" customHeight="1" x14ac:dyDescent="0.25">
      <c r="A192" s="1190"/>
      <c r="B192" s="675">
        <v>98.31</v>
      </c>
      <c r="C192" s="675">
        <v>98.313000000000002</v>
      </c>
      <c r="D192" s="676" t="s">
        <v>2308</v>
      </c>
    </row>
    <row r="193" spans="1:4" ht="11.25" customHeight="1" x14ac:dyDescent="0.25">
      <c r="A193" s="1190"/>
      <c r="B193" s="675">
        <v>394.24</v>
      </c>
      <c r="C193" s="675">
        <v>394.23954999999995</v>
      </c>
      <c r="D193" s="676" t="s">
        <v>2415</v>
      </c>
    </row>
    <row r="194" spans="1:4" ht="11.25" customHeight="1" x14ac:dyDescent="0.25">
      <c r="A194" s="1190"/>
      <c r="B194" s="675">
        <v>700</v>
      </c>
      <c r="C194" s="675">
        <v>0</v>
      </c>
      <c r="D194" s="676" t="s">
        <v>422</v>
      </c>
    </row>
    <row r="195" spans="1:4" ht="11.25" customHeight="1" x14ac:dyDescent="0.25">
      <c r="A195" s="1190"/>
      <c r="B195" s="675">
        <v>3979.1099999999997</v>
      </c>
      <c r="C195" s="675">
        <v>3979.1</v>
      </c>
      <c r="D195" s="676" t="s">
        <v>2309</v>
      </c>
    </row>
    <row r="196" spans="1:4" ht="11.25" customHeight="1" x14ac:dyDescent="0.25">
      <c r="A196" s="1190"/>
      <c r="B196" s="675">
        <v>2500</v>
      </c>
      <c r="C196" s="675">
        <v>2500</v>
      </c>
      <c r="D196" s="676" t="s">
        <v>2401</v>
      </c>
    </row>
    <row r="197" spans="1:4" ht="11.25" customHeight="1" x14ac:dyDescent="0.25">
      <c r="A197" s="1190"/>
      <c r="B197" s="675">
        <v>300</v>
      </c>
      <c r="C197" s="675">
        <v>300</v>
      </c>
      <c r="D197" s="676" t="s">
        <v>2402</v>
      </c>
    </row>
    <row r="198" spans="1:4" ht="11.25" customHeight="1" x14ac:dyDescent="0.25">
      <c r="A198" s="1190"/>
      <c r="B198" s="675">
        <v>200</v>
      </c>
      <c r="C198" s="675">
        <v>92.001750000000001</v>
      </c>
      <c r="D198" s="676" t="s">
        <v>2403</v>
      </c>
    </row>
    <row r="199" spans="1:4" ht="11.25" customHeight="1" x14ac:dyDescent="0.25">
      <c r="A199" s="1190"/>
      <c r="B199" s="675">
        <v>781.1</v>
      </c>
      <c r="C199" s="675">
        <v>144.09800000000001</v>
      </c>
      <c r="D199" s="676" t="s">
        <v>2306</v>
      </c>
    </row>
    <row r="200" spans="1:4" ht="11.25" customHeight="1" x14ac:dyDescent="0.25">
      <c r="A200" s="1191"/>
      <c r="B200" s="677">
        <v>26243.480000000003</v>
      </c>
      <c r="C200" s="677">
        <v>24065.469299999997</v>
      </c>
      <c r="D200" s="678" t="s">
        <v>11</v>
      </c>
    </row>
    <row r="201" spans="1:4" ht="11.25" customHeight="1" x14ac:dyDescent="0.25">
      <c r="A201" s="1190" t="s">
        <v>2432</v>
      </c>
      <c r="B201" s="675">
        <v>8586</v>
      </c>
      <c r="C201" s="675">
        <v>8586</v>
      </c>
      <c r="D201" s="676" t="s">
        <v>2398</v>
      </c>
    </row>
    <row r="202" spans="1:4" ht="11.25" customHeight="1" x14ac:dyDescent="0.25">
      <c r="A202" s="1190"/>
      <c r="B202" s="675">
        <v>376.4</v>
      </c>
      <c r="C202" s="675">
        <v>376.39901999999995</v>
      </c>
      <c r="D202" s="676" t="s">
        <v>2415</v>
      </c>
    </row>
    <row r="203" spans="1:4" ht="11.25" customHeight="1" x14ac:dyDescent="0.25">
      <c r="A203" s="1190"/>
      <c r="B203" s="675">
        <v>1465</v>
      </c>
      <c r="C203" s="675">
        <v>1465</v>
      </c>
      <c r="D203" s="676" t="s">
        <v>2401</v>
      </c>
    </row>
    <row r="204" spans="1:4" ht="11.25" customHeight="1" x14ac:dyDescent="0.25">
      <c r="A204" s="1190"/>
      <c r="B204" s="675">
        <v>255</v>
      </c>
      <c r="C204" s="675">
        <v>255</v>
      </c>
      <c r="D204" s="676" t="s">
        <v>2402</v>
      </c>
    </row>
    <row r="205" spans="1:4" ht="11.25" customHeight="1" x14ac:dyDescent="0.25">
      <c r="A205" s="1190"/>
      <c r="B205" s="675">
        <v>500</v>
      </c>
      <c r="C205" s="675">
        <v>500</v>
      </c>
      <c r="D205" s="676" t="s">
        <v>2403</v>
      </c>
    </row>
    <row r="206" spans="1:4" ht="11.25" customHeight="1" x14ac:dyDescent="0.25">
      <c r="A206" s="1190"/>
      <c r="B206" s="675">
        <v>11182.4</v>
      </c>
      <c r="C206" s="675">
        <v>11182.399020000001</v>
      </c>
      <c r="D206" s="676" t="s">
        <v>11</v>
      </c>
    </row>
    <row r="207" spans="1:4" ht="11.25" customHeight="1" x14ac:dyDescent="0.25">
      <c r="A207" s="1189" t="s">
        <v>1227</v>
      </c>
      <c r="B207" s="672">
        <v>21040</v>
      </c>
      <c r="C207" s="672">
        <v>21040</v>
      </c>
      <c r="D207" s="673" t="s">
        <v>2398</v>
      </c>
    </row>
    <row r="208" spans="1:4" ht="11.25" customHeight="1" x14ac:dyDescent="0.25">
      <c r="A208" s="1190"/>
      <c r="B208" s="675">
        <v>355</v>
      </c>
      <c r="C208" s="675">
        <v>0</v>
      </c>
      <c r="D208" s="676" t="s">
        <v>2433</v>
      </c>
    </row>
    <row r="209" spans="1:4" ht="11.25" customHeight="1" x14ac:dyDescent="0.25">
      <c r="A209" s="1190"/>
      <c r="B209" s="675">
        <v>3674.5099999999998</v>
      </c>
      <c r="C209" s="675">
        <v>3453.3397699999996</v>
      </c>
      <c r="D209" s="676" t="s">
        <v>2309</v>
      </c>
    </row>
    <row r="210" spans="1:4" ht="11.25" customHeight="1" x14ac:dyDescent="0.25">
      <c r="A210" s="1190"/>
      <c r="B210" s="675">
        <v>3200</v>
      </c>
      <c r="C210" s="675">
        <v>3200</v>
      </c>
      <c r="D210" s="676" t="s">
        <v>2401</v>
      </c>
    </row>
    <row r="211" spans="1:4" ht="11.25" customHeight="1" x14ac:dyDescent="0.25">
      <c r="A211" s="1190"/>
      <c r="B211" s="675">
        <v>1100</v>
      </c>
      <c r="C211" s="675">
        <v>1100</v>
      </c>
      <c r="D211" s="676" t="s">
        <v>2402</v>
      </c>
    </row>
    <row r="212" spans="1:4" ht="11.25" customHeight="1" x14ac:dyDescent="0.25">
      <c r="A212" s="1191"/>
      <c r="B212" s="677">
        <v>29369.51</v>
      </c>
      <c r="C212" s="677">
        <v>28793.339769999999</v>
      </c>
      <c r="D212" s="678" t="s">
        <v>11</v>
      </c>
    </row>
    <row r="213" spans="1:4" s="684" customFormat="1" ht="23.25" customHeight="1" x14ac:dyDescent="0.2">
      <c r="A213" s="679" t="s">
        <v>2434</v>
      </c>
      <c r="B213" s="680">
        <v>409644.30999999994</v>
      </c>
      <c r="C213" s="680">
        <v>400427.89397999999</v>
      </c>
      <c r="D213" s="681"/>
    </row>
    <row r="214" spans="1:4" s="663" customFormat="1" ht="24.75" customHeight="1" x14ac:dyDescent="0.15">
      <c r="A214" s="669" t="s">
        <v>2435</v>
      </c>
      <c r="B214" s="685"/>
      <c r="C214" s="685"/>
      <c r="D214" s="686"/>
    </row>
    <row r="215" spans="1:4" ht="11.25" customHeight="1" x14ac:dyDescent="0.25">
      <c r="A215" s="1189" t="s">
        <v>1428</v>
      </c>
      <c r="B215" s="672">
        <v>75</v>
      </c>
      <c r="C215" s="672">
        <v>75</v>
      </c>
      <c r="D215" s="673" t="s">
        <v>2436</v>
      </c>
    </row>
    <row r="216" spans="1:4" ht="11.25" customHeight="1" x14ac:dyDescent="0.25">
      <c r="A216" s="1190"/>
      <c r="B216" s="675">
        <v>471</v>
      </c>
      <c r="C216" s="675">
        <v>471</v>
      </c>
      <c r="D216" s="676" t="s">
        <v>2437</v>
      </c>
    </row>
    <row r="217" spans="1:4" ht="11.25" customHeight="1" x14ac:dyDescent="0.25">
      <c r="A217" s="1190"/>
      <c r="B217" s="675">
        <v>40</v>
      </c>
      <c r="C217" s="675">
        <v>40</v>
      </c>
      <c r="D217" s="676" t="s">
        <v>2438</v>
      </c>
    </row>
    <row r="218" spans="1:4" ht="11.25" customHeight="1" x14ac:dyDescent="0.25">
      <c r="A218" s="1190"/>
      <c r="B218" s="675">
        <v>727.73</v>
      </c>
      <c r="C218" s="675">
        <v>727.72699999999998</v>
      </c>
      <c r="D218" s="676" t="s">
        <v>891</v>
      </c>
    </row>
    <row r="219" spans="1:4" ht="11.25" customHeight="1" x14ac:dyDescent="0.25">
      <c r="A219" s="1190"/>
      <c r="B219" s="675">
        <v>190</v>
      </c>
      <c r="C219" s="675">
        <v>190</v>
      </c>
      <c r="D219" s="676" t="s">
        <v>2439</v>
      </c>
    </row>
    <row r="220" spans="1:4" ht="11.25" customHeight="1" x14ac:dyDescent="0.25">
      <c r="A220" s="1190"/>
      <c r="B220" s="675">
        <v>40703</v>
      </c>
      <c r="C220" s="675">
        <v>40703</v>
      </c>
      <c r="D220" s="676" t="s">
        <v>900</v>
      </c>
    </row>
    <row r="221" spans="1:4" ht="11.25" customHeight="1" x14ac:dyDescent="0.25">
      <c r="A221" s="1190"/>
      <c r="B221" s="675">
        <v>9254</v>
      </c>
      <c r="C221" s="675">
        <v>9254</v>
      </c>
      <c r="D221" s="676" t="s">
        <v>2440</v>
      </c>
    </row>
    <row r="222" spans="1:4" ht="11.25" customHeight="1" x14ac:dyDescent="0.25">
      <c r="A222" s="1190"/>
      <c r="B222" s="675">
        <v>1465</v>
      </c>
      <c r="C222" s="675">
        <v>1465</v>
      </c>
      <c r="D222" s="676" t="s">
        <v>2441</v>
      </c>
    </row>
    <row r="223" spans="1:4" ht="11.25" customHeight="1" x14ac:dyDescent="0.25">
      <c r="A223" s="1190"/>
      <c r="B223" s="675">
        <v>6260</v>
      </c>
      <c r="C223" s="675">
        <v>6260</v>
      </c>
      <c r="D223" s="676" t="s">
        <v>2442</v>
      </c>
    </row>
    <row r="224" spans="1:4" ht="21" x14ac:dyDescent="0.25">
      <c r="A224" s="1190"/>
      <c r="B224" s="675">
        <v>21.6</v>
      </c>
      <c r="C224" s="675">
        <v>21.6</v>
      </c>
      <c r="D224" s="676" t="s">
        <v>2443</v>
      </c>
    </row>
    <row r="225" spans="1:4" ht="11.25" customHeight="1" x14ac:dyDescent="0.25">
      <c r="A225" s="1190"/>
      <c r="B225" s="675">
        <v>1024.04</v>
      </c>
      <c r="C225" s="675">
        <v>1024.039</v>
      </c>
      <c r="D225" s="676" t="s">
        <v>893</v>
      </c>
    </row>
    <row r="226" spans="1:4" ht="11.25" customHeight="1" x14ac:dyDescent="0.25">
      <c r="A226" s="1191"/>
      <c r="B226" s="677">
        <v>60231.37</v>
      </c>
      <c r="C226" s="677">
        <v>60231.365999999995</v>
      </c>
      <c r="D226" s="678" t="s">
        <v>11</v>
      </c>
    </row>
    <row r="227" spans="1:4" ht="11.25" customHeight="1" x14ac:dyDescent="0.25">
      <c r="A227" s="1189" t="s">
        <v>1265</v>
      </c>
      <c r="B227" s="672">
        <v>73.099999999999994</v>
      </c>
      <c r="C227" s="672">
        <v>73.099999999999994</v>
      </c>
      <c r="D227" s="673" t="s">
        <v>2444</v>
      </c>
    </row>
    <row r="228" spans="1:4" ht="11.25" customHeight="1" x14ac:dyDescent="0.25">
      <c r="A228" s="1190"/>
      <c r="B228" s="675">
        <v>8530</v>
      </c>
      <c r="C228" s="675">
        <v>8530</v>
      </c>
      <c r="D228" s="676" t="s">
        <v>900</v>
      </c>
    </row>
    <row r="229" spans="1:4" ht="11.25" customHeight="1" x14ac:dyDescent="0.25">
      <c r="A229" s="1190"/>
      <c r="B229" s="675">
        <v>2574</v>
      </c>
      <c r="C229" s="675">
        <v>2574</v>
      </c>
      <c r="D229" s="676" t="s">
        <v>2440</v>
      </c>
    </row>
    <row r="230" spans="1:4" ht="11.25" customHeight="1" x14ac:dyDescent="0.25">
      <c r="A230" s="1190"/>
      <c r="B230" s="675">
        <v>448</v>
      </c>
      <c r="C230" s="675">
        <v>448</v>
      </c>
      <c r="D230" s="676" t="s">
        <v>2441</v>
      </c>
    </row>
    <row r="231" spans="1:4" ht="21" x14ac:dyDescent="0.25">
      <c r="A231" s="1190"/>
      <c r="B231" s="675">
        <v>14.9</v>
      </c>
      <c r="C231" s="675">
        <v>14.9</v>
      </c>
      <c r="D231" s="676" t="s">
        <v>2443</v>
      </c>
    </row>
    <row r="232" spans="1:4" ht="11.25" customHeight="1" x14ac:dyDescent="0.25">
      <c r="A232" s="1190"/>
      <c r="B232" s="675">
        <v>173.35</v>
      </c>
      <c r="C232" s="675">
        <v>173.35400000000001</v>
      </c>
      <c r="D232" s="676" t="s">
        <v>893</v>
      </c>
    </row>
    <row r="233" spans="1:4" ht="11.25" customHeight="1" x14ac:dyDescent="0.25">
      <c r="A233" s="1191"/>
      <c r="B233" s="677">
        <v>11813.35</v>
      </c>
      <c r="C233" s="677">
        <v>11813.353999999999</v>
      </c>
      <c r="D233" s="678" t="s">
        <v>11</v>
      </c>
    </row>
    <row r="234" spans="1:4" ht="11.25" customHeight="1" x14ac:dyDescent="0.25">
      <c r="A234" s="1190" t="s">
        <v>1261</v>
      </c>
      <c r="B234" s="675">
        <v>780</v>
      </c>
      <c r="C234" s="675">
        <v>780</v>
      </c>
      <c r="D234" s="676" t="s">
        <v>414</v>
      </c>
    </row>
    <row r="235" spans="1:4" ht="11.25" customHeight="1" x14ac:dyDescent="0.25">
      <c r="A235" s="1190"/>
      <c r="B235" s="675">
        <v>90</v>
      </c>
      <c r="C235" s="675">
        <v>90</v>
      </c>
      <c r="D235" s="676" t="s">
        <v>2437</v>
      </c>
    </row>
    <row r="236" spans="1:4" ht="11.25" customHeight="1" x14ac:dyDescent="0.25">
      <c r="A236" s="1190"/>
      <c r="B236" s="675">
        <v>12262</v>
      </c>
      <c r="C236" s="675">
        <v>12262</v>
      </c>
      <c r="D236" s="676" t="s">
        <v>900</v>
      </c>
    </row>
    <row r="237" spans="1:4" ht="11.25" customHeight="1" x14ac:dyDescent="0.25">
      <c r="A237" s="1190"/>
      <c r="B237" s="675">
        <v>4472</v>
      </c>
      <c r="C237" s="675">
        <v>4472</v>
      </c>
      <c r="D237" s="676" t="s">
        <v>2440</v>
      </c>
    </row>
    <row r="238" spans="1:4" ht="11.25" customHeight="1" x14ac:dyDescent="0.25">
      <c r="A238" s="1190"/>
      <c r="B238" s="675">
        <v>346</v>
      </c>
      <c r="C238" s="675">
        <v>346</v>
      </c>
      <c r="D238" s="676" t="s">
        <v>2441</v>
      </c>
    </row>
    <row r="239" spans="1:4" ht="21" x14ac:dyDescent="0.25">
      <c r="A239" s="1190"/>
      <c r="B239" s="675">
        <v>14.9</v>
      </c>
      <c r="C239" s="675">
        <v>14.9</v>
      </c>
      <c r="D239" s="676" t="s">
        <v>2443</v>
      </c>
    </row>
    <row r="240" spans="1:4" ht="11.25" customHeight="1" x14ac:dyDescent="0.25">
      <c r="A240" s="1190"/>
      <c r="B240" s="675">
        <v>241.51</v>
      </c>
      <c r="C240" s="675">
        <v>241.51300000000001</v>
      </c>
      <c r="D240" s="676" t="s">
        <v>893</v>
      </c>
    </row>
    <row r="241" spans="1:4" ht="11.25" customHeight="1" x14ac:dyDescent="0.25">
      <c r="A241" s="1190"/>
      <c r="B241" s="675">
        <v>18206.41</v>
      </c>
      <c r="C241" s="675">
        <v>18206.413</v>
      </c>
      <c r="D241" s="676" t="s">
        <v>11</v>
      </c>
    </row>
    <row r="242" spans="1:4" ht="11.25" customHeight="1" x14ac:dyDescent="0.25">
      <c r="A242" s="1189" t="s">
        <v>1262</v>
      </c>
      <c r="B242" s="672">
        <v>14927</v>
      </c>
      <c r="C242" s="672">
        <v>14927</v>
      </c>
      <c r="D242" s="673" t="s">
        <v>900</v>
      </c>
    </row>
    <row r="243" spans="1:4" ht="11.25" customHeight="1" x14ac:dyDescent="0.25">
      <c r="A243" s="1190"/>
      <c r="B243" s="675">
        <v>5050</v>
      </c>
      <c r="C243" s="675">
        <v>5050</v>
      </c>
      <c r="D243" s="676" t="s">
        <v>2440</v>
      </c>
    </row>
    <row r="244" spans="1:4" ht="11.25" customHeight="1" x14ac:dyDescent="0.25">
      <c r="A244" s="1190"/>
      <c r="B244" s="675">
        <v>501</v>
      </c>
      <c r="C244" s="675">
        <v>501</v>
      </c>
      <c r="D244" s="676" t="s">
        <v>2441</v>
      </c>
    </row>
    <row r="245" spans="1:4" ht="21" x14ac:dyDescent="0.25">
      <c r="A245" s="1190"/>
      <c r="B245" s="675">
        <v>14.9</v>
      </c>
      <c r="C245" s="675">
        <v>14.9</v>
      </c>
      <c r="D245" s="676" t="s">
        <v>2443</v>
      </c>
    </row>
    <row r="246" spans="1:4" ht="11.25" customHeight="1" x14ac:dyDescent="0.25">
      <c r="A246" s="1190"/>
      <c r="B246" s="675">
        <v>300.05</v>
      </c>
      <c r="C246" s="675">
        <v>300.05399999999997</v>
      </c>
      <c r="D246" s="676" t="s">
        <v>893</v>
      </c>
    </row>
    <row r="247" spans="1:4" ht="11.25" customHeight="1" x14ac:dyDescent="0.25">
      <c r="A247" s="1191"/>
      <c r="B247" s="677">
        <v>20792.95</v>
      </c>
      <c r="C247" s="677">
        <v>20792.954000000002</v>
      </c>
      <c r="D247" s="678" t="s">
        <v>11</v>
      </c>
    </row>
    <row r="248" spans="1:4" ht="11.25" customHeight="1" x14ac:dyDescent="0.25">
      <c r="A248" s="1190" t="s">
        <v>1269</v>
      </c>
      <c r="B248" s="675">
        <v>6883</v>
      </c>
      <c r="C248" s="675">
        <v>6883</v>
      </c>
      <c r="D248" s="676" t="s">
        <v>900</v>
      </c>
    </row>
    <row r="249" spans="1:4" ht="11.25" customHeight="1" x14ac:dyDescent="0.25">
      <c r="A249" s="1190"/>
      <c r="B249" s="675">
        <v>2251</v>
      </c>
      <c r="C249" s="675">
        <v>2251</v>
      </c>
      <c r="D249" s="676" t="s">
        <v>2440</v>
      </c>
    </row>
    <row r="250" spans="1:4" ht="11.25" customHeight="1" x14ac:dyDescent="0.25">
      <c r="A250" s="1190"/>
      <c r="B250" s="675">
        <v>122</v>
      </c>
      <c r="C250" s="675">
        <v>122</v>
      </c>
      <c r="D250" s="676" t="s">
        <v>2441</v>
      </c>
    </row>
    <row r="251" spans="1:4" ht="21" x14ac:dyDescent="0.25">
      <c r="A251" s="1190"/>
      <c r="B251" s="675">
        <v>14.9</v>
      </c>
      <c r="C251" s="675">
        <v>14.9</v>
      </c>
      <c r="D251" s="676" t="s">
        <v>2443</v>
      </c>
    </row>
    <row r="252" spans="1:4" ht="11.25" customHeight="1" x14ac:dyDescent="0.25">
      <c r="A252" s="1190"/>
      <c r="B252" s="675">
        <v>141.83000000000001</v>
      </c>
      <c r="C252" s="675">
        <v>141.82900000000001</v>
      </c>
      <c r="D252" s="676" t="s">
        <v>893</v>
      </c>
    </row>
    <row r="253" spans="1:4" ht="11.25" customHeight="1" x14ac:dyDescent="0.25">
      <c r="A253" s="1190"/>
      <c r="B253" s="675">
        <v>9412.73</v>
      </c>
      <c r="C253" s="675">
        <v>9412.7289999999994</v>
      </c>
      <c r="D253" s="676" t="s">
        <v>11</v>
      </c>
    </row>
    <row r="254" spans="1:4" ht="11.25" customHeight="1" x14ac:dyDescent="0.25">
      <c r="A254" s="1189" t="s">
        <v>1259</v>
      </c>
      <c r="B254" s="672">
        <v>509</v>
      </c>
      <c r="C254" s="672">
        <v>0</v>
      </c>
      <c r="D254" s="673" t="s">
        <v>2350</v>
      </c>
    </row>
    <row r="255" spans="1:4" ht="11.25" customHeight="1" x14ac:dyDescent="0.25">
      <c r="A255" s="1190"/>
      <c r="B255" s="675">
        <v>133</v>
      </c>
      <c r="C255" s="675">
        <v>133</v>
      </c>
      <c r="D255" s="676" t="s">
        <v>417</v>
      </c>
    </row>
    <row r="256" spans="1:4" ht="11.25" customHeight="1" x14ac:dyDescent="0.25">
      <c r="A256" s="1190"/>
      <c r="B256" s="675">
        <v>8530</v>
      </c>
      <c r="C256" s="675">
        <v>8530</v>
      </c>
      <c r="D256" s="676" t="s">
        <v>900</v>
      </c>
    </row>
    <row r="257" spans="1:4" ht="11.25" customHeight="1" x14ac:dyDescent="0.25">
      <c r="A257" s="1190"/>
      <c r="B257" s="675">
        <v>3823</v>
      </c>
      <c r="C257" s="675">
        <v>3823</v>
      </c>
      <c r="D257" s="676" t="s">
        <v>2440</v>
      </c>
    </row>
    <row r="258" spans="1:4" ht="11.25" customHeight="1" x14ac:dyDescent="0.25">
      <c r="A258" s="1190"/>
      <c r="B258" s="675">
        <v>315</v>
      </c>
      <c r="C258" s="675">
        <v>314.33800000000002</v>
      </c>
      <c r="D258" s="676" t="s">
        <v>2441</v>
      </c>
    </row>
    <row r="259" spans="1:4" ht="21" x14ac:dyDescent="0.25">
      <c r="A259" s="1190"/>
      <c r="B259" s="675">
        <v>14.9</v>
      </c>
      <c r="C259" s="675">
        <v>14.9</v>
      </c>
      <c r="D259" s="676" t="s">
        <v>2443</v>
      </c>
    </row>
    <row r="260" spans="1:4" ht="11.25" customHeight="1" x14ac:dyDescent="0.25">
      <c r="A260" s="1190"/>
      <c r="B260" s="675">
        <v>175.27</v>
      </c>
      <c r="C260" s="675">
        <v>175.273</v>
      </c>
      <c r="D260" s="676" t="s">
        <v>893</v>
      </c>
    </row>
    <row r="261" spans="1:4" ht="11.25" customHeight="1" x14ac:dyDescent="0.25">
      <c r="A261" s="1191"/>
      <c r="B261" s="677">
        <v>13500.17</v>
      </c>
      <c r="C261" s="677">
        <v>12990.510999999999</v>
      </c>
      <c r="D261" s="678" t="s">
        <v>11</v>
      </c>
    </row>
    <row r="262" spans="1:4" ht="11.25" customHeight="1" x14ac:dyDescent="0.25">
      <c r="A262" s="1190" t="s">
        <v>1264</v>
      </c>
      <c r="B262" s="675">
        <v>390</v>
      </c>
      <c r="C262" s="675">
        <v>390</v>
      </c>
      <c r="D262" s="676" t="s">
        <v>414</v>
      </c>
    </row>
    <row r="263" spans="1:4" ht="11.25" customHeight="1" x14ac:dyDescent="0.25">
      <c r="A263" s="1190"/>
      <c r="B263" s="675">
        <v>645.54999999999995</v>
      </c>
      <c r="C263" s="675">
        <v>645.5406999999999</v>
      </c>
      <c r="D263" s="676" t="s">
        <v>2445</v>
      </c>
    </row>
    <row r="264" spans="1:4" ht="11.25" customHeight="1" x14ac:dyDescent="0.25">
      <c r="A264" s="1190"/>
      <c r="B264" s="675">
        <v>10662</v>
      </c>
      <c r="C264" s="675">
        <v>10662</v>
      </c>
      <c r="D264" s="676" t="s">
        <v>900</v>
      </c>
    </row>
    <row r="265" spans="1:4" ht="11.25" customHeight="1" x14ac:dyDescent="0.25">
      <c r="A265" s="1190"/>
      <c r="B265" s="675">
        <v>3837</v>
      </c>
      <c r="C265" s="675">
        <v>3837</v>
      </c>
      <c r="D265" s="676" t="s">
        <v>2440</v>
      </c>
    </row>
    <row r="266" spans="1:4" ht="11.25" customHeight="1" x14ac:dyDescent="0.25">
      <c r="A266" s="1190"/>
      <c r="B266" s="675">
        <v>327</v>
      </c>
      <c r="C266" s="675">
        <v>327</v>
      </c>
      <c r="D266" s="676" t="s">
        <v>2441</v>
      </c>
    </row>
    <row r="267" spans="1:4" ht="21" x14ac:dyDescent="0.25">
      <c r="A267" s="1190"/>
      <c r="B267" s="675">
        <v>14.9</v>
      </c>
      <c r="C267" s="675">
        <v>14.9</v>
      </c>
      <c r="D267" s="676" t="s">
        <v>2443</v>
      </c>
    </row>
    <row r="268" spans="1:4" ht="11.25" customHeight="1" x14ac:dyDescent="0.25">
      <c r="A268" s="1190"/>
      <c r="B268" s="675">
        <v>211.02</v>
      </c>
      <c r="C268" s="675">
        <v>211.023</v>
      </c>
      <c r="D268" s="676" t="s">
        <v>893</v>
      </c>
    </row>
    <row r="269" spans="1:4" ht="11.25" customHeight="1" x14ac:dyDescent="0.25">
      <c r="A269" s="1190"/>
      <c r="B269" s="675">
        <v>16087.47</v>
      </c>
      <c r="C269" s="675">
        <v>16087.463699999998</v>
      </c>
      <c r="D269" s="676" t="s">
        <v>11</v>
      </c>
    </row>
    <row r="270" spans="1:4" ht="11.25" customHeight="1" x14ac:dyDescent="0.25">
      <c r="A270" s="1189" t="s">
        <v>1267</v>
      </c>
      <c r="B270" s="672">
        <v>600</v>
      </c>
      <c r="C270" s="672">
        <v>28</v>
      </c>
      <c r="D270" s="673" t="s">
        <v>2446</v>
      </c>
    </row>
    <row r="271" spans="1:4" ht="11.25" customHeight="1" x14ac:dyDescent="0.25">
      <c r="A271" s="1190"/>
      <c r="B271" s="675">
        <v>8530</v>
      </c>
      <c r="C271" s="675">
        <v>8530</v>
      </c>
      <c r="D271" s="676" t="s">
        <v>900</v>
      </c>
    </row>
    <row r="272" spans="1:4" ht="11.25" customHeight="1" x14ac:dyDescent="0.25">
      <c r="A272" s="1190"/>
      <c r="B272" s="675">
        <v>2665</v>
      </c>
      <c r="C272" s="675">
        <v>2665</v>
      </c>
      <c r="D272" s="676" t="s">
        <v>2440</v>
      </c>
    </row>
    <row r="273" spans="1:4" ht="11.25" customHeight="1" x14ac:dyDescent="0.25">
      <c r="A273" s="1190"/>
      <c r="B273" s="675">
        <v>180</v>
      </c>
      <c r="C273" s="675">
        <v>180</v>
      </c>
      <c r="D273" s="676" t="s">
        <v>2441</v>
      </c>
    </row>
    <row r="274" spans="1:4" ht="21" x14ac:dyDescent="0.25">
      <c r="A274" s="1190"/>
      <c r="B274" s="675">
        <v>14.9</v>
      </c>
      <c r="C274" s="675">
        <v>14.9</v>
      </c>
      <c r="D274" s="676" t="s">
        <v>2443</v>
      </c>
    </row>
    <row r="275" spans="1:4" ht="11.25" customHeight="1" x14ac:dyDescent="0.25">
      <c r="A275" s="1190"/>
      <c r="B275" s="675">
        <v>300</v>
      </c>
      <c r="C275" s="675">
        <v>37.51</v>
      </c>
      <c r="D275" s="676" t="s">
        <v>2447</v>
      </c>
    </row>
    <row r="276" spans="1:4" ht="11.25" customHeight="1" x14ac:dyDescent="0.25">
      <c r="A276" s="1190"/>
      <c r="B276" s="675">
        <v>650</v>
      </c>
      <c r="C276" s="675">
        <v>28.5</v>
      </c>
      <c r="D276" s="676" t="s">
        <v>2448</v>
      </c>
    </row>
    <row r="277" spans="1:4" ht="11.25" customHeight="1" x14ac:dyDescent="0.25">
      <c r="A277" s="1190"/>
      <c r="B277" s="675">
        <v>163.52000000000001</v>
      </c>
      <c r="C277" s="675">
        <v>163.518</v>
      </c>
      <c r="D277" s="676" t="s">
        <v>893</v>
      </c>
    </row>
    <row r="278" spans="1:4" ht="11.25" customHeight="1" x14ac:dyDescent="0.25">
      <c r="A278" s="1191"/>
      <c r="B278" s="677">
        <v>13103.42</v>
      </c>
      <c r="C278" s="677">
        <v>11647.428</v>
      </c>
      <c r="D278" s="678" t="s">
        <v>11</v>
      </c>
    </row>
    <row r="279" spans="1:4" ht="11.25" customHeight="1" x14ac:dyDescent="0.25">
      <c r="A279" s="1190" t="s">
        <v>1263</v>
      </c>
      <c r="B279" s="675">
        <v>12795</v>
      </c>
      <c r="C279" s="675">
        <v>12795</v>
      </c>
      <c r="D279" s="676" t="s">
        <v>900</v>
      </c>
    </row>
    <row r="280" spans="1:4" ht="11.25" customHeight="1" x14ac:dyDescent="0.25">
      <c r="A280" s="1190"/>
      <c r="B280" s="675">
        <v>4641</v>
      </c>
      <c r="C280" s="675">
        <v>4641</v>
      </c>
      <c r="D280" s="676" t="s">
        <v>2440</v>
      </c>
    </row>
    <row r="281" spans="1:4" ht="11.25" customHeight="1" x14ac:dyDescent="0.25">
      <c r="A281" s="1190"/>
      <c r="B281" s="675">
        <v>208</v>
      </c>
      <c r="C281" s="675">
        <v>208</v>
      </c>
      <c r="D281" s="676" t="s">
        <v>2441</v>
      </c>
    </row>
    <row r="282" spans="1:4" ht="21" x14ac:dyDescent="0.25">
      <c r="A282" s="1190"/>
      <c r="B282" s="675">
        <v>14.9</v>
      </c>
      <c r="C282" s="675">
        <v>14.9</v>
      </c>
      <c r="D282" s="676" t="s">
        <v>2443</v>
      </c>
    </row>
    <row r="283" spans="1:4" ht="11.25" customHeight="1" x14ac:dyDescent="0.25">
      <c r="A283" s="1190"/>
      <c r="B283" s="675">
        <v>233.1</v>
      </c>
      <c r="C283" s="675">
        <v>233.10300000000001</v>
      </c>
      <c r="D283" s="676" t="s">
        <v>893</v>
      </c>
    </row>
    <row r="284" spans="1:4" ht="11.25" customHeight="1" x14ac:dyDescent="0.25">
      <c r="A284" s="1190"/>
      <c r="B284" s="675">
        <v>17892</v>
      </c>
      <c r="C284" s="675">
        <v>17892.003000000001</v>
      </c>
      <c r="D284" s="676" t="s">
        <v>11</v>
      </c>
    </row>
    <row r="285" spans="1:4" ht="11.25" customHeight="1" x14ac:dyDescent="0.25">
      <c r="A285" s="1189" t="s">
        <v>1270</v>
      </c>
      <c r="B285" s="672">
        <v>8573</v>
      </c>
      <c r="C285" s="672">
        <v>8573</v>
      </c>
      <c r="D285" s="673" t="s">
        <v>900</v>
      </c>
    </row>
    <row r="286" spans="1:4" ht="11.25" customHeight="1" x14ac:dyDescent="0.25">
      <c r="A286" s="1190"/>
      <c r="B286" s="675">
        <v>3033</v>
      </c>
      <c r="C286" s="675">
        <v>3033</v>
      </c>
      <c r="D286" s="676" t="s">
        <v>2440</v>
      </c>
    </row>
    <row r="287" spans="1:4" ht="11.25" customHeight="1" x14ac:dyDescent="0.25">
      <c r="A287" s="1190"/>
      <c r="B287" s="675">
        <v>621</v>
      </c>
      <c r="C287" s="675">
        <v>621</v>
      </c>
      <c r="D287" s="676" t="s">
        <v>2441</v>
      </c>
    </row>
    <row r="288" spans="1:4" ht="21" x14ac:dyDescent="0.25">
      <c r="A288" s="1190"/>
      <c r="B288" s="675">
        <v>14.9</v>
      </c>
      <c r="C288" s="675">
        <v>14.9</v>
      </c>
      <c r="D288" s="676" t="s">
        <v>2443</v>
      </c>
    </row>
    <row r="289" spans="1:4" ht="11.25" customHeight="1" x14ac:dyDescent="0.25">
      <c r="A289" s="1190"/>
      <c r="B289" s="675">
        <v>182.27</v>
      </c>
      <c r="C289" s="675">
        <v>182.268</v>
      </c>
      <c r="D289" s="676" t="s">
        <v>893</v>
      </c>
    </row>
    <row r="290" spans="1:4" ht="11.25" customHeight="1" x14ac:dyDescent="0.25">
      <c r="A290" s="1191"/>
      <c r="B290" s="677">
        <v>12424.17</v>
      </c>
      <c r="C290" s="677">
        <v>12424.168</v>
      </c>
      <c r="D290" s="678" t="s">
        <v>11</v>
      </c>
    </row>
    <row r="291" spans="1:4" ht="11.25" customHeight="1" x14ac:dyDescent="0.25">
      <c r="A291" s="1190" t="s">
        <v>1390</v>
      </c>
      <c r="B291" s="675">
        <v>20</v>
      </c>
      <c r="C291" s="675">
        <v>20</v>
      </c>
      <c r="D291" s="676" t="s">
        <v>2449</v>
      </c>
    </row>
    <row r="292" spans="1:4" ht="11.25" customHeight="1" x14ac:dyDescent="0.25">
      <c r="A292" s="1190"/>
      <c r="B292" s="675">
        <v>12887</v>
      </c>
      <c r="C292" s="675">
        <v>12887</v>
      </c>
      <c r="D292" s="676" t="s">
        <v>900</v>
      </c>
    </row>
    <row r="293" spans="1:4" ht="11.25" customHeight="1" x14ac:dyDescent="0.25">
      <c r="A293" s="1190"/>
      <c r="B293" s="675">
        <v>4049</v>
      </c>
      <c r="C293" s="675">
        <v>4049</v>
      </c>
      <c r="D293" s="676" t="s">
        <v>2440</v>
      </c>
    </row>
    <row r="294" spans="1:4" ht="11.25" customHeight="1" x14ac:dyDescent="0.25">
      <c r="A294" s="1190"/>
      <c r="B294" s="675">
        <v>933</v>
      </c>
      <c r="C294" s="675">
        <v>933</v>
      </c>
      <c r="D294" s="676" t="s">
        <v>2441</v>
      </c>
    </row>
    <row r="295" spans="1:4" ht="21" x14ac:dyDescent="0.25">
      <c r="A295" s="1190"/>
      <c r="B295" s="675">
        <v>14.9</v>
      </c>
      <c r="C295" s="675">
        <v>14.9</v>
      </c>
      <c r="D295" s="676" t="s">
        <v>2443</v>
      </c>
    </row>
    <row r="296" spans="1:4" ht="11.25" customHeight="1" x14ac:dyDescent="0.25">
      <c r="A296" s="1190"/>
      <c r="B296" s="675">
        <v>248.36</v>
      </c>
      <c r="C296" s="675">
        <v>248.36199999999999</v>
      </c>
      <c r="D296" s="676" t="s">
        <v>893</v>
      </c>
    </row>
    <row r="297" spans="1:4" ht="11.25" customHeight="1" x14ac:dyDescent="0.25">
      <c r="A297" s="1190"/>
      <c r="B297" s="675">
        <v>18152.260000000002</v>
      </c>
      <c r="C297" s="675">
        <v>18152.262000000002</v>
      </c>
      <c r="D297" s="676" t="s">
        <v>11</v>
      </c>
    </row>
    <row r="298" spans="1:4" ht="11.25" customHeight="1" x14ac:dyDescent="0.25">
      <c r="A298" s="1189" t="s">
        <v>1266</v>
      </c>
      <c r="B298" s="672">
        <v>7089</v>
      </c>
      <c r="C298" s="672">
        <v>7089</v>
      </c>
      <c r="D298" s="673" t="s">
        <v>900</v>
      </c>
    </row>
    <row r="299" spans="1:4" ht="11.25" customHeight="1" x14ac:dyDescent="0.25">
      <c r="A299" s="1190"/>
      <c r="B299" s="675">
        <v>1913</v>
      </c>
      <c r="C299" s="675">
        <v>1913</v>
      </c>
      <c r="D299" s="676" t="s">
        <v>2440</v>
      </c>
    </row>
    <row r="300" spans="1:4" ht="11.25" customHeight="1" x14ac:dyDescent="0.25">
      <c r="A300" s="1190"/>
      <c r="B300" s="675">
        <v>255</v>
      </c>
      <c r="C300" s="675">
        <v>255</v>
      </c>
      <c r="D300" s="676" t="s">
        <v>2441</v>
      </c>
    </row>
    <row r="301" spans="1:4" ht="21" x14ac:dyDescent="0.25">
      <c r="A301" s="1190"/>
      <c r="B301" s="675">
        <v>14.9</v>
      </c>
      <c r="C301" s="675">
        <v>14.9</v>
      </c>
      <c r="D301" s="676" t="s">
        <v>2443</v>
      </c>
    </row>
    <row r="302" spans="1:4" ht="11.25" customHeight="1" x14ac:dyDescent="0.25">
      <c r="A302" s="1190"/>
      <c r="B302" s="675">
        <v>132.33000000000001</v>
      </c>
      <c r="C302" s="675">
        <v>132.32499999999999</v>
      </c>
      <c r="D302" s="676" t="s">
        <v>893</v>
      </c>
    </row>
    <row r="303" spans="1:4" ht="11.25" customHeight="1" x14ac:dyDescent="0.25">
      <c r="A303" s="1191"/>
      <c r="B303" s="677">
        <v>9404.23</v>
      </c>
      <c r="C303" s="677">
        <v>9404.2250000000004</v>
      </c>
      <c r="D303" s="678" t="s">
        <v>11</v>
      </c>
    </row>
    <row r="304" spans="1:4" ht="11.25" customHeight="1" x14ac:dyDescent="0.25">
      <c r="A304" s="1190" t="s">
        <v>1360</v>
      </c>
      <c r="B304" s="675">
        <v>8530</v>
      </c>
      <c r="C304" s="675">
        <v>8530</v>
      </c>
      <c r="D304" s="676" t="s">
        <v>900</v>
      </c>
    </row>
    <row r="305" spans="1:4" ht="11.25" customHeight="1" x14ac:dyDescent="0.25">
      <c r="A305" s="1190"/>
      <c r="B305" s="675">
        <v>3535</v>
      </c>
      <c r="C305" s="675">
        <v>3535</v>
      </c>
      <c r="D305" s="676" t="s">
        <v>2440</v>
      </c>
    </row>
    <row r="306" spans="1:4" ht="11.25" customHeight="1" x14ac:dyDescent="0.25">
      <c r="A306" s="1190"/>
      <c r="B306" s="675">
        <v>117</v>
      </c>
      <c r="C306" s="675">
        <v>117</v>
      </c>
      <c r="D306" s="676" t="s">
        <v>2441</v>
      </c>
    </row>
    <row r="307" spans="1:4" ht="21" x14ac:dyDescent="0.25">
      <c r="A307" s="1190"/>
      <c r="B307" s="675">
        <v>14.9</v>
      </c>
      <c r="C307" s="675">
        <v>14.9</v>
      </c>
      <c r="D307" s="676" t="s">
        <v>2443</v>
      </c>
    </row>
    <row r="308" spans="1:4" ht="11.25" customHeight="1" x14ac:dyDescent="0.25">
      <c r="A308" s="1190"/>
      <c r="B308" s="675">
        <v>157.68</v>
      </c>
      <c r="C308" s="675">
        <v>157.67699999999999</v>
      </c>
      <c r="D308" s="676" t="s">
        <v>893</v>
      </c>
    </row>
    <row r="309" spans="1:4" ht="11.25" customHeight="1" x14ac:dyDescent="0.25">
      <c r="A309" s="1190"/>
      <c r="B309" s="675">
        <v>12354.58</v>
      </c>
      <c r="C309" s="675">
        <v>12354.576999999999</v>
      </c>
      <c r="D309" s="676" t="s">
        <v>11</v>
      </c>
    </row>
    <row r="310" spans="1:4" ht="11.25" customHeight="1" x14ac:dyDescent="0.25">
      <c r="A310" s="1189" t="s">
        <v>1367</v>
      </c>
      <c r="B310" s="672">
        <v>8530</v>
      </c>
      <c r="C310" s="672">
        <v>8530</v>
      </c>
      <c r="D310" s="673" t="s">
        <v>900</v>
      </c>
    </row>
    <row r="311" spans="1:4" ht="11.25" customHeight="1" x14ac:dyDescent="0.25">
      <c r="A311" s="1190"/>
      <c r="B311" s="675">
        <v>2779</v>
      </c>
      <c r="C311" s="675">
        <v>2779</v>
      </c>
      <c r="D311" s="676" t="s">
        <v>2440</v>
      </c>
    </row>
    <row r="312" spans="1:4" ht="11.25" customHeight="1" x14ac:dyDescent="0.25">
      <c r="A312" s="1190"/>
      <c r="B312" s="675">
        <v>392</v>
      </c>
      <c r="C312" s="675">
        <v>392</v>
      </c>
      <c r="D312" s="676" t="s">
        <v>2441</v>
      </c>
    </row>
    <row r="313" spans="1:4" ht="21" x14ac:dyDescent="0.25">
      <c r="A313" s="1190"/>
      <c r="B313" s="675">
        <v>14.9</v>
      </c>
      <c r="C313" s="675">
        <v>14.9</v>
      </c>
      <c r="D313" s="676" t="s">
        <v>2443</v>
      </c>
    </row>
    <row r="314" spans="1:4" ht="11.25" customHeight="1" x14ac:dyDescent="0.25">
      <c r="A314" s="1190"/>
      <c r="B314" s="675">
        <v>178.55</v>
      </c>
      <c r="C314" s="675">
        <v>178.554</v>
      </c>
      <c r="D314" s="676" t="s">
        <v>893</v>
      </c>
    </row>
    <row r="315" spans="1:4" ht="11.25" customHeight="1" x14ac:dyDescent="0.25">
      <c r="A315" s="1191"/>
      <c r="B315" s="677">
        <v>11894.449999999999</v>
      </c>
      <c r="C315" s="677">
        <v>11894.454</v>
      </c>
      <c r="D315" s="678" t="s">
        <v>11</v>
      </c>
    </row>
    <row r="316" spans="1:4" ht="11.25" customHeight="1" x14ac:dyDescent="0.25">
      <c r="A316" s="1190" t="s">
        <v>1268</v>
      </c>
      <c r="B316" s="675">
        <v>30</v>
      </c>
      <c r="C316" s="675">
        <v>30</v>
      </c>
      <c r="D316" s="676" t="s">
        <v>2449</v>
      </c>
    </row>
    <row r="317" spans="1:4" ht="11.25" customHeight="1" x14ac:dyDescent="0.25">
      <c r="A317" s="1190"/>
      <c r="B317" s="675">
        <v>12936</v>
      </c>
      <c r="C317" s="675">
        <v>12936</v>
      </c>
      <c r="D317" s="676" t="s">
        <v>900</v>
      </c>
    </row>
    <row r="318" spans="1:4" ht="11.25" customHeight="1" x14ac:dyDescent="0.25">
      <c r="A318" s="1190"/>
      <c r="B318" s="675">
        <v>4721</v>
      </c>
      <c r="C318" s="675">
        <v>4721</v>
      </c>
      <c r="D318" s="676" t="s">
        <v>2440</v>
      </c>
    </row>
    <row r="319" spans="1:4" ht="11.25" customHeight="1" x14ac:dyDescent="0.25">
      <c r="A319" s="1190"/>
      <c r="B319" s="675">
        <v>391</v>
      </c>
      <c r="C319" s="675">
        <v>391</v>
      </c>
      <c r="D319" s="676" t="s">
        <v>2441</v>
      </c>
    </row>
    <row r="320" spans="1:4" ht="21" x14ac:dyDescent="0.25">
      <c r="A320" s="1190"/>
      <c r="B320" s="675">
        <v>14.9</v>
      </c>
      <c r="C320" s="675">
        <v>14.9</v>
      </c>
      <c r="D320" s="676" t="s">
        <v>2443</v>
      </c>
    </row>
    <row r="321" spans="1:4" ht="11.25" customHeight="1" x14ac:dyDescent="0.25">
      <c r="A321" s="1190"/>
      <c r="B321" s="675">
        <v>88</v>
      </c>
      <c r="C321" s="675">
        <v>88</v>
      </c>
      <c r="D321" s="676" t="s">
        <v>897</v>
      </c>
    </row>
    <row r="322" spans="1:4" ht="11.25" customHeight="1" x14ac:dyDescent="0.25">
      <c r="A322" s="1190"/>
      <c r="B322" s="675">
        <v>275.88</v>
      </c>
      <c r="C322" s="675">
        <v>275.88</v>
      </c>
      <c r="D322" s="676" t="s">
        <v>2223</v>
      </c>
    </row>
    <row r="323" spans="1:4" ht="11.25" customHeight="1" x14ac:dyDescent="0.25">
      <c r="A323" s="1190"/>
      <c r="B323" s="675">
        <v>212.76</v>
      </c>
      <c r="C323" s="675">
        <v>212.761</v>
      </c>
      <c r="D323" s="676" t="s">
        <v>893</v>
      </c>
    </row>
    <row r="324" spans="1:4" ht="11.25" customHeight="1" x14ac:dyDescent="0.25">
      <c r="A324" s="1190"/>
      <c r="B324" s="675">
        <v>18669.54</v>
      </c>
      <c r="C324" s="675">
        <v>18669.541000000001</v>
      </c>
      <c r="D324" s="676" t="s">
        <v>11</v>
      </c>
    </row>
    <row r="325" spans="1:4" ht="11.25" customHeight="1" x14ac:dyDescent="0.25">
      <c r="A325" s="1189" t="s">
        <v>1271</v>
      </c>
      <c r="B325" s="672">
        <v>6883</v>
      </c>
      <c r="C325" s="672">
        <v>6883</v>
      </c>
      <c r="D325" s="673" t="s">
        <v>900</v>
      </c>
    </row>
    <row r="326" spans="1:4" ht="11.25" customHeight="1" x14ac:dyDescent="0.25">
      <c r="A326" s="1190"/>
      <c r="B326" s="675">
        <v>2877</v>
      </c>
      <c r="C326" s="675">
        <v>2877</v>
      </c>
      <c r="D326" s="676" t="s">
        <v>2440</v>
      </c>
    </row>
    <row r="327" spans="1:4" ht="11.25" customHeight="1" x14ac:dyDescent="0.25">
      <c r="A327" s="1190"/>
      <c r="B327" s="675">
        <v>66</v>
      </c>
      <c r="C327" s="675">
        <v>66</v>
      </c>
      <c r="D327" s="676" t="s">
        <v>2441</v>
      </c>
    </row>
    <row r="328" spans="1:4" ht="21" x14ac:dyDescent="0.25">
      <c r="A328" s="1190"/>
      <c r="B328" s="675">
        <v>14.9</v>
      </c>
      <c r="C328" s="675">
        <v>14.9</v>
      </c>
      <c r="D328" s="676" t="s">
        <v>2443</v>
      </c>
    </row>
    <row r="329" spans="1:4" ht="11.25" customHeight="1" x14ac:dyDescent="0.25">
      <c r="A329" s="1190"/>
      <c r="B329" s="675">
        <v>142.01</v>
      </c>
      <c r="C329" s="675">
        <v>142.00700000000001</v>
      </c>
      <c r="D329" s="676" t="s">
        <v>893</v>
      </c>
    </row>
    <row r="330" spans="1:4" ht="11.25" customHeight="1" x14ac:dyDescent="0.25">
      <c r="A330" s="1191"/>
      <c r="B330" s="677">
        <v>9982.91</v>
      </c>
      <c r="C330" s="677">
        <v>9982.9069999999992</v>
      </c>
      <c r="D330" s="678" t="s">
        <v>11</v>
      </c>
    </row>
    <row r="331" spans="1:4" ht="11.25" customHeight="1" x14ac:dyDescent="0.25">
      <c r="A331" s="1190" t="s">
        <v>1285</v>
      </c>
      <c r="B331" s="675">
        <v>6732</v>
      </c>
      <c r="C331" s="675">
        <v>6732</v>
      </c>
      <c r="D331" s="676" t="s">
        <v>900</v>
      </c>
    </row>
    <row r="332" spans="1:4" ht="11.25" customHeight="1" x14ac:dyDescent="0.25">
      <c r="A332" s="1190"/>
      <c r="B332" s="675">
        <v>1790</v>
      </c>
      <c r="C332" s="675">
        <v>1790</v>
      </c>
      <c r="D332" s="676" t="s">
        <v>2440</v>
      </c>
    </row>
    <row r="333" spans="1:4" ht="11.25" customHeight="1" x14ac:dyDescent="0.25">
      <c r="A333" s="1190"/>
      <c r="B333" s="675">
        <v>117</v>
      </c>
      <c r="C333" s="675">
        <v>117</v>
      </c>
      <c r="D333" s="676" t="s">
        <v>2441</v>
      </c>
    </row>
    <row r="334" spans="1:4" ht="21" x14ac:dyDescent="0.25">
      <c r="A334" s="1190"/>
      <c r="B334" s="675">
        <v>14.9</v>
      </c>
      <c r="C334" s="675">
        <v>14.9</v>
      </c>
      <c r="D334" s="676" t="s">
        <v>2443</v>
      </c>
    </row>
    <row r="335" spans="1:4" ht="11.25" customHeight="1" x14ac:dyDescent="0.25">
      <c r="A335" s="1190"/>
      <c r="B335" s="675">
        <v>147.88</v>
      </c>
      <c r="C335" s="675">
        <v>147.881</v>
      </c>
      <c r="D335" s="676" t="s">
        <v>893</v>
      </c>
    </row>
    <row r="336" spans="1:4" ht="11.25" customHeight="1" x14ac:dyDescent="0.25">
      <c r="A336" s="1190"/>
      <c r="B336" s="675">
        <v>8801.7799999999988</v>
      </c>
      <c r="C336" s="675">
        <v>8801.780999999999</v>
      </c>
      <c r="D336" s="676" t="s">
        <v>11</v>
      </c>
    </row>
    <row r="337" spans="1:4" ht="11.25" customHeight="1" x14ac:dyDescent="0.25">
      <c r="A337" s="1189" t="s">
        <v>1522</v>
      </c>
      <c r="B337" s="672">
        <v>7.81</v>
      </c>
      <c r="C337" s="672">
        <v>7.8109999999999999</v>
      </c>
      <c r="D337" s="673" t="s">
        <v>887</v>
      </c>
    </row>
    <row r="338" spans="1:4" ht="21" customHeight="1" x14ac:dyDescent="0.25">
      <c r="A338" s="1190"/>
      <c r="B338" s="675">
        <v>90.67</v>
      </c>
      <c r="C338" s="675">
        <v>89.247</v>
      </c>
      <c r="D338" s="676" t="s">
        <v>886</v>
      </c>
    </row>
    <row r="339" spans="1:4" ht="11.25" customHeight="1" x14ac:dyDescent="0.25">
      <c r="A339" s="1190"/>
      <c r="B339" s="675">
        <v>11</v>
      </c>
      <c r="C339" s="675">
        <v>10.944000000000001</v>
      </c>
      <c r="D339" s="676" t="s">
        <v>895</v>
      </c>
    </row>
    <row r="340" spans="1:4" ht="11.25" customHeight="1" x14ac:dyDescent="0.25">
      <c r="A340" s="1190"/>
      <c r="B340" s="675">
        <v>32868</v>
      </c>
      <c r="C340" s="675">
        <v>32868</v>
      </c>
      <c r="D340" s="676" t="s">
        <v>900</v>
      </c>
    </row>
    <row r="341" spans="1:4" ht="11.25" customHeight="1" x14ac:dyDescent="0.25">
      <c r="A341" s="1190"/>
      <c r="B341" s="675">
        <v>6756</v>
      </c>
      <c r="C341" s="675">
        <v>6756</v>
      </c>
      <c r="D341" s="676" t="s">
        <v>2440</v>
      </c>
    </row>
    <row r="342" spans="1:4" ht="11.25" customHeight="1" x14ac:dyDescent="0.25">
      <c r="A342" s="1190"/>
      <c r="B342" s="675">
        <v>3393</v>
      </c>
      <c r="C342" s="675">
        <v>3393</v>
      </c>
      <c r="D342" s="676" t="s">
        <v>2441</v>
      </c>
    </row>
    <row r="343" spans="1:4" ht="21" x14ac:dyDescent="0.25">
      <c r="A343" s="1190"/>
      <c r="B343" s="675">
        <v>21.6</v>
      </c>
      <c r="C343" s="675">
        <v>21.6</v>
      </c>
      <c r="D343" s="676" t="s">
        <v>2443</v>
      </c>
    </row>
    <row r="344" spans="1:4" ht="11.25" customHeight="1" x14ac:dyDescent="0.25">
      <c r="A344" s="1190"/>
      <c r="B344" s="675">
        <v>811.04</v>
      </c>
      <c r="C344" s="675">
        <v>811.04</v>
      </c>
      <c r="D344" s="676" t="s">
        <v>893</v>
      </c>
    </row>
    <row r="345" spans="1:4" ht="11.25" customHeight="1" x14ac:dyDescent="0.25">
      <c r="A345" s="1191"/>
      <c r="B345" s="677">
        <v>43959.12</v>
      </c>
      <c r="C345" s="677">
        <v>43957.642</v>
      </c>
      <c r="D345" s="678" t="s">
        <v>11</v>
      </c>
    </row>
    <row r="346" spans="1:4" ht="11.25" customHeight="1" x14ac:dyDescent="0.25">
      <c r="A346" s="1190" t="s">
        <v>1505</v>
      </c>
      <c r="B346" s="675">
        <v>3.91</v>
      </c>
      <c r="C346" s="675">
        <v>3.9049999999999998</v>
      </c>
      <c r="D346" s="676" t="s">
        <v>887</v>
      </c>
    </row>
    <row r="347" spans="1:4" ht="11.25" customHeight="1" x14ac:dyDescent="0.25">
      <c r="A347" s="1190"/>
      <c r="B347" s="675">
        <v>4</v>
      </c>
      <c r="C347" s="675">
        <v>4</v>
      </c>
      <c r="D347" s="676" t="s">
        <v>2437</v>
      </c>
    </row>
    <row r="348" spans="1:4" ht="11.25" customHeight="1" x14ac:dyDescent="0.25">
      <c r="A348" s="1190"/>
      <c r="B348" s="675">
        <v>19529</v>
      </c>
      <c r="C348" s="675">
        <v>19529</v>
      </c>
      <c r="D348" s="676" t="s">
        <v>900</v>
      </c>
    </row>
    <row r="349" spans="1:4" ht="11.25" customHeight="1" x14ac:dyDescent="0.25">
      <c r="A349" s="1190"/>
      <c r="B349" s="675">
        <v>2793</v>
      </c>
      <c r="C349" s="675">
        <v>2793</v>
      </c>
      <c r="D349" s="676" t="s">
        <v>2440</v>
      </c>
    </row>
    <row r="350" spans="1:4" ht="11.25" customHeight="1" x14ac:dyDescent="0.25">
      <c r="A350" s="1190"/>
      <c r="B350" s="675">
        <v>997</v>
      </c>
      <c r="C350" s="675">
        <v>997</v>
      </c>
      <c r="D350" s="676" t="s">
        <v>2441</v>
      </c>
    </row>
    <row r="351" spans="1:4" ht="21" x14ac:dyDescent="0.25">
      <c r="A351" s="1190"/>
      <c r="B351" s="675">
        <v>21.6</v>
      </c>
      <c r="C351" s="675">
        <v>21.6</v>
      </c>
      <c r="D351" s="676" t="s">
        <v>2443</v>
      </c>
    </row>
    <row r="352" spans="1:4" ht="11.25" customHeight="1" x14ac:dyDescent="0.25">
      <c r="A352" s="1190"/>
      <c r="B352" s="675">
        <v>480.6</v>
      </c>
      <c r="C352" s="675">
        <v>480.6</v>
      </c>
      <c r="D352" s="676" t="s">
        <v>893</v>
      </c>
    </row>
    <row r="353" spans="1:4" ht="11.25" customHeight="1" x14ac:dyDescent="0.25">
      <c r="A353" s="1190"/>
      <c r="B353" s="675">
        <v>23829.109999999997</v>
      </c>
      <c r="C353" s="675">
        <v>23829.104999999996</v>
      </c>
      <c r="D353" s="676" t="s">
        <v>11</v>
      </c>
    </row>
    <row r="354" spans="1:4" ht="11.25" customHeight="1" x14ac:dyDescent="0.25">
      <c r="A354" s="1189" t="s">
        <v>1516</v>
      </c>
      <c r="B354" s="672">
        <v>100</v>
      </c>
      <c r="C354" s="672">
        <v>100</v>
      </c>
      <c r="D354" s="673" t="s">
        <v>2437</v>
      </c>
    </row>
    <row r="355" spans="1:4" ht="11.25" customHeight="1" x14ac:dyDescent="0.25">
      <c r="A355" s="1190"/>
      <c r="B355" s="675">
        <v>20026</v>
      </c>
      <c r="C355" s="675">
        <v>20026</v>
      </c>
      <c r="D355" s="676" t="s">
        <v>900</v>
      </c>
    </row>
    <row r="356" spans="1:4" ht="11.25" customHeight="1" x14ac:dyDescent="0.25">
      <c r="A356" s="1190"/>
      <c r="B356" s="675">
        <v>3250</v>
      </c>
      <c r="C356" s="675">
        <v>3250</v>
      </c>
      <c r="D356" s="676" t="s">
        <v>2440</v>
      </c>
    </row>
    <row r="357" spans="1:4" ht="11.25" customHeight="1" x14ac:dyDescent="0.25">
      <c r="A357" s="1190"/>
      <c r="B357" s="675">
        <v>526</v>
      </c>
      <c r="C357" s="675">
        <v>526</v>
      </c>
      <c r="D357" s="676" t="s">
        <v>2441</v>
      </c>
    </row>
    <row r="358" spans="1:4" ht="11.25" customHeight="1" x14ac:dyDescent="0.25">
      <c r="A358" s="1190"/>
      <c r="B358" s="675">
        <v>545.57000000000005</v>
      </c>
      <c r="C358" s="675">
        <v>545.56600000000003</v>
      </c>
      <c r="D358" s="676" t="s">
        <v>2450</v>
      </c>
    </row>
    <row r="359" spans="1:4" ht="21" x14ac:dyDescent="0.25">
      <c r="A359" s="1190"/>
      <c r="B359" s="675">
        <v>21.6</v>
      </c>
      <c r="C359" s="675">
        <v>21.6</v>
      </c>
      <c r="D359" s="676" t="s">
        <v>2443</v>
      </c>
    </row>
    <row r="360" spans="1:4" ht="11.25" customHeight="1" x14ac:dyDescent="0.25">
      <c r="A360" s="1190"/>
      <c r="B360" s="675">
        <v>1160.5899999999999</v>
      </c>
      <c r="C360" s="675">
        <v>1160.5862999999999</v>
      </c>
      <c r="D360" s="676" t="s">
        <v>2451</v>
      </c>
    </row>
    <row r="361" spans="1:4" ht="11.25" customHeight="1" x14ac:dyDescent="0.25">
      <c r="A361" s="1190"/>
      <c r="B361" s="675">
        <v>503.41</v>
      </c>
      <c r="C361" s="675">
        <v>503.411</v>
      </c>
      <c r="D361" s="676" t="s">
        <v>893</v>
      </c>
    </row>
    <row r="362" spans="1:4" ht="11.25" customHeight="1" x14ac:dyDescent="0.25">
      <c r="A362" s="1191"/>
      <c r="B362" s="677">
        <v>26133.17</v>
      </c>
      <c r="C362" s="677">
        <v>26133.163299999997</v>
      </c>
      <c r="D362" s="678" t="s">
        <v>11</v>
      </c>
    </row>
    <row r="363" spans="1:4" ht="11.25" customHeight="1" x14ac:dyDescent="0.25">
      <c r="A363" s="1190" t="s">
        <v>828</v>
      </c>
      <c r="B363" s="675">
        <v>58.4</v>
      </c>
      <c r="C363" s="675">
        <v>58.4</v>
      </c>
      <c r="D363" s="676" t="s">
        <v>2444</v>
      </c>
    </row>
    <row r="364" spans="1:4" ht="11.25" customHeight="1" x14ac:dyDescent="0.25">
      <c r="A364" s="1190"/>
      <c r="B364" s="675">
        <v>279.5</v>
      </c>
      <c r="C364" s="675">
        <v>279.50299999999999</v>
      </c>
      <c r="D364" s="676" t="s">
        <v>891</v>
      </c>
    </row>
    <row r="365" spans="1:4" ht="11.25" customHeight="1" x14ac:dyDescent="0.25">
      <c r="A365" s="1190"/>
      <c r="B365" s="675">
        <v>27.6</v>
      </c>
      <c r="C365" s="675">
        <v>25.047999999999998</v>
      </c>
      <c r="D365" s="676" t="s">
        <v>895</v>
      </c>
    </row>
    <row r="366" spans="1:4" ht="11.25" customHeight="1" x14ac:dyDescent="0.25">
      <c r="A366" s="1190"/>
      <c r="B366" s="675">
        <v>16391</v>
      </c>
      <c r="C366" s="675">
        <v>16391</v>
      </c>
      <c r="D366" s="676" t="s">
        <v>900</v>
      </c>
    </row>
    <row r="367" spans="1:4" ht="11.25" customHeight="1" x14ac:dyDescent="0.25">
      <c r="A367" s="1190"/>
      <c r="B367" s="675">
        <v>4901</v>
      </c>
      <c r="C367" s="675">
        <v>4901</v>
      </c>
      <c r="D367" s="676" t="s">
        <v>2440</v>
      </c>
    </row>
    <row r="368" spans="1:4" ht="11.25" customHeight="1" x14ac:dyDescent="0.25">
      <c r="A368" s="1190"/>
      <c r="B368" s="675">
        <v>1274</v>
      </c>
      <c r="C368" s="675">
        <v>1274</v>
      </c>
      <c r="D368" s="676" t="s">
        <v>2441</v>
      </c>
    </row>
    <row r="369" spans="1:4" ht="21" x14ac:dyDescent="0.25">
      <c r="A369" s="1190"/>
      <c r="B369" s="675">
        <v>1201.5999999999999</v>
      </c>
      <c r="C369" s="675">
        <v>1201.5999999999999</v>
      </c>
      <c r="D369" s="676" t="s">
        <v>2443</v>
      </c>
    </row>
    <row r="370" spans="1:4" ht="11.25" customHeight="1" x14ac:dyDescent="0.25">
      <c r="A370" s="1190"/>
      <c r="B370" s="675">
        <v>500</v>
      </c>
      <c r="C370" s="675">
        <v>500</v>
      </c>
      <c r="D370" s="676" t="s">
        <v>2452</v>
      </c>
    </row>
    <row r="371" spans="1:4" ht="11.25" customHeight="1" x14ac:dyDescent="0.25">
      <c r="A371" s="1190"/>
      <c r="B371" s="675">
        <v>384.44</v>
      </c>
      <c r="C371" s="675">
        <v>384.43700000000001</v>
      </c>
      <c r="D371" s="676" t="s">
        <v>893</v>
      </c>
    </row>
    <row r="372" spans="1:4" ht="11.25" customHeight="1" x14ac:dyDescent="0.25">
      <c r="A372" s="1190"/>
      <c r="B372" s="675">
        <v>25017.539999999997</v>
      </c>
      <c r="C372" s="675">
        <v>25014.988000000001</v>
      </c>
      <c r="D372" s="676" t="s">
        <v>11</v>
      </c>
    </row>
    <row r="373" spans="1:4" ht="11.25" customHeight="1" x14ac:dyDescent="0.25">
      <c r="A373" s="1189" t="s">
        <v>1518</v>
      </c>
      <c r="B373" s="672">
        <v>93.63</v>
      </c>
      <c r="C373" s="672">
        <v>93.63</v>
      </c>
      <c r="D373" s="673" t="s">
        <v>887</v>
      </c>
    </row>
    <row r="374" spans="1:4" ht="11.25" customHeight="1" x14ac:dyDescent="0.25">
      <c r="A374" s="1190"/>
      <c r="B374" s="675">
        <v>19.8</v>
      </c>
      <c r="C374" s="675">
        <v>19.8</v>
      </c>
      <c r="D374" s="676" t="s">
        <v>2437</v>
      </c>
    </row>
    <row r="375" spans="1:4" ht="11.25" customHeight="1" x14ac:dyDescent="0.25">
      <c r="A375" s="1190"/>
      <c r="B375" s="675">
        <v>287.42</v>
      </c>
      <c r="C375" s="675">
        <v>287.41899999999998</v>
      </c>
      <c r="D375" s="676" t="s">
        <v>891</v>
      </c>
    </row>
    <row r="376" spans="1:4" ht="11.25" customHeight="1" x14ac:dyDescent="0.25">
      <c r="A376" s="1190"/>
      <c r="B376" s="675">
        <v>32613</v>
      </c>
      <c r="C376" s="675">
        <v>32613</v>
      </c>
      <c r="D376" s="676" t="s">
        <v>900</v>
      </c>
    </row>
    <row r="377" spans="1:4" ht="11.25" customHeight="1" x14ac:dyDescent="0.25">
      <c r="A377" s="1190"/>
      <c r="B377" s="675">
        <v>6905</v>
      </c>
      <c r="C377" s="675">
        <v>6905</v>
      </c>
      <c r="D377" s="676" t="s">
        <v>2440</v>
      </c>
    </row>
    <row r="378" spans="1:4" ht="11.25" customHeight="1" x14ac:dyDescent="0.25">
      <c r="A378" s="1190"/>
      <c r="B378" s="675">
        <v>1036</v>
      </c>
      <c r="C378" s="675">
        <v>1036</v>
      </c>
      <c r="D378" s="676" t="s">
        <v>2441</v>
      </c>
    </row>
    <row r="379" spans="1:4" ht="11.25" customHeight="1" x14ac:dyDescent="0.25">
      <c r="A379" s="1190"/>
      <c r="B379" s="675">
        <v>157.30000000000001</v>
      </c>
      <c r="C379" s="675">
        <v>157.30000000000001</v>
      </c>
      <c r="D379" s="676" t="s">
        <v>418</v>
      </c>
    </row>
    <row r="380" spans="1:4" ht="21" x14ac:dyDescent="0.25">
      <c r="A380" s="1190"/>
      <c r="B380" s="675">
        <v>21.6</v>
      </c>
      <c r="C380" s="675">
        <v>21.6</v>
      </c>
      <c r="D380" s="676" t="s">
        <v>2443</v>
      </c>
    </row>
    <row r="381" spans="1:4" ht="11.25" customHeight="1" x14ac:dyDescent="0.25">
      <c r="A381" s="1190"/>
      <c r="B381" s="675">
        <v>800.84</v>
      </c>
      <c r="C381" s="675">
        <v>800.84</v>
      </c>
      <c r="D381" s="676" t="s">
        <v>893</v>
      </c>
    </row>
    <row r="382" spans="1:4" ht="11.25" customHeight="1" x14ac:dyDescent="0.25">
      <c r="A382" s="1191"/>
      <c r="B382" s="677">
        <v>41934.589999999997</v>
      </c>
      <c r="C382" s="677">
        <v>41934.589</v>
      </c>
      <c r="D382" s="678" t="s">
        <v>11</v>
      </c>
    </row>
    <row r="383" spans="1:4" ht="11.25" customHeight="1" x14ac:dyDescent="0.25">
      <c r="A383" s="1190" t="s">
        <v>1528</v>
      </c>
      <c r="B383" s="675">
        <v>39.049999999999997</v>
      </c>
      <c r="C383" s="675">
        <v>39.052999999999997</v>
      </c>
      <c r="D383" s="676" t="s">
        <v>887</v>
      </c>
    </row>
    <row r="384" spans="1:4" ht="11.25" customHeight="1" x14ac:dyDescent="0.25">
      <c r="A384" s="1190"/>
      <c r="B384" s="675">
        <v>5.94</v>
      </c>
      <c r="C384" s="675">
        <v>5.94</v>
      </c>
      <c r="D384" s="676" t="s">
        <v>2243</v>
      </c>
    </row>
    <row r="385" spans="1:4" ht="11.25" customHeight="1" x14ac:dyDescent="0.25">
      <c r="A385" s="1190"/>
      <c r="B385" s="675">
        <v>1800</v>
      </c>
      <c r="C385" s="675">
        <v>1460.04574</v>
      </c>
      <c r="D385" s="676" t="s">
        <v>2453</v>
      </c>
    </row>
    <row r="386" spans="1:4" ht="11.25" customHeight="1" x14ac:dyDescent="0.25">
      <c r="A386" s="1190"/>
      <c r="B386" s="675">
        <v>14311</v>
      </c>
      <c r="C386" s="675">
        <v>14311</v>
      </c>
      <c r="D386" s="676" t="s">
        <v>900</v>
      </c>
    </row>
    <row r="387" spans="1:4" ht="11.25" customHeight="1" x14ac:dyDescent="0.25">
      <c r="A387" s="1190"/>
      <c r="B387" s="675">
        <v>2458</v>
      </c>
      <c r="C387" s="675">
        <v>2458</v>
      </c>
      <c r="D387" s="676" t="s">
        <v>2440</v>
      </c>
    </row>
    <row r="388" spans="1:4" ht="11.25" customHeight="1" x14ac:dyDescent="0.25">
      <c r="A388" s="1190"/>
      <c r="B388" s="675">
        <v>248</v>
      </c>
      <c r="C388" s="675">
        <v>248</v>
      </c>
      <c r="D388" s="676" t="s">
        <v>2441</v>
      </c>
    </row>
    <row r="389" spans="1:4" ht="21" x14ac:dyDescent="0.25">
      <c r="A389" s="1190"/>
      <c r="B389" s="675">
        <v>21.6</v>
      </c>
      <c r="C389" s="675">
        <v>21.6</v>
      </c>
      <c r="D389" s="676" t="s">
        <v>2443</v>
      </c>
    </row>
    <row r="390" spans="1:4" ht="11.25" customHeight="1" x14ac:dyDescent="0.25">
      <c r="A390" s="1190"/>
      <c r="B390" s="675">
        <v>363.73</v>
      </c>
      <c r="C390" s="675">
        <v>363.72899999999998</v>
      </c>
      <c r="D390" s="676" t="s">
        <v>893</v>
      </c>
    </row>
    <row r="391" spans="1:4" ht="11.25" customHeight="1" x14ac:dyDescent="0.25">
      <c r="A391" s="1190"/>
      <c r="B391" s="675">
        <v>19247.319999999996</v>
      </c>
      <c r="C391" s="675">
        <v>18907.367739999998</v>
      </c>
      <c r="D391" s="676" t="s">
        <v>11</v>
      </c>
    </row>
    <row r="392" spans="1:4" ht="11.25" customHeight="1" x14ac:dyDescent="0.25">
      <c r="A392" s="1189" t="s">
        <v>1541</v>
      </c>
      <c r="B392" s="672">
        <v>29.29</v>
      </c>
      <c r="C392" s="672">
        <v>29.29</v>
      </c>
      <c r="D392" s="673" t="s">
        <v>887</v>
      </c>
    </row>
    <row r="393" spans="1:4" ht="11.25" customHeight="1" x14ac:dyDescent="0.25">
      <c r="A393" s="1190"/>
      <c r="B393" s="675">
        <v>20</v>
      </c>
      <c r="C393" s="675">
        <v>20</v>
      </c>
      <c r="D393" s="676" t="s">
        <v>2449</v>
      </c>
    </row>
    <row r="394" spans="1:4" ht="11.25" customHeight="1" x14ac:dyDescent="0.25">
      <c r="A394" s="1190"/>
      <c r="B394" s="675">
        <v>23451</v>
      </c>
      <c r="C394" s="675">
        <v>23451</v>
      </c>
      <c r="D394" s="676" t="s">
        <v>900</v>
      </c>
    </row>
    <row r="395" spans="1:4" ht="11.25" customHeight="1" x14ac:dyDescent="0.25">
      <c r="A395" s="1190"/>
      <c r="B395" s="675">
        <v>3108</v>
      </c>
      <c r="C395" s="675">
        <v>3108</v>
      </c>
      <c r="D395" s="676" t="s">
        <v>2440</v>
      </c>
    </row>
    <row r="396" spans="1:4" ht="11.25" customHeight="1" x14ac:dyDescent="0.25">
      <c r="A396" s="1190"/>
      <c r="B396" s="675">
        <v>475</v>
      </c>
      <c r="C396" s="675">
        <v>475</v>
      </c>
      <c r="D396" s="676" t="s">
        <v>2441</v>
      </c>
    </row>
    <row r="397" spans="1:4" ht="11.25" customHeight="1" x14ac:dyDescent="0.25">
      <c r="A397" s="1190"/>
      <c r="B397" s="675">
        <v>799.81</v>
      </c>
      <c r="C397" s="675">
        <v>799.81</v>
      </c>
      <c r="D397" s="676" t="s">
        <v>2454</v>
      </c>
    </row>
    <row r="398" spans="1:4" ht="11.25" customHeight="1" x14ac:dyDescent="0.25">
      <c r="A398" s="1190"/>
      <c r="B398" s="675">
        <v>3000</v>
      </c>
      <c r="C398" s="675">
        <v>0</v>
      </c>
      <c r="D398" s="676" t="s">
        <v>2455</v>
      </c>
    </row>
    <row r="399" spans="1:4" ht="21" x14ac:dyDescent="0.25">
      <c r="A399" s="1190"/>
      <c r="B399" s="675">
        <v>21.6</v>
      </c>
      <c r="C399" s="675">
        <v>21.6</v>
      </c>
      <c r="D399" s="676" t="s">
        <v>2443</v>
      </c>
    </row>
    <row r="400" spans="1:4" ht="11.25" customHeight="1" x14ac:dyDescent="0.25">
      <c r="A400" s="1190"/>
      <c r="B400" s="675">
        <v>161.30000000000001</v>
      </c>
      <c r="C400" s="675">
        <v>140.22499999999999</v>
      </c>
      <c r="D400" s="676" t="s">
        <v>2456</v>
      </c>
    </row>
    <row r="401" spans="1:4" ht="11.25" customHeight="1" x14ac:dyDescent="0.25">
      <c r="A401" s="1190"/>
      <c r="B401" s="675">
        <v>156.19999999999999</v>
      </c>
      <c r="C401" s="675">
        <v>156.19999999999999</v>
      </c>
      <c r="D401" s="676" t="s">
        <v>2457</v>
      </c>
    </row>
    <row r="402" spans="1:4" ht="11.25" customHeight="1" x14ac:dyDescent="0.25">
      <c r="A402" s="1190"/>
      <c r="B402" s="675">
        <v>545.64</v>
      </c>
      <c r="C402" s="675">
        <v>545.64300000000003</v>
      </c>
      <c r="D402" s="676" t="s">
        <v>893</v>
      </c>
    </row>
    <row r="403" spans="1:4" ht="11.25" customHeight="1" x14ac:dyDescent="0.25">
      <c r="A403" s="1191"/>
      <c r="B403" s="677">
        <v>31767.84</v>
      </c>
      <c r="C403" s="677">
        <v>28746.768000000004</v>
      </c>
      <c r="D403" s="678" t="s">
        <v>11</v>
      </c>
    </row>
    <row r="404" spans="1:4" ht="11.25" customHeight="1" x14ac:dyDescent="0.25">
      <c r="A404" s="1190" t="s">
        <v>1527</v>
      </c>
      <c r="B404" s="675">
        <v>79.5</v>
      </c>
      <c r="C404" s="675">
        <v>79.5</v>
      </c>
      <c r="D404" s="676" t="s">
        <v>2436</v>
      </c>
    </row>
    <row r="405" spans="1:4" ht="11.25" customHeight="1" x14ac:dyDescent="0.25">
      <c r="A405" s="1190"/>
      <c r="B405" s="675">
        <v>11.72</v>
      </c>
      <c r="C405" s="675">
        <v>11.715999999999999</v>
      </c>
      <c r="D405" s="676" t="s">
        <v>887</v>
      </c>
    </row>
    <row r="406" spans="1:4" ht="11.25" customHeight="1" x14ac:dyDescent="0.25">
      <c r="A406" s="1190"/>
      <c r="B406" s="675">
        <v>17371</v>
      </c>
      <c r="C406" s="675">
        <v>17371</v>
      </c>
      <c r="D406" s="676" t="s">
        <v>900</v>
      </c>
    </row>
    <row r="407" spans="1:4" ht="11.25" customHeight="1" x14ac:dyDescent="0.25">
      <c r="A407" s="1190"/>
      <c r="B407" s="675">
        <v>3474</v>
      </c>
      <c r="C407" s="675">
        <v>3474</v>
      </c>
      <c r="D407" s="676" t="s">
        <v>2440</v>
      </c>
    </row>
    <row r="408" spans="1:4" ht="11.25" customHeight="1" x14ac:dyDescent="0.25">
      <c r="A408" s="1190"/>
      <c r="B408" s="675">
        <v>775</v>
      </c>
      <c r="C408" s="675">
        <v>714.29470000000003</v>
      </c>
      <c r="D408" s="676" t="s">
        <v>2441</v>
      </c>
    </row>
    <row r="409" spans="1:4" ht="11.25" customHeight="1" x14ac:dyDescent="0.25">
      <c r="A409" s="1190"/>
      <c r="B409" s="675">
        <v>102.73</v>
      </c>
      <c r="C409" s="675">
        <v>102.729</v>
      </c>
      <c r="D409" s="676" t="s">
        <v>418</v>
      </c>
    </row>
    <row r="410" spans="1:4" ht="21" x14ac:dyDescent="0.25">
      <c r="A410" s="1190"/>
      <c r="B410" s="675">
        <v>21.6</v>
      </c>
      <c r="C410" s="675">
        <v>21.6</v>
      </c>
      <c r="D410" s="676" t="s">
        <v>2443</v>
      </c>
    </row>
    <row r="411" spans="1:4" ht="11.25" customHeight="1" x14ac:dyDescent="0.25">
      <c r="A411" s="1190"/>
      <c r="B411" s="675">
        <v>434.14</v>
      </c>
      <c r="C411" s="675">
        <v>434.137</v>
      </c>
      <c r="D411" s="676" t="s">
        <v>893</v>
      </c>
    </row>
    <row r="412" spans="1:4" ht="11.25" customHeight="1" x14ac:dyDescent="0.25">
      <c r="A412" s="1190"/>
      <c r="B412" s="675">
        <v>22269.69</v>
      </c>
      <c r="C412" s="675">
        <v>22208.976699999996</v>
      </c>
      <c r="D412" s="676" t="s">
        <v>11</v>
      </c>
    </row>
    <row r="413" spans="1:4" ht="11.25" customHeight="1" x14ac:dyDescent="0.25">
      <c r="A413" s="1189" t="s">
        <v>1512</v>
      </c>
      <c r="B413" s="672">
        <v>11.88</v>
      </c>
      <c r="C413" s="672">
        <v>11.88</v>
      </c>
      <c r="D413" s="673" t="s">
        <v>2243</v>
      </c>
    </row>
    <row r="414" spans="1:4" ht="11.25" customHeight="1" x14ac:dyDescent="0.25">
      <c r="A414" s="1190"/>
      <c r="B414" s="675">
        <v>630.38</v>
      </c>
      <c r="C414" s="675">
        <v>630.3777</v>
      </c>
      <c r="D414" s="676" t="s">
        <v>2458</v>
      </c>
    </row>
    <row r="415" spans="1:4" ht="11.25" customHeight="1" x14ac:dyDescent="0.25">
      <c r="A415" s="1190"/>
      <c r="B415" s="675">
        <v>12823</v>
      </c>
      <c r="C415" s="675">
        <v>12823</v>
      </c>
      <c r="D415" s="676" t="s">
        <v>900</v>
      </c>
    </row>
    <row r="416" spans="1:4" ht="11.25" customHeight="1" x14ac:dyDescent="0.25">
      <c r="A416" s="1190"/>
      <c r="B416" s="675">
        <v>2466</v>
      </c>
      <c r="C416" s="675">
        <v>2466</v>
      </c>
      <c r="D416" s="676" t="s">
        <v>2440</v>
      </c>
    </row>
    <row r="417" spans="1:4" ht="11.25" customHeight="1" x14ac:dyDescent="0.25">
      <c r="A417" s="1190"/>
      <c r="B417" s="675">
        <v>190</v>
      </c>
      <c r="C417" s="675">
        <v>190</v>
      </c>
      <c r="D417" s="676" t="s">
        <v>2441</v>
      </c>
    </row>
    <row r="418" spans="1:4" ht="21" x14ac:dyDescent="0.25">
      <c r="A418" s="1190"/>
      <c r="B418" s="675">
        <v>21.6</v>
      </c>
      <c r="C418" s="675">
        <v>21.6</v>
      </c>
      <c r="D418" s="676" t="s">
        <v>2443</v>
      </c>
    </row>
    <row r="419" spans="1:4" ht="11.25" customHeight="1" x14ac:dyDescent="0.25">
      <c r="A419" s="1190"/>
      <c r="B419" s="675">
        <v>1300</v>
      </c>
      <c r="C419" s="675">
        <v>1300</v>
      </c>
      <c r="D419" s="676" t="s">
        <v>2459</v>
      </c>
    </row>
    <row r="420" spans="1:4" ht="11.25" customHeight="1" x14ac:dyDescent="0.25">
      <c r="A420" s="1190"/>
      <c r="B420" s="675">
        <v>335.57</v>
      </c>
      <c r="C420" s="675">
        <v>335.56599999999997</v>
      </c>
      <c r="D420" s="676" t="s">
        <v>893</v>
      </c>
    </row>
    <row r="421" spans="1:4" ht="11.25" customHeight="1" x14ac:dyDescent="0.25">
      <c r="A421" s="1191"/>
      <c r="B421" s="677">
        <v>17778.43</v>
      </c>
      <c r="C421" s="677">
        <v>17778.423699999999</v>
      </c>
      <c r="D421" s="678" t="s">
        <v>11</v>
      </c>
    </row>
    <row r="422" spans="1:4" ht="11.25" customHeight="1" x14ac:dyDescent="0.25">
      <c r="A422" s="1190" t="s">
        <v>1520</v>
      </c>
      <c r="B422" s="675">
        <v>52.62</v>
      </c>
      <c r="C422" s="675">
        <v>52.624000000000002</v>
      </c>
      <c r="D422" s="676" t="s">
        <v>887</v>
      </c>
    </row>
    <row r="423" spans="1:4" ht="11.25" customHeight="1" x14ac:dyDescent="0.25">
      <c r="A423" s="1190"/>
      <c r="B423" s="675">
        <v>57.03</v>
      </c>
      <c r="C423" s="675">
        <v>57.026000000000003</v>
      </c>
      <c r="D423" s="676" t="s">
        <v>2243</v>
      </c>
    </row>
    <row r="424" spans="1:4" ht="11.25" customHeight="1" x14ac:dyDescent="0.25">
      <c r="A424" s="1190"/>
      <c r="B424" s="675">
        <v>19</v>
      </c>
      <c r="C424" s="675">
        <v>19</v>
      </c>
      <c r="D424" s="676" t="s">
        <v>2437</v>
      </c>
    </row>
    <row r="425" spans="1:4" ht="11.25" customHeight="1" x14ac:dyDescent="0.25">
      <c r="A425" s="1190"/>
      <c r="B425" s="675">
        <v>120</v>
      </c>
      <c r="C425" s="675">
        <v>120</v>
      </c>
      <c r="D425" s="676" t="s">
        <v>2460</v>
      </c>
    </row>
    <row r="426" spans="1:4" ht="11.25" customHeight="1" x14ac:dyDescent="0.25">
      <c r="A426" s="1190"/>
      <c r="B426" s="675">
        <v>19882</v>
      </c>
      <c r="C426" s="675">
        <v>19882</v>
      </c>
      <c r="D426" s="676" t="s">
        <v>900</v>
      </c>
    </row>
    <row r="427" spans="1:4" ht="11.25" customHeight="1" x14ac:dyDescent="0.25">
      <c r="A427" s="1190"/>
      <c r="B427" s="675">
        <v>3476</v>
      </c>
      <c r="C427" s="675">
        <v>3476</v>
      </c>
      <c r="D427" s="676" t="s">
        <v>2440</v>
      </c>
    </row>
    <row r="428" spans="1:4" ht="11.25" customHeight="1" x14ac:dyDescent="0.25">
      <c r="A428" s="1190"/>
      <c r="B428" s="675">
        <v>935</v>
      </c>
      <c r="C428" s="675">
        <v>935</v>
      </c>
      <c r="D428" s="676" t="s">
        <v>2441</v>
      </c>
    </row>
    <row r="429" spans="1:4" ht="11.25" customHeight="1" x14ac:dyDescent="0.25">
      <c r="A429" s="1190"/>
      <c r="B429" s="675">
        <v>900</v>
      </c>
      <c r="C429" s="675">
        <v>900</v>
      </c>
      <c r="D429" s="676" t="s">
        <v>2461</v>
      </c>
    </row>
    <row r="430" spans="1:4" ht="21" x14ac:dyDescent="0.25">
      <c r="A430" s="1190"/>
      <c r="B430" s="675">
        <v>21.6</v>
      </c>
      <c r="C430" s="675">
        <v>21.6</v>
      </c>
      <c r="D430" s="676" t="s">
        <v>2443</v>
      </c>
    </row>
    <row r="431" spans="1:4" ht="11.25" customHeight="1" x14ac:dyDescent="0.25">
      <c r="A431" s="1190"/>
      <c r="B431" s="675">
        <v>253.1</v>
      </c>
      <c r="C431" s="675">
        <v>253.1</v>
      </c>
      <c r="D431" s="676" t="s">
        <v>2457</v>
      </c>
    </row>
    <row r="432" spans="1:4" ht="11.25" customHeight="1" x14ac:dyDescent="0.25">
      <c r="A432" s="1190"/>
      <c r="B432" s="675">
        <v>506.09</v>
      </c>
      <c r="C432" s="675">
        <v>506.09199999999998</v>
      </c>
      <c r="D432" s="676" t="s">
        <v>893</v>
      </c>
    </row>
    <row r="433" spans="1:4" ht="11.25" customHeight="1" x14ac:dyDescent="0.25">
      <c r="A433" s="1190"/>
      <c r="B433" s="675">
        <v>26222.44</v>
      </c>
      <c r="C433" s="675">
        <v>26222.441999999999</v>
      </c>
      <c r="D433" s="676" t="s">
        <v>11</v>
      </c>
    </row>
    <row r="434" spans="1:4" ht="11.25" customHeight="1" x14ac:dyDescent="0.25">
      <c r="A434" s="1189" t="s">
        <v>1537</v>
      </c>
      <c r="B434" s="672">
        <v>36</v>
      </c>
      <c r="C434" s="672">
        <v>36</v>
      </c>
      <c r="D434" s="673" t="s">
        <v>2436</v>
      </c>
    </row>
    <row r="435" spans="1:4" ht="11.25" customHeight="1" x14ac:dyDescent="0.25">
      <c r="A435" s="1190"/>
      <c r="B435" s="675">
        <v>97.632999999999996</v>
      </c>
      <c r="C435" s="675">
        <v>97.632999999999996</v>
      </c>
      <c r="D435" s="676" t="s">
        <v>887</v>
      </c>
    </row>
    <row r="436" spans="1:4" ht="11.25" customHeight="1" x14ac:dyDescent="0.25">
      <c r="A436" s="1190"/>
      <c r="B436" s="675">
        <v>16.632999999999999</v>
      </c>
      <c r="C436" s="675">
        <v>16.632999999999999</v>
      </c>
      <c r="D436" s="676" t="s">
        <v>2243</v>
      </c>
    </row>
    <row r="437" spans="1:4" ht="11.25" customHeight="1" x14ac:dyDescent="0.25">
      <c r="A437" s="1190"/>
      <c r="B437" s="675">
        <v>27771</v>
      </c>
      <c r="C437" s="675">
        <v>27771</v>
      </c>
      <c r="D437" s="676" t="s">
        <v>900</v>
      </c>
    </row>
    <row r="438" spans="1:4" ht="11.25" customHeight="1" x14ac:dyDescent="0.25">
      <c r="A438" s="1190"/>
      <c r="B438" s="675">
        <v>2476</v>
      </c>
      <c r="C438" s="675">
        <v>2476</v>
      </c>
      <c r="D438" s="676" t="s">
        <v>2440</v>
      </c>
    </row>
    <row r="439" spans="1:4" ht="11.25" customHeight="1" x14ac:dyDescent="0.25">
      <c r="A439" s="1190"/>
      <c r="B439" s="675">
        <v>628</v>
      </c>
      <c r="C439" s="675">
        <v>628</v>
      </c>
      <c r="D439" s="676" t="s">
        <v>2441</v>
      </c>
    </row>
    <row r="440" spans="1:4" ht="21" x14ac:dyDescent="0.25">
      <c r="A440" s="1190"/>
      <c r="B440" s="675">
        <v>21.6</v>
      </c>
      <c r="C440" s="675">
        <v>21.6</v>
      </c>
      <c r="D440" s="676" t="s">
        <v>2443</v>
      </c>
    </row>
    <row r="441" spans="1:4" ht="11.25" customHeight="1" x14ac:dyDescent="0.25">
      <c r="A441" s="1190"/>
      <c r="B441" s="675">
        <v>680.77</v>
      </c>
      <c r="C441" s="675">
        <v>680.76900000000001</v>
      </c>
      <c r="D441" s="676" t="s">
        <v>893</v>
      </c>
    </row>
    <row r="442" spans="1:4" ht="11.25" customHeight="1" x14ac:dyDescent="0.25">
      <c r="A442" s="1191"/>
      <c r="B442" s="677">
        <v>31727.64</v>
      </c>
      <c r="C442" s="677">
        <v>31727.634999999998</v>
      </c>
      <c r="D442" s="678" t="s">
        <v>11</v>
      </c>
    </row>
    <row r="443" spans="1:4" ht="11.25" customHeight="1" x14ac:dyDescent="0.25">
      <c r="A443" s="1190" t="s">
        <v>1507</v>
      </c>
      <c r="B443" s="675">
        <v>41.7</v>
      </c>
      <c r="C443" s="675">
        <v>41.7</v>
      </c>
      <c r="D443" s="676" t="s">
        <v>2436</v>
      </c>
    </row>
    <row r="444" spans="1:4" ht="11.25" customHeight="1" x14ac:dyDescent="0.25">
      <c r="A444" s="1190"/>
      <c r="B444" s="675">
        <v>77.03</v>
      </c>
      <c r="C444" s="675">
        <v>77.033000000000001</v>
      </c>
      <c r="D444" s="676" t="s">
        <v>887</v>
      </c>
    </row>
    <row r="445" spans="1:4" ht="11.25" customHeight="1" x14ac:dyDescent="0.25">
      <c r="A445" s="1190"/>
      <c r="B445" s="675">
        <v>51.09</v>
      </c>
      <c r="C445" s="675">
        <v>51.085999999999999</v>
      </c>
      <c r="D445" s="676" t="s">
        <v>2243</v>
      </c>
    </row>
    <row r="446" spans="1:4" ht="11.25" customHeight="1" x14ac:dyDescent="0.25">
      <c r="A446" s="1190"/>
      <c r="B446" s="675">
        <v>150</v>
      </c>
      <c r="C446" s="675">
        <v>150</v>
      </c>
      <c r="D446" s="676" t="s">
        <v>2437</v>
      </c>
    </row>
    <row r="447" spans="1:4" ht="11.25" customHeight="1" x14ac:dyDescent="0.25">
      <c r="A447" s="1190"/>
      <c r="B447" s="675">
        <v>20515</v>
      </c>
      <c r="C447" s="675">
        <v>20515</v>
      </c>
      <c r="D447" s="676" t="s">
        <v>900</v>
      </c>
    </row>
    <row r="448" spans="1:4" ht="11.25" customHeight="1" x14ac:dyDescent="0.25">
      <c r="A448" s="1190"/>
      <c r="B448" s="675">
        <v>3652</v>
      </c>
      <c r="C448" s="675">
        <v>3652</v>
      </c>
      <c r="D448" s="676" t="s">
        <v>2440</v>
      </c>
    </row>
    <row r="449" spans="1:4" ht="11.25" customHeight="1" x14ac:dyDescent="0.25">
      <c r="A449" s="1190"/>
      <c r="B449" s="675">
        <v>601</v>
      </c>
      <c r="C449" s="675">
        <v>601</v>
      </c>
      <c r="D449" s="676" t="s">
        <v>2441</v>
      </c>
    </row>
    <row r="450" spans="1:4" ht="21" x14ac:dyDescent="0.25">
      <c r="A450" s="1190"/>
      <c r="B450" s="675">
        <v>21.6</v>
      </c>
      <c r="C450" s="675">
        <v>21.6</v>
      </c>
      <c r="D450" s="676" t="s">
        <v>2443</v>
      </c>
    </row>
    <row r="451" spans="1:4" ht="11.25" customHeight="1" x14ac:dyDescent="0.25">
      <c r="A451" s="1190"/>
      <c r="B451" s="675">
        <v>557.87</v>
      </c>
      <c r="C451" s="675">
        <v>557.86599999999999</v>
      </c>
      <c r="D451" s="676" t="s">
        <v>893</v>
      </c>
    </row>
    <row r="452" spans="1:4" ht="11.25" customHeight="1" x14ac:dyDescent="0.25">
      <c r="A452" s="1190"/>
      <c r="B452" s="675">
        <v>25667.289999999997</v>
      </c>
      <c r="C452" s="675">
        <v>25667.284999999996</v>
      </c>
      <c r="D452" s="676" t="s">
        <v>11</v>
      </c>
    </row>
    <row r="453" spans="1:4" ht="11.25" customHeight="1" x14ac:dyDescent="0.25">
      <c r="A453" s="1189" t="s">
        <v>2462</v>
      </c>
      <c r="B453" s="672">
        <v>12257</v>
      </c>
      <c r="C453" s="672">
        <v>12257</v>
      </c>
      <c r="D453" s="673" t="s">
        <v>900</v>
      </c>
    </row>
    <row r="454" spans="1:4" ht="11.25" customHeight="1" x14ac:dyDescent="0.25">
      <c r="A454" s="1190"/>
      <c r="B454" s="675">
        <v>2554</v>
      </c>
      <c r="C454" s="675">
        <v>2554</v>
      </c>
      <c r="D454" s="676" t="s">
        <v>2440</v>
      </c>
    </row>
    <row r="455" spans="1:4" ht="11.25" customHeight="1" x14ac:dyDescent="0.25">
      <c r="A455" s="1190"/>
      <c r="B455" s="675">
        <v>529</v>
      </c>
      <c r="C455" s="675">
        <v>529</v>
      </c>
      <c r="D455" s="676" t="s">
        <v>2441</v>
      </c>
    </row>
    <row r="456" spans="1:4" ht="11.25" customHeight="1" x14ac:dyDescent="0.25">
      <c r="A456" s="1190"/>
      <c r="B456" s="675">
        <v>2833.09</v>
      </c>
      <c r="C456" s="675">
        <v>2833.0826499999998</v>
      </c>
      <c r="D456" s="676" t="s">
        <v>2463</v>
      </c>
    </row>
    <row r="457" spans="1:4" ht="11.25" customHeight="1" x14ac:dyDescent="0.25">
      <c r="A457" s="1190"/>
      <c r="B457" s="675">
        <v>1591.59</v>
      </c>
      <c r="C457" s="675">
        <v>1591.5834</v>
      </c>
      <c r="D457" s="676" t="s">
        <v>2464</v>
      </c>
    </row>
    <row r="458" spans="1:4" ht="21" x14ac:dyDescent="0.25">
      <c r="A458" s="1190"/>
      <c r="B458" s="675">
        <v>21.6</v>
      </c>
      <c r="C458" s="675">
        <v>21.6</v>
      </c>
      <c r="D458" s="676" t="s">
        <v>2443</v>
      </c>
    </row>
    <row r="459" spans="1:4" ht="11.25" customHeight="1" x14ac:dyDescent="0.25">
      <c r="A459" s="1190"/>
      <c r="B459" s="675">
        <v>324.52</v>
      </c>
      <c r="C459" s="675">
        <v>324.51600000000002</v>
      </c>
      <c r="D459" s="676" t="s">
        <v>893</v>
      </c>
    </row>
    <row r="460" spans="1:4" ht="11.25" customHeight="1" x14ac:dyDescent="0.25">
      <c r="A460" s="1191"/>
      <c r="B460" s="677">
        <v>20110.8</v>
      </c>
      <c r="C460" s="677">
        <v>20110.782049999998</v>
      </c>
      <c r="D460" s="678" t="s">
        <v>11</v>
      </c>
    </row>
    <row r="461" spans="1:4" ht="11.25" customHeight="1" x14ac:dyDescent="0.25">
      <c r="A461" s="1190" t="s">
        <v>1525</v>
      </c>
      <c r="B461" s="675">
        <v>48.82</v>
      </c>
      <c r="C461" s="675">
        <v>48.817</v>
      </c>
      <c r="D461" s="676" t="s">
        <v>887</v>
      </c>
    </row>
    <row r="462" spans="1:4" ht="11.25" customHeight="1" x14ac:dyDescent="0.25">
      <c r="A462" s="1190"/>
      <c r="B462" s="675">
        <v>30.89</v>
      </c>
      <c r="C462" s="675">
        <v>30.888999999999999</v>
      </c>
      <c r="D462" s="676" t="s">
        <v>2243</v>
      </c>
    </row>
    <row r="463" spans="1:4" ht="11.25" customHeight="1" x14ac:dyDescent="0.25">
      <c r="A463" s="1190"/>
      <c r="B463" s="675">
        <v>650</v>
      </c>
      <c r="C463" s="675">
        <v>650</v>
      </c>
      <c r="D463" s="676" t="s">
        <v>2465</v>
      </c>
    </row>
    <row r="464" spans="1:4" ht="11.25" customHeight="1" x14ac:dyDescent="0.25">
      <c r="A464" s="1190"/>
      <c r="B464" s="675">
        <v>450</v>
      </c>
      <c r="C464" s="675">
        <v>450</v>
      </c>
      <c r="D464" s="676" t="s">
        <v>2466</v>
      </c>
    </row>
    <row r="465" spans="1:4" ht="11.25" customHeight="1" x14ac:dyDescent="0.25">
      <c r="A465" s="1190"/>
      <c r="B465" s="675">
        <v>60</v>
      </c>
      <c r="C465" s="675">
        <v>60</v>
      </c>
      <c r="D465" s="676" t="s">
        <v>2437</v>
      </c>
    </row>
    <row r="466" spans="1:4" ht="11.25" customHeight="1" x14ac:dyDescent="0.25">
      <c r="A466" s="1190"/>
      <c r="B466" s="675">
        <v>17442</v>
      </c>
      <c r="C466" s="675">
        <v>17442</v>
      </c>
      <c r="D466" s="676" t="s">
        <v>900</v>
      </c>
    </row>
    <row r="467" spans="1:4" ht="11.25" customHeight="1" x14ac:dyDescent="0.25">
      <c r="A467" s="1190"/>
      <c r="B467" s="675">
        <v>2655</v>
      </c>
      <c r="C467" s="675">
        <v>2655</v>
      </c>
      <c r="D467" s="676" t="s">
        <v>2440</v>
      </c>
    </row>
    <row r="468" spans="1:4" ht="11.25" customHeight="1" x14ac:dyDescent="0.25">
      <c r="A468" s="1190"/>
      <c r="B468" s="675">
        <v>209</v>
      </c>
      <c r="C468" s="675">
        <v>209</v>
      </c>
      <c r="D468" s="676" t="s">
        <v>2441</v>
      </c>
    </row>
    <row r="469" spans="1:4" ht="21" x14ac:dyDescent="0.25">
      <c r="A469" s="1190"/>
      <c r="B469" s="675">
        <v>21.6</v>
      </c>
      <c r="C469" s="675">
        <v>21.6</v>
      </c>
      <c r="D469" s="676" t="s">
        <v>2443</v>
      </c>
    </row>
    <row r="470" spans="1:4" ht="11.25" customHeight="1" x14ac:dyDescent="0.25">
      <c r="A470" s="1190"/>
      <c r="B470" s="675">
        <v>428.76</v>
      </c>
      <c r="C470" s="675">
        <v>428.75799999999998</v>
      </c>
      <c r="D470" s="676" t="s">
        <v>893</v>
      </c>
    </row>
    <row r="471" spans="1:4" ht="11.25" customHeight="1" x14ac:dyDescent="0.25">
      <c r="A471" s="1190"/>
      <c r="B471" s="675">
        <v>21996.069999999996</v>
      </c>
      <c r="C471" s="675">
        <v>21996.063999999998</v>
      </c>
      <c r="D471" s="676" t="s">
        <v>11</v>
      </c>
    </row>
    <row r="472" spans="1:4" ht="11.25" customHeight="1" x14ac:dyDescent="0.25">
      <c r="A472" s="1189" t="s">
        <v>1524</v>
      </c>
      <c r="B472" s="672">
        <v>31.24</v>
      </c>
      <c r="C472" s="672">
        <v>31.242999999999999</v>
      </c>
      <c r="D472" s="673" t="s">
        <v>887</v>
      </c>
    </row>
    <row r="473" spans="1:4" ht="11.25" customHeight="1" x14ac:dyDescent="0.25">
      <c r="A473" s="1190"/>
      <c r="B473" s="675">
        <v>11.88</v>
      </c>
      <c r="C473" s="675">
        <v>11.88</v>
      </c>
      <c r="D473" s="676" t="s">
        <v>2243</v>
      </c>
    </row>
    <row r="474" spans="1:4" ht="11.25" customHeight="1" x14ac:dyDescent="0.25">
      <c r="A474" s="1190"/>
      <c r="B474" s="675">
        <v>19097</v>
      </c>
      <c r="C474" s="675">
        <v>19097</v>
      </c>
      <c r="D474" s="676" t="s">
        <v>900</v>
      </c>
    </row>
    <row r="475" spans="1:4" ht="11.25" customHeight="1" x14ac:dyDescent="0.25">
      <c r="A475" s="1190"/>
      <c r="B475" s="675">
        <v>3103</v>
      </c>
      <c r="C475" s="675">
        <v>3103</v>
      </c>
      <c r="D475" s="676" t="s">
        <v>2440</v>
      </c>
    </row>
    <row r="476" spans="1:4" ht="11.25" customHeight="1" x14ac:dyDescent="0.25">
      <c r="A476" s="1190"/>
      <c r="B476" s="675">
        <v>457</v>
      </c>
      <c r="C476" s="675">
        <v>457</v>
      </c>
      <c r="D476" s="676" t="s">
        <v>2441</v>
      </c>
    </row>
    <row r="477" spans="1:4" ht="21" x14ac:dyDescent="0.25">
      <c r="A477" s="1190"/>
      <c r="B477" s="675">
        <v>21.6</v>
      </c>
      <c r="C477" s="675">
        <v>21.6</v>
      </c>
      <c r="D477" s="676" t="s">
        <v>2443</v>
      </c>
    </row>
    <row r="478" spans="1:4" ht="11.25" customHeight="1" x14ac:dyDescent="0.25">
      <c r="A478" s="1190"/>
      <c r="B478" s="675">
        <v>3699.05</v>
      </c>
      <c r="C478" s="675">
        <v>3699.0425800000003</v>
      </c>
      <c r="D478" s="676" t="s">
        <v>2467</v>
      </c>
    </row>
    <row r="479" spans="1:4" ht="11.25" customHeight="1" x14ac:dyDescent="0.25">
      <c r="A479" s="1190"/>
      <c r="B479" s="675">
        <v>488.48</v>
      </c>
      <c r="C479" s="675">
        <v>488.48099999999999</v>
      </c>
      <c r="D479" s="676" t="s">
        <v>893</v>
      </c>
    </row>
    <row r="480" spans="1:4" ht="11.25" customHeight="1" x14ac:dyDescent="0.25">
      <c r="A480" s="1191"/>
      <c r="B480" s="677">
        <v>26909.249999999996</v>
      </c>
      <c r="C480" s="677">
        <v>26909.246579999999</v>
      </c>
      <c r="D480" s="678" t="s">
        <v>11</v>
      </c>
    </row>
    <row r="481" spans="1:4" ht="11.25" customHeight="1" x14ac:dyDescent="0.25">
      <c r="A481" s="1190" t="s">
        <v>1523</v>
      </c>
      <c r="B481" s="675">
        <v>29.29</v>
      </c>
      <c r="C481" s="675">
        <v>29.29</v>
      </c>
      <c r="D481" s="676" t="s">
        <v>887</v>
      </c>
    </row>
    <row r="482" spans="1:4" ht="11.25" customHeight="1" x14ac:dyDescent="0.25">
      <c r="A482" s="1190"/>
      <c r="B482" s="675">
        <v>3.56</v>
      </c>
      <c r="C482" s="675">
        <v>3.5640000000000001</v>
      </c>
      <c r="D482" s="676" t="s">
        <v>2243</v>
      </c>
    </row>
    <row r="483" spans="1:4" ht="11.25" customHeight="1" x14ac:dyDescent="0.25">
      <c r="A483" s="1190"/>
      <c r="B483" s="675">
        <v>289.16000000000003</v>
      </c>
      <c r="C483" s="675">
        <v>289.15800000000002</v>
      </c>
      <c r="D483" s="676" t="s">
        <v>2468</v>
      </c>
    </row>
    <row r="484" spans="1:4" ht="11.25" customHeight="1" x14ac:dyDescent="0.25">
      <c r="A484" s="1190"/>
      <c r="B484" s="675">
        <v>50</v>
      </c>
      <c r="C484" s="675">
        <v>50</v>
      </c>
      <c r="D484" s="676" t="s">
        <v>2438</v>
      </c>
    </row>
    <row r="485" spans="1:4" ht="11.25" customHeight="1" x14ac:dyDescent="0.25">
      <c r="A485" s="1190"/>
      <c r="B485" s="675">
        <v>20590</v>
      </c>
      <c r="C485" s="675">
        <v>20590</v>
      </c>
      <c r="D485" s="676" t="s">
        <v>900</v>
      </c>
    </row>
    <row r="486" spans="1:4" ht="11.25" customHeight="1" x14ac:dyDescent="0.25">
      <c r="A486" s="1190"/>
      <c r="B486" s="675">
        <v>3874</v>
      </c>
      <c r="C486" s="675">
        <v>3874</v>
      </c>
      <c r="D486" s="676" t="s">
        <v>2440</v>
      </c>
    </row>
    <row r="487" spans="1:4" ht="11.25" customHeight="1" x14ac:dyDescent="0.25">
      <c r="A487" s="1190"/>
      <c r="B487" s="675">
        <v>853</v>
      </c>
      <c r="C487" s="675">
        <v>853</v>
      </c>
      <c r="D487" s="676" t="s">
        <v>2441</v>
      </c>
    </row>
    <row r="488" spans="1:4" ht="11.25" customHeight="1" x14ac:dyDescent="0.25">
      <c r="A488" s="1190"/>
      <c r="B488" s="675">
        <v>200</v>
      </c>
      <c r="C488" s="675">
        <v>200</v>
      </c>
      <c r="D488" s="676" t="s">
        <v>418</v>
      </c>
    </row>
    <row r="489" spans="1:4" ht="21" customHeight="1" x14ac:dyDescent="0.25">
      <c r="A489" s="1190"/>
      <c r="B489" s="675">
        <v>21.6</v>
      </c>
      <c r="C489" s="675">
        <v>21.6</v>
      </c>
      <c r="D489" s="676" t="s">
        <v>2443</v>
      </c>
    </row>
    <row r="490" spans="1:4" ht="11.25" customHeight="1" x14ac:dyDescent="0.25">
      <c r="A490" s="1190"/>
      <c r="B490" s="675">
        <v>506.46</v>
      </c>
      <c r="C490" s="675">
        <v>506.46</v>
      </c>
      <c r="D490" s="676" t="s">
        <v>893</v>
      </c>
    </row>
    <row r="491" spans="1:4" ht="11.25" customHeight="1" x14ac:dyDescent="0.25">
      <c r="A491" s="1190"/>
      <c r="B491" s="675">
        <v>26417.074000000001</v>
      </c>
      <c r="C491" s="675">
        <v>26417.071999999996</v>
      </c>
      <c r="D491" s="676" t="s">
        <v>11</v>
      </c>
    </row>
    <row r="492" spans="1:4" ht="11.25" customHeight="1" x14ac:dyDescent="0.25">
      <c r="A492" s="1189" t="s">
        <v>1498</v>
      </c>
      <c r="B492" s="672">
        <v>466</v>
      </c>
      <c r="C492" s="672">
        <v>0</v>
      </c>
      <c r="D492" s="673" t="s">
        <v>2351</v>
      </c>
    </row>
    <row r="493" spans="1:4" ht="11.25" customHeight="1" x14ac:dyDescent="0.25">
      <c r="A493" s="1190"/>
      <c r="B493" s="675">
        <v>39.049999999999997</v>
      </c>
      <c r="C493" s="675">
        <v>39.052999999999997</v>
      </c>
      <c r="D493" s="676" t="s">
        <v>887</v>
      </c>
    </row>
    <row r="494" spans="1:4" ht="11.25" customHeight="1" x14ac:dyDescent="0.25">
      <c r="A494" s="1190"/>
      <c r="B494" s="675">
        <v>3.56</v>
      </c>
      <c r="C494" s="675">
        <v>3.5640000000000001</v>
      </c>
      <c r="D494" s="676" t="s">
        <v>2243</v>
      </c>
    </row>
    <row r="495" spans="1:4" ht="11.25" customHeight="1" x14ac:dyDescent="0.25">
      <c r="A495" s="1190"/>
      <c r="B495" s="675">
        <v>15053</v>
      </c>
      <c r="C495" s="675">
        <v>15053</v>
      </c>
      <c r="D495" s="676" t="s">
        <v>900</v>
      </c>
    </row>
    <row r="496" spans="1:4" ht="11.25" customHeight="1" x14ac:dyDescent="0.25">
      <c r="A496" s="1190"/>
      <c r="B496" s="675">
        <v>2739</v>
      </c>
      <c r="C496" s="675">
        <v>2739</v>
      </c>
      <c r="D496" s="676" t="s">
        <v>2440</v>
      </c>
    </row>
    <row r="497" spans="1:4" ht="11.25" customHeight="1" x14ac:dyDescent="0.25">
      <c r="A497" s="1190"/>
      <c r="B497" s="675">
        <v>313</v>
      </c>
      <c r="C497" s="675">
        <v>313</v>
      </c>
      <c r="D497" s="676" t="s">
        <v>2441</v>
      </c>
    </row>
    <row r="498" spans="1:4" ht="11.25" customHeight="1" x14ac:dyDescent="0.25">
      <c r="A498" s="1190"/>
      <c r="B498" s="675">
        <v>1564.4</v>
      </c>
      <c r="C498" s="675">
        <v>1564.39905</v>
      </c>
      <c r="D498" s="676" t="s">
        <v>2469</v>
      </c>
    </row>
    <row r="499" spans="1:4" ht="21" customHeight="1" x14ac:dyDescent="0.25">
      <c r="A499" s="1190"/>
      <c r="B499" s="675">
        <v>21.6</v>
      </c>
      <c r="C499" s="675">
        <v>21.6</v>
      </c>
      <c r="D499" s="676" t="s">
        <v>2443</v>
      </c>
    </row>
    <row r="500" spans="1:4" ht="11.25" customHeight="1" x14ac:dyDescent="0.25">
      <c r="A500" s="1190"/>
      <c r="B500" s="675">
        <v>300</v>
      </c>
      <c r="C500" s="675">
        <v>120.65</v>
      </c>
      <c r="D500" s="676" t="s">
        <v>2470</v>
      </c>
    </row>
    <row r="501" spans="1:4" ht="11.25" customHeight="1" x14ac:dyDescent="0.25">
      <c r="A501" s="1190"/>
      <c r="B501" s="675">
        <v>387.23</v>
      </c>
      <c r="C501" s="675">
        <v>387.233</v>
      </c>
      <c r="D501" s="676" t="s">
        <v>893</v>
      </c>
    </row>
    <row r="502" spans="1:4" ht="11.25" customHeight="1" x14ac:dyDescent="0.25">
      <c r="A502" s="1191"/>
      <c r="B502" s="677">
        <v>20886.84</v>
      </c>
      <c r="C502" s="677">
        <v>20241.499049999999</v>
      </c>
      <c r="D502" s="678" t="s">
        <v>11</v>
      </c>
    </row>
    <row r="503" spans="1:4" ht="11.25" customHeight="1" x14ac:dyDescent="0.25">
      <c r="A503" s="1190" t="s">
        <v>1539</v>
      </c>
      <c r="B503" s="675">
        <v>9.76</v>
      </c>
      <c r="C503" s="675">
        <v>9.7629999999999999</v>
      </c>
      <c r="D503" s="676" t="s">
        <v>887</v>
      </c>
    </row>
    <row r="504" spans="1:4" ht="11.25" customHeight="1" x14ac:dyDescent="0.25">
      <c r="A504" s="1190"/>
      <c r="B504" s="675">
        <v>23.76</v>
      </c>
      <c r="C504" s="675">
        <v>23.760999999999999</v>
      </c>
      <c r="D504" s="676" t="s">
        <v>2243</v>
      </c>
    </row>
    <row r="505" spans="1:4" ht="11.25" customHeight="1" x14ac:dyDescent="0.25">
      <c r="A505" s="1190"/>
      <c r="B505" s="675">
        <v>200</v>
      </c>
      <c r="C505" s="675">
        <v>200</v>
      </c>
      <c r="D505" s="676" t="s">
        <v>2437</v>
      </c>
    </row>
    <row r="506" spans="1:4" ht="11.25" customHeight="1" x14ac:dyDescent="0.25">
      <c r="A506" s="1190"/>
      <c r="B506" s="675">
        <v>26273</v>
      </c>
      <c r="C506" s="675">
        <v>26273</v>
      </c>
      <c r="D506" s="676" t="s">
        <v>900</v>
      </c>
    </row>
    <row r="507" spans="1:4" ht="11.25" customHeight="1" x14ac:dyDescent="0.25">
      <c r="A507" s="1190"/>
      <c r="B507" s="675">
        <v>2935</v>
      </c>
      <c r="C507" s="675">
        <v>2935</v>
      </c>
      <c r="D507" s="676" t="s">
        <v>2440</v>
      </c>
    </row>
    <row r="508" spans="1:4" ht="11.25" customHeight="1" x14ac:dyDescent="0.25">
      <c r="A508" s="1190"/>
      <c r="B508" s="675">
        <v>835</v>
      </c>
      <c r="C508" s="675">
        <v>835</v>
      </c>
      <c r="D508" s="676" t="s">
        <v>2441</v>
      </c>
    </row>
    <row r="509" spans="1:4" ht="11.25" customHeight="1" x14ac:dyDescent="0.25">
      <c r="A509" s="1190"/>
      <c r="B509" s="675">
        <v>200</v>
      </c>
      <c r="C509" s="675">
        <v>0</v>
      </c>
      <c r="D509" s="676" t="s">
        <v>2471</v>
      </c>
    </row>
    <row r="510" spans="1:4" ht="21" customHeight="1" x14ac:dyDescent="0.25">
      <c r="A510" s="1190"/>
      <c r="B510" s="675">
        <v>21.6</v>
      </c>
      <c r="C510" s="675">
        <v>21.6</v>
      </c>
      <c r="D510" s="676" t="s">
        <v>2443</v>
      </c>
    </row>
    <row r="511" spans="1:4" ht="11.25" customHeight="1" x14ac:dyDescent="0.25">
      <c r="A511" s="1190"/>
      <c r="B511" s="675">
        <v>230.5</v>
      </c>
      <c r="C511" s="675">
        <v>230.5</v>
      </c>
      <c r="D511" s="676" t="s">
        <v>2457</v>
      </c>
    </row>
    <row r="512" spans="1:4" ht="11.25" customHeight="1" x14ac:dyDescent="0.25">
      <c r="A512" s="1190"/>
      <c r="B512" s="675">
        <v>674.09</v>
      </c>
      <c r="C512" s="675">
        <v>674.08600000000001</v>
      </c>
      <c r="D512" s="676" t="s">
        <v>893</v>
      </c>
    </row>
    <row r="513" spans="1:4" ht="11.25" customHeight="1" x14ac:dyDescent="0.25">
      <c r="A513" s="1190"/>
      <c r="B513" s="675">
        <v>31402.71</v>
      </c>
      <c r="C513" s="675">
        <v>31202.71</v>
      </c>
      <c r="D513" s="676" t="s">
        <v>11</v>
      </c>
    </row>
    <row r="514" spans="1:4" ht="11.25" customHeight="1" x14ac:dyDescent="0.25">
      <c r="A514" s="1189" t="s">
        <v>1533</v>
      </c>
      <c r="B514" s="672">
        <v>72.25</v>
      </c>
      <c r="C514" s="672">
        <v>72.248999999999995</v>
      </c>
      <c r="D514" s="673" t="s">
        <v>887</v>
      </c>
    </row>
    <row r="515" spans="1:4" ht="11.25" customHeight="1" x14ac:dyDescent="0.25">
      <c r="A515" s="1190"/>
      <c r="B515" s="675">
        <v>35.64</v>
      </c>
      <c r="C515" s="675">
        <v>35.640999999999998</v>
      </c>
      <c r="D515" s="676" t="s">
        <v>2243</v>
      </c>
    </row>
    <row r="516" spans="1:4" ht="11.25" customHeight="1" x14ac:dyDescent="0.25">
      <c r="A516" s="1190"/>
      <c r="B516" s="675">
        <v>20</v>
      </c>
      <c r="C516" s="675">
        <v>20</v>
      </c>
      <c r="D516" s="676" t="s">
        <v>872</v>
      </c>
    </row>
    <row r="517" spans="1:4" ht="11.25" customHeight="1" x14ac:dyDescent="0.25">
      <c r="A517" s="1190"/>
      <c r="B517" s="675">
        <v>16792</v>
      </c>
      <c r="C517" s="675">
        <v>16792</v>
      </c>
      <c r="D517" s="676" t="s">
        <v>900</v>
      </c>
    </row>
    <row r="518" spans="1:4" ht="11.25" customHeight="1" x14ac:dyDescent="0.25">
      <c r="A518" s="1190"/>
      <c r="B518" s="675">
        <v>2842</v>
      </c>
      <c r="C518" s="675">
        <v>2842</v>
      </c>
      <c r="D518" s="676" t="s">
        <v>2440</v>
      </c>
    </row>
    <row r="519" spans="1:4" ht="11.25" customHeight="1" x14ac:dyDescent="0.25">
      <c r="A519" s="1190"/>
      <c r="B519" s="675">
        <v>220</v>
      </c>
      <c r="C519" s="675">
        <v>220</v>
      </c>
      <c r="D519" s="676" t="s">
        <v>2441</v>
      </c>
    </row>
    <row r="520" spans="1:4" ht="11.25" customHeight="1" x14ac:dyDescent="0.25">
      <c r="A520" s="1190"/>
      <c r="B520" s="675">
        <v>200</v>
      </c>
      <c r="C520" s="675">
        <v>0</v>
      </c>
      <c r="D520" s="676" t="s">
        <v>2471</v>
      </c>
    </row>
    <row r="521" spans="1:4" ht="21" customHeight="1" x14ac:dyDescent="0.25">
      <c r="A521" s="1190"/>
      <c r="B521" s="675">
        <v>21.6</v>
      </c>
      <c r="C521" s="675">
        <v>21.6</v>
      </c>
      <c r="D521" s="676" t="s">
        <v>2443</v>
      </c>
    </row>
    <row r="522" spans="1:4" ht="11.25" customHeight="1" x14ac:dyDescent="0.25">
      <c r="A522" s="1190"/>
      <c r="B522" s="675">
        <v>452.03</v>
      </c>
      <c r="C522" s="675">
        <v>452.02499999999998</v>
      </c>
      <c r="D522" s="676" t="s">
        <v>893</v>
      </c>
    </row>
    <row r="523" spans="1:4" ht="11.25" customHeight="1" x14ac:dyDescent="0.25">
      <c r="A523" s="1191"/>
      <c r="B523" s="677">
        <v>20655.519999999997</v>
      </c>
      <c r="C523" s="677">
        <v>20455.514999999999</v>
      </c>
      <c r="D523" s="678" t="s">
        <v>11</v>
      </c>
    </row>
    <row r="524" spans="1:4" ht="11.25" customHeight="1" x14ac:dyDescent="0.25">
      <c r="A524" s="1190" t="s">
        <v>1502</v>
      </c>
      <c r="B524" s="675">
        <v>40</v>
      </c>
      <c r="C524" s="675">
        <v>40</v>
      </c>
      <c r="D524" s="676" t="s">
        <v>2444</v>
      </c>
    </row>
    <row r="525" spans="1:4" ht="11.25" customHeight="1" x14ac:dyDescent="0.25">
      <c r="A525" s="1190"/>
      <c r="B525" s="675">
        <v>106.42</v>
      </c>
      <c r="C525" s="675">
        <v>106.42</v>
      </c>
      <c r="D525" s="676" t="s">
        <v>887</v>
      </c>
    </row>
    <row r="526" spans="1:4" ht="11.25" customHeight="1" x14ac:dyDescent="0.25">
      <c r="A526" s="1190"/>
      <c r="B526" s="675">
        <v>2200</v>
      </c>
      <c r="C526" s="675">
        <v>2200</v>
      </c>
      <c r="D526" s="676" t="s">
        <v>2472</v>
      </c>
    </row>
    <row r="527" spans="1:4" ht="11.25" customHeight="1" x14ac:dyDescent="0.25">
      <c r="A527" s="1190"/>
      <c r="B527" s="675">
        <v>107.2</v>
      </c>
      <c r="C527" s="675">
        <v>107.2</v>
      </c>
      <c r="D527" s="676" t="s">
        <v>2254</v>
      </c>
    </row>
    <row r="528" spans="1:4" ht="11.25" customHeight="1" x14ac:dyDescent="0.25">
      <c r="A528" s="1190"/>
      <c r="B528" s="675">
        <v>24357</v>
      </c>
      <c r="C528" s="675">
        <v>24357</v>
      </c>
      <c r="D528" s="676" t="s">
        <v>900</v>
      </c>
    </row>
    <row r="529" spans="1:4" ht="11.25" customHeight="1" x14ac:dyDescent="0.25">
      <c r="A529" s="1190"/>
      <c r="B529" s="675">
        <v>3365</v>
      </c>
      <c r="C529" s="675">
        <v>3365</v>
      </c>
      <c r="D529" s="676" t="s">
        <v>2440</v>
      </c>
    </row>
    <row r="530" spans="1:4" ht="11.25" customHeight="1" x14ac:dyDescent="0.25">
      <c r="A530" s="1190"/>
      <c r="B530" s="675">
        <v>556</v>
      </c>
      <c r="C530" s="675">
        <v>556</v>
      </c>
      <c r="D530" s="676" t="s">
        <v>2441</v>
      </c>
    </row>
    <row r="531" spans="1:4" ht="21" customHeight="1" x14ac:dyDescent="0.25">
      <c r="A531" s="1190"/>
      <c r="B531" s="675">
        <v>21.6</v>
      </c>
      <c r="C531" s="675">
        <v>21.6</v>
      </c>
      <c r="D531" s="676" t="s">
        <v>2443</v>
      </c>
    </row>
    <row r="532" spans="1:4" ht="11.25" customHeight="1" x14ac:dyDescent="0.25">
      <c r="A532" s="1190"/>
      <c r="B532" s="675">
        <v>599.03</v>
      </c>
      <c r="C532" s="675">
        <v>599.02800000000002</v>
      </c>
      <c r="D532" s="676" t="s">
        <v>893</v>
      </c>
    </row>
    <row r="533" spans="1:4" ht="11.25" customHeight="1" x14ac:dyDescent="0.25">
      <c r="A533" s="1190"/>
      <c r="B533" s="675">
        <v>31352.249999999996</v>
      </c>
      <c r="C533" s="675">
        <v>31352.247999999996</v>
      </c>
      <c r="D533" s="676" t="s">
        <v>11</v>
      </c>
    </row>
    <row r="534" spans="1:4" ht="11.25" customHeight="1" x14ac:dyDescent="0.25">
      <c r="A534" s="1189" t="s">
        <v>1423</v>
      </c>
      <c r="B534" s="672">
        <v>4.88</v>
      </c>
      <c r="C534" s="672">
        <v>4.8819999999999997</v>
      </c>
      <c r="D534" s="673" t="s">
        <v>887</v>
      </c>
    </row>
    <row r="535" spans="1:4" ht="11.25" customHeight="1" x14ac:dyDescent="0.25">
      <c r="A535" s="1190"/>
      <c r="B535" s="675">
        <v>45</v>
      </c>
      <c r="C535" s="675">
        <v>45</v>
      </c>
      <c r="D535" s="676" t="s">
        <v>2437</v>
      </c>
    </row>
    <row r="536" spans="1:4" ht="11.25" customHeight="1" x14ac:dyDescent="0.25">
      <c r="A536" s="1190"/>
      <c r="B536" s="675">
        <v>64.78</v>
      </c>
      <c r="C536" s="675">
        <v>64.778000000000006</v>
      </c>
      <c r="D536" s="676" t="s">
        <v>891</v>
      </c>
    </row>
    <row r="537" spans="1:4" ht="21" customHeight="1" x14ac:dyDescent="0.25">
      <c r="A537" s="1190"/>
      <c r="B537" s="675">
        <v>39.229999999999997</v>
      </c>
      <c r="C537" s="675">
        <v>39.116</v>
      </c>
      <c r="D537" s="676" t="s">
        <v>886</v>
      </c>
    </row>
    <row r="538" spans="1:4" ht="11.25" customHeight="1" x14ac:dyDescent="0.25">
      <c r="A538" s="1190"/>
      <c r="B538" s="675">
        <v>10</v>
      </c>
      <c r="C538" s="675">
        <v>10</v>
      </c>
      <c r="D538" s="676" t="s">
        <v>2449</v>
      </c>
    </row>
    <row r="539" spans="1:4" ht="11.25" customHeight="1" x14ac:dyDescent="0.25">
      <c r="A539" s="1190"/>
      <c r="B539" s="675">
        <v>23537</v>
      </c>
      <c r="C539" s="675">
        <v>23537</v>
      </c>
      <c r="D539" s="676" t="s">
        <v>900</v>
      </c>
    </row>
    <row r="540" spans="1:4" ht="11.25" customHeight="1" x14ac:dyDescent="0.25">
      <c r="A540" s="1190"/>
      <c r="B540" s="675">
        <v>4741</v>
      </c>
      <c r="C540" s="675">
        <v>4741</v>
      </c>
      <c r="D540" s="676" t="s">
        <v>2440</v>
      </c>
    </row>
    <row r="541" spans="1:4" ht="11.25" customHeight="1" x14ac:dyDescent="0.25">
      <c r="A541" s="1190"/>
      <c r="B541" s="675">
        <v>1851</v>
      </c>
      <c r="C541" s="675">
        <v>1851</v>
      </c>
      <c r="D541" s="676" t="s">
        <v>2441</v>
      </c>
    </row>
    <row r="542" spans="1:4" ht="21" customHeight="1" x14ac:dyDescent="0.25">
      <c r="A542" s="1190"/>
      <c r="B542" s="675">
        <v>21.6</v>
      </c>
      <c r="C542" s="675">
        <v>21.6</v>
      </c>
      <c r="D542" s="676" t="s">
        <v>2443</v>
      </c>
    </row>
    <row r="543" spans="1:4" ht="11.25" customHeight="1" x14ac:dyDescent="0.25">
      <c r="A543" s="1190"/>
      <c r="B543" s="675">
        <v>189.61</v>
      </c>
      <c r="C543" s="675">
        <v>189.61</v>
      </c>
      <c r="D543" s="676" t="s">
        <v>2457</v>
      </c>
    </row>
    <row r="544" spans="1:4" ht="11.25" customHeight="1" x14ac:dyDescent="0.25">
      <c r="A544" s="1190"/>
      <c r="B544" s="675">
        <v>556.34</v>
      </c>
      <c r="C544" s="675">
        <v>556.33900000000006</v>
      </c>
      <c r="D544" s="676" t="s">
        <v>893</v>
      </c>
    </row>
    <row r="545" spans="1:4" ht="11.25" customHeight="1" x14ac:dyDescent="0.25">
      <c r="A545" s="1191"/>
      <c r="B545" s="677">
        <v>31060.44</v>
      </c>
      <c r="C545" s="677">
        <v>31060.325000000001</v>
      </c>
      <c r="D545" s="678" t="s">
        <v>11</v>
      </c>
    </row>
    <row r="546" spans="1:4" ht="11.25" customHeight="1" x14ac:dyDescent="0.25">
      <c r="A546" s="1190" t="s">
        <v>1480</v>
      </c>
      <c r="B546" s="675">
        <v>40</v>
      </c>
      <c r="C546" s="675">
        <v>40</v>
      </c>
      <c r="D546" s="676" t="s">
        <v>2437</v>
      </c>
    </row>
    <row r="547" spans="1:4" ht="11.25" customHeight="1" x14ac:dyDescent="0.25">
      <c r="A547" s="1190"/>
      <c r="B547" s="675">
        <v>50</v>
      </c>
      <c r="C547" s="675">
        <v>50</v>
      </c>
      <c r="D547" s="676" t="s">
        <v>2449</v>
      </c>
    </row>
    <row r="548" spans="1:4" ht="11.25" customHeight="1" x14ac:dyDescent="0.25">
      <c r="A548" s="1190"/>
      <c r="B548" s="675">
        <v>58123</v>
      </c>
      <c r="C548" s="675">
        <v>58123</v>
      </c>
      <c r="D548" s="676" t="s">
        <v>900</v>
      </c>
    </row>
    <row r="549" spans="1:4" ht="11.25" customHeight="1" x14ac:dyDescent="0.25">
      <c r="A549" s="1190"/>
      <c r="B549" s="675">
        <v>3694</v>
      </c>
      <c r="C549" s="675">
        <v>3694</v>
      </c>
      <c r="D549" s="676" t="s">
        <v>2440</v>
      </c>
    </row>
    <row r="550" spans="1:4" ht="11.25" customHeight="1" x14ac:dyDescent="0.25">
      <c r="A550" s="1190"/>
      <c r="B550" s="675">
        <v>3402</v>
      </c>
      <c r="C550" s="675">
        <v>3402</v>
      </c>
      <c r="D550" s="676" t="s">
        <v>2441</v>
      </c>
    </row>
    <row r="551" spans="1:4" ht="11.25" customHeight="1" x14ac:dyDescent="0.25">
      <c r="A551" s="1190"/>
      <c r="B551" s="675">
        <v>2450</v>
      </c>
      <c r="C551" s="675">
        <v>159.72</v>
      </c>
      <c r="D551" s="676" t="s">
        <v>2473</v>
      </c>
    </row>
    <row r="552" spans="1:4" ht="11.25" customHeight="1" x14ac:dyDescent="0.25">
      <c r="A552" s="1190"/>
      <c r="B552" s="675">
        <v>348.42</v>
      </c>
      <c r="C552" s="675">
        <v>348.41065999999995</v>
      </c>
      <c r="D552" s="676" t="s">
        <v>2474</v>
      </c>
    </row>
    <row r="553" spans="1:4" ht="21" customHeight="1" x14ac:dyDescent="0.25">
      <c r="A553" s="1190"/>
      <c r="B553" s="675">
        <v>21.6</v>
      </c>
      <c r="C553" s="675">
        <v>21.6</v>
      </c>
      <c r="D553" s="676" t="s">
        <v>2443</v>
      </c>
    </row>
    <row r="554" spans="1:4" ht="11.25" customHeight="1" x14ac:dyDescent="0.25">
      <c r="A554" s="1190"/>
      <c r="B554" s="675">
        <v>1492.87</v>
      </c>
      <c r="C554" s="675">
        <v>1492.867</v>
      </c>
      <c r="D554" s="676" t="s">
        <v>893</v>
      </c>
    </row>
    <row r="555" spans="1:4" ht="11.25" customHeight="1" x14ac:dyDescent="0.25">
      <c r="A555" s="1190"/>
      <c r="B555" s="675">
        <v>69621.89</v>
      </c>
      <c r="C555" s="675">
        <v>67331.597659999999</v>
      </c>
      <c r="D555" s="676" t="s">
        <v>11</v>
      </c>
    </row>
    <row r="556" spans="1:4" ht="11.25" customHeight="1" x14ac:dyDescent="0.25">
      <c r="A556" s="1189" t="s">
        <v>1531</v>
      </c>
      <c r="B556" s="672">
        <v>35</v>
      </c>
      <c r="C556" s="672">
        <v>35</v>
      </c>
      <c r="D556" s="673" t="s">
        <v>2437</v>
      </c>
    </row>
    <row r="557" spans="1:4" ht="11.25" customHeight="1" x14ac:dyDescent="0.25">
      <c r="A557" s="1190"/>
      <c r="B557" s="675">
        <v>22560</v>
      </c>
      <c r="C557" s="675">
        <v>22560</v>
      </c>
      <c r="D557" s="676" t="s">
        <v>900</v>
      </c>
    </row>
    <row r="558" spans="1:4" ht="11.25" customHeight="1" x14ac:dyDescent="0.25">
      <c r="A558" s="1190"/>
      <c r="B558" s="675">
        <v>2576</v>
      </c>
      <c r="C558" s="675">
        <v>2576</v>
      </c>
      <c r="D558" s="676" t="s">
        <v>2440</v>
      </c>
    </row>
    <row r="559" spans="1:4" ht="11.25" customHeight="1" x14ac:dyDescent="0.25">
      <c r="A559" s="1190"/>
      <c r="B559" s="675">
        <v>439</v>
      </c>
      <c r="C559" s="675">
        <v>439</v>
      </c>
      <c r="D559" s="676" t="s">
        <v>2441</v>
      </c>
    </row>
    <row r="560" spans="1:4" ht="11.25" customHeight="1" x14ac:dyDescent="0.25">
      <c r="A560" s="1190"/>
      <c r="B560" s="675">
        <v>1000</v>
      </c>
      <c r="C560" s="675">
        <v>0</v>
      </c>
      <c r="D560" s="676" t="s">
        <v>2463</v>
      </c>
    </row>
    <row r="561" spans="1:4" ht="21" customHeight="1" x14ac:dyDescent="0.25">
      <c r="A561" s="1190"/>
      <c r="B561" s="675">
        <v>21.6</v>
      </c>
      <c r="C561" s="675">
        <v>21.6</v>
      </c>
      <c r="D561" s="676" t="s">
        <v>2443</v>
      </c>
    </row>
    <row r="562" spans="1:4" ht="11.25" customHeight="1" x14ac:dyDescent="0.25">
      <c r="A562" s="1190"/>
      <c r="B562" s="675">
        <v>578.82000000000005</v>
      </c>
      <c r="C562" s="675">
        <v>578.81799999999998</v>
      </c>
      <c r="D562" s="676" t="s">
        <v>893</v>
      </c>
    </row>
    <row r="563" spans="1:4" ht="11.25" customHeight="1" x14ac:dyDescent="0.25">
      <c r="A563" s="1191"/>
      <c r="B563" s="677">
        <v>27210.42</v>
      </c>
      <c r="C563" s="677">
        <v>26210.417999999998</v>
      </c>
      <c r="D563" s="678" t="s">
        <v>11</v>
      </c>
    </row>
    <row r="564" spans="1:4" ht="11.25" customHeight="1" x14ac:dyDescent="0.25">
      <c r="A564" s="1190" t="s">
        <v>1288</v>
      </c>
      <c r="B564" s="675">
        <v>235.22</v>
      </c>
      <c r="C564" s="675">
        <v>235.22</v>
      </c>
      <c r="D564" s="676" t="s">
        <v>2475</v>
      </c>
    </row>
    <row r="565" spans="1:4" ht="11.25" customHeight="1" x14ac:dyDescent="0.25">
      <c r="A565" s="1190"/>
      <c r="B565" s="675">
        <v>402</v>
      </c>
      <c r="C565" s="675">
        <v>402</v>
      </c>
      <c r="D565" s="676" t="s">
        <v>2460</v>
      </c>
    </row>
    <row r="566" spans="1:4" ht="11.25" customHeight="1" x14ac:dyDescent="0.25">
      <c r="A566" s="1190"/>
      <c r="B566" s="675">
        <v>7863</v>
      </c>
      <c r="C566" s="675">
        <v>7863</v>
      </c>
      <c r="D566" s="676" t="s">
        <v>900</v>
      </c>
    </row>
    <row r="567" spans="1:4" ht="11.25" customHeight="1" x14ac:dyDescent="0.25">
      <c r="A567" s="1190"/>
      <c r="B567" s="675">
        <v>2489</v>
      </c>
      <c r="C567" s="675">
        <v>2489</v>
      </c>
      <c r="D567" s="676" t="s">
        <v>2440</v>
      </c>
    </row>
    <row r="568" spans="1:4" ht="11.25" customHeight="1" x14ac:dyDescent="0.25">
      <c r="A568" s="1190"/>
      <c r="B568" s="675">
        <v>351</v>
      </c>
      <c r="C568" s="675">
        <v>332.56900000000002</v>
      </c>
      <c r="D568" s="676" t="s">
        <v>2441</v>
      </c>
    </row>
    <row r="569" spans="1:4" ht="21" customHeight="1" x14ac:dyDescent="0.25">
      <c r="A569" s="1190"/>
      <c r="B569" s="675">
        <v>1225.9000000000001</v>
      </c>
      <c r="C569" s="675">
        <v>1225.9000000000001</v>
      </c>
      <c r="D569" s="676" t="s">
        <v>2443</v>
      </c>
    </row>
    <row r="570" spans="1:4" ht="11.25" customHeight="1" x14ac:dyDescent="0.25">
      <c r="A570" s="1190"/>
      <c r="B570" s="675">
        <v>527</v>
      </c>
      <c r="C570" s="675">
        <v>527</v>
      </c>
      <c r="D570" s="676" t="s">
        <v>897</v>
      </c>
    </row>
    <row r="571" spans="1:4" ht="11.25" customHeight="1" x14ac:dyDescent="0.25">
      <c r="A571" s="1190"/>
      <c r="B571" s="675">
        <v>182.25</v>
      </c>
      <c r="C571" s="675">
        <v>182.245</v>
      </c>
      <c r="D571" s="676" t="s">
        <v>893</v>
      </c>
    </row>
    <row r="572" spans="1:4" ht="11.25" customHeight="1" x14ac:dyDescent="0.25">
      <c r="A572" s="1190"/>
      <c r="B572" s="675">
        <v>13275.369999999999</v>
      </c>
      <c r="C572" s="675">
        <v>13256.933999999999</v>
      </c>
      <c r="D572" s="676" t="s">
        <v>11</v>
      </c>
    </row>
    <row r="573" spans="1:4" ht="11.25" customHeight="1" x14ac:dyDescent="0.25">
      <c r="A573" s="1189" t="s">
        <v>1281</v>
      </c>
      <c r="B573" s="672">
        <v>17.059999999999999</v>
      </c>
      <c r="C573" s="672">
        <v>17.054120000000001</v>
      </c>
      <c r="D573" s="673" t="s">
        <v>2476</v>
      </c>
    </row>
    <row r="574" spans="1:4" ht="11.25" customHeight="1" x14ac:dyDescent="0.25">
      <c r="A574" s="1190"/>
      <c r="B574" s="675">
        <v>4721.71</v>
      </c>
      <c r="C574" s="675">
        <v>4721.7039999999997</v>
      </c>
      <c r="D574" s="676" t="s">
        <v>2477</v>
      </c>
    </row>
    <row r="575" spans="1:4" ht="11.25" customHeight="1" x14ac:dyDescent="0.25">
      <c r="A575" s="1190"/>
      <c r="B575" s="675">
        <v>5755.8</v>
      </c>
      <c r="C575" s="675">
        <v>5755.799</v>
      </c>
      <c r="D575" s="676" t="s">
        <v>2478</v>
      </c>
    </row>
    <row r="576" spans="1:4" ht="11.25" customHeight="1" x14ac:dyDescent="0.25">
      <c r="A576" s="1190"/>
      <c r="B576" s="675">
        <v>453</v>
      </c>
      <c r="C576" s="675">
        <v>453</v>
      </c>
      <c r="D576" s="676" t="s">
        <v>2437</v>
      </c>
    </row>
    <row r="577" spans="1:4" ht="11.25" customHeight="1" x14ac:dyDescent="0.25">
      <c r="A577" s="1190"/>
      <c r="B577" s="675">
        <v>3258.56</v>
      </c>
      <c r="C577" s="675">
        <v>3258.5520000000001</v>
      </c>
      <c r="D577" s="676" t="s">
        <v>2326</v>
      </c>
    </row>
    <row r="578" spans="1:4" ht="11.25" customHeight="1" x14ac:dyDescent="0.25">
      <c r="A578" s="1190"/>
      <c r="B578" s="675">
        <v>4149</v>
      </c>
      <c r="C578" s="675">
        <v>4149</v>
      </c>
      <c r="D578" s="676" t="s">
        <v>2440</v>
      </c>
    </row>
    <row r="579" spans="1:4" ht="11.25" customHeight="1" x14ac:dyDescent="0.25">
      <c r="A579" s="1190"/>
      <c r="B579" s="675">
        <v>300</v>
      </c>
      <c r="C579" s="675">
        <v>300</v>
      </c>
      <c r="D579" s="676" t="s">
        <v>2441</v>
      </c>
    </row>
    <row r="580" spans="1:4" ht="21" customHeight="1" x14ac:dyDescent="0.25">
      <c r="A580" s="1190"/>
      <c r="B580" s="675">
        <v>21.6</v>
      </c>
      <c r="C580" s="675">
        <v>21.6</v>
      </c>
      <c r="D580" s="676" t="s">
        <v>2443</v>
      </c>
    </row>
    <row r="581" spans="1:4" ht="11.25" customHeight="1" x14ac:dyDescent="0.25">
      <c r="A581" s="1191"/>
      <c r="B581" s="677">
        <v>18676.729999999996</v>
      </c>
      <c r="C581" s="677">
        <v>18676.70912</v>
      </c>
      <c r="D581" s="678" t="s">
        <v>11</v>
      </c>
    </row>
    <row r="582" spans="1:4" ht="11.25" customHeight="1" x14ac:dyDescent="0.25">
      <c r="A582" s="1189" t="s">
        <v>1457</v>
      </c>
      <c r="B582" s="672">
        <v>80</v>
      </c>
      <c r="C582" s="672">
        <v>80</v>
      </c>
      <c r="D582" s="673" t="s">
        <v>2436</v>
      </c>
    </row>
    <row r="583" spans="1:4" ht="11.25" customHeight="1" x14ac:dyDescent="0.25">
      <c r="A583" s="1190"/>
      <c r="B583" s="675">
        <v>58.58</v>
      </c>
      <c r="C583" s="675">
        <v>58.58</v>
      </c>
      <c r="D583" s="676" t="s">
        <v>887</v>
      </c>
    </row>
    <row r="584" spans="1:4" ht="11.25" customHeight="1" x14ac:dyDescent="0.25">
      <c r="A584" s="1190"/>
      <c r="B584" s="675">
        <v>659</v>
      </c>
      <c r="C584" s="675">
        <v>659</v>
      </c>
      <c r="D584" s="676" t="s">
        <v>2437</v>
      </c>
    </row>
    <row r="585" spans="1:4" ht="11.25" customHeight="1" x14ac:dyDescent="0.25">
      <c r="A585" s="1190"/>
      <c r="B585" s="675">
        <v>56.88</v>
      </c>
      <c r="C585" s="675">
        <v>56.884</v>
      </c>
      <c r="D585" s="676" t="s">
        <v>891</v>
      </c>
    </row>
    <row r="586" spans="1:4" ht="11.25" customHeight="1" x14ac:dyDescent="0.25">
      <c r="A586" s="1190"/>
      <c r="B586" s="675">
        <v>46.24</v>
      </c>
      <c r="C586" s="675">
        <v>46.237000000000002</v>
      </c>
      <c r="D586" s="676" t="s">
        <v>896</v>
      </c>
    </row>
    <row r="587" spans="1:4" ht="11.25" customHeight="1" x14ac:dyDescent="0.25">
      <c r="A587" s="1190"/>
      <c r="B587" s="675">
        <v>38492</v>
      </c>
      <c r="C587" s="675">
        <v>38492</v>
      </c>
      <c r="D587" s="676" t="s">
        <v>900</v>
      </c>
    </row>
    <row r="588" spans="1:4" ht="11.25" customHeight="1" x14ac:dyDescent="0.25">
      <c r="A588" s="1190"/>
      <c r="B588" s="675">
        <v>7301</v>
      </c>
      <c r="C588" s="675">
        <v>7301</v>
      </c>
      <c r="D588" s="676" t="s">
        <v>2440</v>
      </c>
    </row>
    <row r="589" spans="1:4" ht="11.25" customHeight="1" x14ac:dyDescent="0.25">
      <c r="A589" s="1190"/>
      <c r="B589" s="675">
        <v>1128</v>
      </c>
      <c r="C589" s="675">
        <v>1128</v>
      </c>
      <c r="D589" s="676" t="s">
        <v>2441</v>
      </c>
    </row>
    <row r="590" spans="1:4" ht="11.25" customHeight="1" x14ac:dyDescent="0.25">
      <c r="A590" s="1190"/>
      <c r="B590" s="675">
        <v>223.58</v>
      </c>
      <c r="C590" s="675">
        <v>223.57499999999999</v>
      </c>
      <c r="D590" s="676" t="s">
        <v>892</v>
      </c>
    </row>
    <row r="591" spans="1:4" ht="21" customHeight="1" x14ac:dyDescent="0.25">
      <c r="A591" s="1190"/>
      <c r="B591" s="675">
        <v>21.6</v>
      </c>
      <c r="C591" s="675">
        <v>21.6</v>
      </c>
      <c r="D591" s="676" t="s">
        <v>2443</v>
      </c>
    </row>
    <row r="592" spans="1:4" ht="11.25" customHeight="1" x14ac:dyDescent="0.25">
      <c r="A592" s="1190"/>
      <c r="B592" s="675">
        <v>867.24</v>
      </c>
      <c r="C592" s="675">
        <v>867.24199999999996</v>
      </c>
      <c r="D592" s="676" t="s">
        <v>893</v>
      </c>
    </row>
    <row r="593" spans="1:4" ht="11.25" customHeight="1" x14ac:dyDescent="0.25">
      <c r="A593" s="1191"/>
      <c r="B593" s="677">
        <v>48934.119999999995</v>
      </c>
      <c r="C593" s="677">
        <v>48934.117999999995</v>
      </c>
      <c r="D593" s="678" t="s">
        <v>11</v>
      </c>
    </row>
    <row r="594" spans="1:4" ht="11.25" customHeight="1" x14ac:dyDescent="0.25">
      <c r="A594" s="1189" t="s">
        <v>1514</v>
      </c>
      <c r="B594" s="672">
        <v>80</v>
      </c>
      <c r="C594" s="672">
        <v>80</v>
      </c>
      <c r="D594" s="673" t="s">
        <v>2444</v>
      </c>
    </row>
    <row r="595" spans="1:4" ht="11.25" customHeight="1" x14ac:dyDescent="0.25">
      <c r="A595" s="1190"/>
      <c r="B595" s="675">
        <v>25.39</v>
      </c>
      <c r="C595" s="675">
        <v>25.385000000000002</v>
      </c>
      <c r="D595" s="676" t="s">
        <v>887</v>
      </c>
    </row>
    <row r="596" spans="1:4" ht="11.25" customHeight="1" x14ac:dyDescent="0.25">
      <c r="A596" s="1190"/>
      <c r="B596" s="675">
        <v>11.88</v>
      </c>
      <c r="C596" s="675">
        <v>11.88</v>
      </c>
      <c r="D596" s="676" t="s">
        <v>2243</v>
      </c>
    </row>
    <row r="597" spans="1:4" ht="11.25" customHeight="1" x14ac:dyDescent="0.25">
      <c r="A597" s="1190"/>
      <c r="B597" s="675">
        <v>1416</v>
      </c>
      <c r="C597" s="675">
        <v>122.1918</v>
      </c>
      <c r="D597" s="676" t="s">
        <v>2479</v>
      </c>
    </row>
    <row r="598" spans="1:4" ht="11.25" customHeight="1" x14ac:dyDescent="0.25">
      <c r="A598" s="1190"/>
      <c r="B598" s="675">
        <v>85.8</v>
      </c>
      <c r="C598" s="675">
        <v>85.8</v>
      </c>
      <c r="D598" s="676" t="s">
        <v>2480</v>
      </c>
    </row>
    <row r="599" spans="1:4" ht="11.25" customHeight="1" x14ac:dyDescent="0.25">
      <c r="A599" s="1190"/>
      <c r="B599" s="675">
        <v>18433</v>
      </c>
      <c r="C599" s="675">
        <v>18433</v>
      </c>
      <c r="D599" s="676" t="s">
        <v>900</v>
      </c>
    </row>
    <row r="600" spans="1:4" ht="11.25" customHeight="1" x14ac:dyDescent="0.25">
      <c r="A600" s="1190"/>
      <c r="B600" s="675">
        <v>3255</v>
      </c>
      <c r="C600" s="675">
        <v>3255</v>
      </c>
      <c r="D600" s="676" t="s">
        <v>2440</v>
      </c>
    </row>
    <row r="601" spans="1:4" ht="11.25" customHeight="1" x14ac:dyDescent="0.25">
      <c r="A601" s="1190"/>
      <c r="B601" s="675">
        <v>1039</v>
      </c>
      <c r="C601" s="675">
        <v>1039</v>
      </c>
      <c r="D601" s="676" t="s">
        <v>2441</v>
      </c>
    </row>
    <row r="602" spans="1:4" ht="21" customHeight="1" x14ac:dyDescent="0.25">
      <c r="A602" s="1190"/>
      <c r="B602" s="675">
        <v>21.6</v>
      </c>
      <c r="C602" s="675">
        <v>21.6</v>
      </c>
      <c r="D602" s="676" t="s">
        <v>2443</v>
      </c>
    </row>
    <row r="603" spans="1:4" ht="11.25" customHeight="1" x14ac:dyDescent="0.25">
      <c r="A603" s="1190"/>
      <c r="B603" s="675">
        <v>467.12</v>
      </c>
      <c r="C603" s="675">
        <v>467.11500000000001</v>
      </c>
      <c r="D603" s="676" t="s">
        <v>893</v>
      </c>
    </row>
    <row r="604" spans="1:4" ht="11.25" customHeight="1" x14ac:dyDescent="0.25">
      <c r="A604" s="1191"/>
      <c r="B604" s="677">
        <v>24834.789999999997</v>
      </c>
      <c r="C604" s="677">
        <v>23540.971799999999</v>
      </c>
      <c r="D604" s="678" t="s">
        <v>11</v>
      </c>
    </row>
    <row r="605" spans="1:4" ht="11.25" customHeight="1" x14ac:dyDescent="0.25">
      <c r="A605" s="1190" t="s">
        <v>1382</v>
      </c>
      <c r="B605" s="675">
        <v>7303</v>
      </c>
      <c r="C605" s="675">
        <v>7303</v>
      </c>
      <c r="D605" s="676" t="s">
        <v>900</v>
      </c>
    </row>
    <row r="606" spans="1:4" ht="11.25" customHeight="1" x14ac:dyDescent="0.25">
      <c r="A606" s="1190"/>
      <c r="B606" s="675">
        <v>1054</v>
      </c>
      <c r="C606" s="675">
        <v>1054</v>
      </c>
      <c r="D606" s="676" t="s">
        <v>2440</v>
      </c>
    </row>
    <row r="607" spans="1:4" ht="11.25" customHeight="1" x14ac:dyDescent="0.25">
      <c r="A607" s="1190"/>
      <c r="B607" s="675">
        <v>141</v>
      </c>
      <c r="C607" s="675">
        <v>141</v>
      </c>
      <c r="D607" s="676" t="s">
        <v>2441</v>
      </c>
    </row>
    <row r="608" spans="1:4" ht="11.25" customHeight="1" x14ac:dyDescent="0.25">
      <c r="A608" s="1190"/>
      <c r="B608" s="675">
        <v>730</v>
      </c>
      <c r="C608" s="675">
        <v>730</v>
      </c>
      <c r="D608" s="676" t="s">
        <v>2481</v>
      </c>
    </row>
    <row r="609" spans="1:4" ht="21" customHeight="1" x14ac:dyDescent="0.25">
      <c r="A609" s="1190"/>
      <c r="B609" s="675">
        <v>14.9</v>
      </c>
      <c r="C609" s="675">
        <v>14.9</v>
      </c>
      <c r="D609" s="676" t="s">
        <v>2443</v>
      </c>
    </row>
    <row r="610" spans="1:4" ht="11.25" customHeight="1" x14ac:dyDescent="0.25">
      <c r="A610" s="1190"/>
      <c r="B610" s="675">
        <v>47.9</v>
      </c>
      <c r="C610" s="675">
        <v>46.696999999999996</v>
      </c>
      <c r="D610" s="676" t="s">
        <v>2482</v>
      </c>
    </row>
    <row r="611" spans="1:4" ht="11.25" customHeight="1" x14ac:dyDescent="0.25">
      <c r="A611" s="1190"/>
      <c r="B611" s="675">
        <v>188.68</v>
      </c>
      <c r="C611" s="675">
        <v>188.68100000000001</v>
      </c>
      <c r="D611" s="676" t="s">
        <v>893</v>
      </c>
    </row>
    <row r="612" spans="1:4" ht="11.25" customHeight="1" x14ac:dyDescent="0.25">
      <c r="A612" s="1190"/>
      <c r="B612" s="675">
        <v>9479.48</v>
      </c>
      <c r="C612" s="675">
        <v>9478.2780000000002</v>
      </c>
      <c r="D612" s="676" t="s">
        <v>11</v>
      </c>
    </row>
    <row r="613" spans="1:4" ht="11.25" customHeight="1" x14ac:dyDescent="0.25">
      <c r="A613" s="1189" t="s">
        <v>1385</v>
      </c>
      <c r="B613" s="672">
        <v>6431</v>
      </c>
      <c r="C613" s="672">
        <v>6431</v>
      </c>
      <c r="D613" s="673" t="s">
        <v>900</v>
      </c>
    </row>
    <row r="614" spans="1:4" ht="11.25" customHeight="1" x14ac:dyDescent="0.25">
      <c r="A614" s="1190"/>
      <c r="B614" s="675">
        <v>1400</v>
      </c>
      <c r="C614" s="675">
        <v>1400</v>
      </c>
      <c r="D614" s="676" t="s">
        <v>2440</v>
      </c>
    </row>
    <row r="615" spans="1:4" ht="11.25" customHeight="1" x14ac:dyDescent="0.25">
      <c r="A615" s="1190"/>
      <c r="B615" s="675">
        <v>94</v>
      </c>
      <c r="C615" s="675">
        <v>94</v>
      </c>
      <c r="D615" s="676" t="s">
        <v>2441</v>
      </c>
    </row>
    <row r="616" spans="1:4" ht="11.25" customHeight="1" x14ac:dyDescent="0.25">
      <c r="A616" s="1190"/>
      <c r="B616" s="675">
        <v>1303.69</v>
      </c>
      <c r="C616" s="675">
        <v>1303.6813</v>
      </c>
      <c r="D616" s="676" t="s">
        <v>2463</v>
      </c>
    </row>
    <row r="617" spans="1:4" ht="21" customHeight="1" x14ac:dyDescent="0.25">
      <c r="A617" s="1190"/>
      <c r="B617" s="675">
        <v>14.9</v>
      </c>
      <c r="C617" s="675">
        <v>14.9</v>
      </c>
      <c r="D617" s="676" t="s">
        <v>2443</v>
      </c>
    </row>
    <row r="618" spans="1:4" ht="11.25" customHeight="1" x14ac:dyDescent="0.25">
      <c r="A618" s="1190"/>
      <c r="B618" s="675">
        <v>178.48</v>
      </c>
      <c r="C618" s="675">
        <v>178.48400000000001</v>
      </c>
      <c r="D618" s="676" t="s">
        <v>893</v>
      </c>
    </row>
    <row r="619" spans="1:4" ht="11.25" customHeight="1" x14ac:dyDescent="0.25">
      <c r="A619" s="1191"/>
      <c r="B619" s="677">
        <v>9422.07</v>
      </c>
      <c r="C619" s="677">
        <v>9422.0653000000002</v>
      </c>
      <c r="D619" s="678" t="s">
        <v>11</v>
      </c>
    </row>
    <row r="620" spans="1:4" ht="11.25" customHeight="1" x14ac:dyDescent="0.25">
      <c r="A620" s="1190" t="s">
        <v>1396</v>
      </c>
      <c r="B620" s="675">
        <v>230.57</v>
      </c>
      <c r="C620" s="675">
        <v>230.56700000000001</v>
      </c>
      <c r="D620" s="676" t="s">
        <v>2483</v>
      </c>
    </row>
    <row r="621" spans="1:4" ht="11.25" customHeight="1" x14ac:dyDescent="0.25">
      <c r="A621" s="1190"/>
      <c r="B621" s="675">
        <v>546.33000000000004</v>
      </c>
      <c r="C621" s="675">
        <v>546.32500000000005</v>
      </c>
      <c r="D621" s="676" t="s">
        <v>2437</v>
      </c>
    </row>
    <row r="622" spans="1:4" ht="11.25" customHeight="1" x14ac:dyDescent="0.25">
      <c r="A622" s="1190"/>
      <c r="B622" s="675">
        <v>6593</v>
      </c>
      <c r="C622" s="675">
        <v>6593</v>
      </c>
      <c r="D622" s="676" t="s">
        <v>900</v>
      </c>
    </row>
    <row r="623" spans="1:4" ht="11.25" customHeight="1" x14ac:dyDescent="0.25">
      <c r="A623" s="1190"/>
      <c r="B623" s="675">
        <v>1684</v>
      </c>
      <c r="C623" s="675">
        <v>1684</v>
      </c>
      <c r="D623" s="676" t="s">
        <v>2440</v>
      </c>
    </row>
    <row r="624" spans="1:4" ht="11.25" customHeight="1" x14ac:dyDescent="0.25">
      <c r="A624" s="1190"/>
      <c r="B624" s="675">
        <v>212</v>
      </c>
      <c r="C624" s="675">
        <v>212</v>
      </c>
      <c r="D624" s="676" t="s">
        <v>2441</v>
      </c>
    </row>
    <row r="625" spans="1:4" ht="11.25" customHeight="1" x14ac:dyDescent="0.25">
      <c r="A625" s="1190"/>
      <c r="B625" s="675">
        <v>30</v>
      </c>
      <c r="C625" s="675">
        <v>30</v>
      </c>
      <c r="D625" s="676" t="s">
        <v>890</v>
      </c>
    </row>
    <row r="626" spans="1:4" ht="21" customHeight="1" x14ac:dyDescent="0.25">
      <c r="A626" s="1190"/>
      <c r="B626" s="675">
        <v>14.9</v>
      </c>
      <c r="C626" s="675">
        <v>14.9</v>
      </c>
      <c r="D626" s="676" t="s">
        <v>2443</v>
      </c>
    </row>
    <row r="627" spans="1:4" ht="11.25" customHeight="1" x14ac:dyDescent="0.25">
      <c r="A627" s="1190"/>
      <c r="B627" s="675">
        <v>25.6</v>
      </c>
      <c r="C627" s="675">
        <v>25.275000000000002</v>
      </c>
      <c r="D627" s="676" t="s">
        <v>2482</v>
      </c>
    </row>
    <row r="628" spans="1:4" ht="11.25" customHeight="1" x14ac:dyDescent="0.25">
      <c r="A628" s="1190"/>
      <c r="B628" s="675">
        <v>500</v>
      </c>
      <c r="C628" s="675">
        <v>500</v>
      </c>
      <c r="D628" s="676" t="s">
        <v>2484</v>
      </c>
    </row>
    <row r="629" spans="1:4" ht="11.25" customHeight="1" x14ac:dyDescent="0.25">
      <c r="A629" s="1190"/>
      <c r="B629" s="675">
        <v>175.25</v>
      </c>
      <c r="C629" s="675">
        <v>175.245</v>
      </c>
      <c r="D629" s="676" t="s">
        <v>893</v>
      </c>
    </row>
    <row r="630" spans="1:4" ht="11.25" customHeight="1" x14ac:dyDescent="0.25">
      <c r="A630" s="1190"/>
      <c r="B630" s="675">
        <v>10011.65</v>
      </c>
      <c r="C630" s="675">
        <v>10011.312</v>
      </c>
      <c r="D630" s="676" t="s">
        <v>11</v>
      </c>
    </row>
    <row r="631" spans="1:4" ht="11.25" customHeight="1" x14ac:dyDescent="0.25">
      <c r="A631" s="1189" t="s">
        <v>1397</v>
      </c>
      <c r="B631" s="672">
        <v>856</v>
      </c>
      <c r="C631" s="672">
        <v>722.85915</v>
      </c>
      <c r="D631" s="673" t="s">
        <v>2446</v>
      </c>
    </row>
    <row r="632" spans="1:4" ht="11.25" customHeight="1" x14ac:dyDescent="0.25">
      <c r="A632" s="1190"/>
      <c r="B632" s="675">
        <v>5310</v>
      </c>
      <c r="C632" s="675">
        <v>5310</v>
      </c>
      <c r="D632" s="676" t="s">
        <v>900</v>
      </c>
    </row>
    <row r="633" spans="1:4" ht="11.25" customHeight="1" x14ac:dyDescent="0.25">
      <c r="A633" s="1190"/>
      <c r="B633" s="675">
        <v>1236</v>
      </c>
      <c r="C633" s="675">
        <v>1236</v>
      </c>
      <c r="D633" s="676" t="s">
        <v>2440</v>
      </c>
    </row>
    <row r="634" spans="1:4" ht="11.25" customHeight="1" x14ac:dyDescent="0.25">
      <c r="A634" s="1190"/>
      <c r="B634" s="675">
        <v>190</v>
      </c>
      <c r="C634" s="675">
        <v>190</v>
      </c>
      <c r="D634" s="676" t="s">
        <v>2441</v>
      </c>
    </row>
    <row r="635" spans="1:4" ht="11.25" customHeight="1" x14ac:dyDescent="0.25">
      <c r="A635" s="1190"/>
      <c r="B635" s="675">
        <v>1400</v>
      </c>
      <c r="C635" s="675">
        <v>992.44799999999998</v>
      </c>
      <c r="D635" s="676" t="s">
        <v>2485</v>
      </c>
    </row>
    <row r="636" spans="1:4" ht="11.25" customHeight="1" x14ac:dyDescent="0.25">
      <c r="A636" s="1190"/>
      <c r="B636" s="675">
        <v>23.69</v>
      </c>
      <c r="C636" s="675">
        <v>23.69</v>
      </c>
      <c r="D636" s="676" t="s">
        <v>890</v>
      </c>
    </row>
    <row r="637" spans="1:4" ht="21" customHeight="1" x14ac:dyDescent="0.25">
      <c r="A637" s="1190"/>
      <c r="B637" s="675">
        <v>14.9</v>
      </c>
      <c r="C637" s="675">
        <v>14.9</v>
      </c>
      <c r="D637" s="676" t="s">
        <v>2443</v>
      </c>
    </row>
    <row r="638" spans="1:4" ht="11.25" customHeight="1" x14ac:dyDescent="0.25">
      <c r="A638" s="1190"/>
      <c r="B638" s="675">
        <v>10</v>
      </c>
      <c r="C638" s="675">
        <v>4.9909999999999997</v>
      </c>
      <c r="D638" s="676" t="s">
        <v>2482</v>
      </c>
    </row>
    <row r="639" spans="1:4" ht="11.25" customHeight="1" x14ac:dyDescent="0.25">
      <c r="A639" s="1190"/>
      <c r="B639" s="675">
        <v>146.18</v>
      </c>
      <c r="C639" s="675">
        <v>146.17599999999999</v>
      </c>
      <c r="D639" s="676" t="s">
        <v>893</v>
      </c>
    </row>
    <row r="640" spans="1:4" ht="11.25" customHeight="1" x14ac:dyDescent="0.25">
      <c r="A640" s="1191"/>
      <c r="B640" s="677">
        <v>9186.77</v>
      </c>
      <c r="C640" s="677">
        <v>8641.0641500000002</v>
      </c>
      <c r="D640" s="678" t="s">
        <v>11</v>
      </c>
    </row>
    <row r="641" spans="1:4" ht="11.25" customHeight="1" x14ac:dyDescent="0.25">
      <c r="A641" s="1190" t="s">
        <v>1387</v>
      </c>
      <c r="B641" s="675">
        <v>223</v>
      </c>
      <c r="C641" s="675">
        <v>223</v>
      </c>
      <c r="D641" s="676" t="s">
        <v>2437</v>
      </c>
    </row>
    <row r="642" spans="1:4" ht="11.25" customHeight="1" x14ac:dyDescent="0.25">
      <c r="A642" s="1190"/>
      <c r="B642" s="675">
        <v>4826</v>
      </c>
      <c r="C642" s="675">
        <v>4826</v>
      </c>
      <c r="D642" s="676" t="s">
        <v>900</v>
      </c>
    </row>
    <row r="643" spans="1:4" ht="11.25" customHeight="1" x14ac:dyDescent="0.25">
      <c r="A643" s="1190"/>
      <c r="B643" s="675">
        <v>743</v>
      </c>
      <c r="C643" s="675">
        <v>743</v>
      </c>
      <c r="D643" s="676" t="s">
        <v>2440</v>
      </c>
    </row>
    <row r="644" spans="1:4" ht="11.25" customHeight="1" x14ac:dyDescent="0.25">
      <c r="A644" s="1190"/>
      <c r="B644" s="675">
        <v>66</v>
      </c>
      <c r="C644" s="675">
        <v>66</v>
      </c>
      <c r="D644" s="676" t="s">
        <v>2441</v>
      </c>
    </row>
    <row r="645" spans="1:4" ht="21" customHeight="1" x14ac:dyDescent="0.25">
      <c r="A645" s="1190"/>
      <c r="B645" s="675">
        <v>14.9</v>
      </c>
      <c r="C645" s="675">
        <v>14.9</v>
      </c>
      <c r="D645" s="676" t="s">
        <v>2443</v>
      </c>
    </row>
    <row r="646" spans="1:4" ht="11.25" customHeight="1" x14ac:dyDescent="0.25">
      <c r="A646" s="1190"/>
      <c r="B646" s="675">
        <v>130</v>
      </c>
      <c r="C646" s="675">
        <v>130.001</v>
      </c>
      <c r="D646" s="676" t="s">
        <v>893</v>
      </c>
    </row>
    <row r="647" spans="1:4" ht="11.25" customHeight="1" x14ac:dyDescent="0.25">
      <c r="A647" s="1190"/>
      <c r="B647" s="675">
        <v>6002.9</v>
      </c>
      <c r="C647" s="675">
        <v>6002.9009999999998</v>
      </c>
      <c r="D647" s="676" t="s">
        <v>11</v>
      </c>
    </row>
    <row r="648" spans="1:4" ht="11.25" customHeight="1" x14ac:dyDescent="0.25">
      <c r="A648" s="1189" t="s">
        <v>1543</v>
      </c>
      <c r="B648" s="672">
        <v>27.34</v>
      </c>
      <c r="C648" s="672">
        <v>27.337</v>
      </c>
      <c r="D648" s="673" t="s">
        <v>887</v>
      </c>
    </row>
    <row r="649" spans="1:4" ht="11.25" customHeight="1" x14ac:dyDescent="0.25">
      <c r="A649" s="1190"/>
      <c r="B649" s="675">
        <v>424</v>
      </c>
      <c r="C649" s="675">
        <v>424</v>
      </c>
      <c r="D649" s="676" t="s">
        <v>2446</v>
      </c>
    </row>
    <row r="650" spans="1:4" ht="11.25" customHeight="1" x14ac:dyDescent="0.25">
      <c r="A650" s="1190"/>
      <c r="B650" s="675">
        <v>27057</v>
      </c>
      <c r="C650" s="675">
        <v>27057</v>
      </c>
      <c r="D650" s="676" t="s">
        <v>900</v>
      </c>
    </row>
    <row r="651" spans="1:4" ht="11.25" customHeight="1" x14ac:dyDescent="0.25">
      <c r="A651" s="1190"/>
      <c r="B651" s="675">
        <v>3401</v>
      </c>
      <c r="C651" s="675">
        <v>3401</v>
      </c>
      <c r="D651" s="676" t="s">
        <v>2440</v>
      </c>
    </row>
    <row r="652" spans="1:4" ht="11.25" customHeight="1" x14ac:dyDescent="0.25">
      <c r="A652" s="1190"/>
      <c r="B652" s="675">
        <v>748</v>
      </c>
      <c r="C652" s="675">
        <v>748</v>
      </c>
      <c r="D652" s="676" t="s">
        <v>2441</v>
      </c>
    </row>
    <row r="653" spans="1:4" ht="21" customHeight="1" x14ac:dyDescent="0.25">
      <c r="A653" s="1190"/>
      <c r="B653" s="675">
        <v>21.6</v>
      </c>
      <c r="C653" s="675">
        <v>21.6</v>
      </c>
      <c r="D653" s="676" t="s">
        <v>2443</v>
      </c>
    </row>
    <row r="654" spans="1:4" ht="11.25" customHeight="1" x14ac:dyDescent="0.25">
      <c r="A654" s="1190"/>
      <c r="B654" s="675">
        <v>593.92999999999995</v>
      </c>
      <c r="C654" s="675">
        <v>593.92600000000004</v>
      </c>
      <c r="D654" s="676" t="s">
        <v>893</v>
      </c>
    </row>
    <row r="655" spans="1:4" ht="11.25" customHeight="1" x14ac:dyDescent="0.25">
      <c r="A655" s="1191"/>
      <c r="B655" s="677">
        <v>32272.87</v>
      </c>
      <c r="C655" s="677">
        <v>32272.862999999998</v>
      </c>
      <c r="D655" s="678" t="s">
        <v>11</v>
      </c>
    </row>
    <row r="656" spans="1:4" ht="21" customHeight="1" x14ac:dyDescent="0.25">
      <c r="A656" s="1190" t="s">
        <v>1464</v>
      </c>
      <c r="B656" s="675">
        <v>72.709999999999994</v>
      </c>
      <c r="C656" s="675">
        <v>72.712000000000003</v>
      </c>
      <c r="D656" s="676" t="s">
        <v>886</v>
      </c>
    </row>
    <row r="657" spans="1:4" ht="11.25" customHeight="1" x14ac:dyDescent="0.25">
      <c r="A657" s="1190"/>
      <c r="B657" s="675">
        <v>50</v>
      </c>
      <c r="C657" s="675">
        <v>50</v>
      </c>
      <c r="D657" s="676" t="s">
        <v>2480</v>
      </c>
    </row>
    <row r="658" spans="1:4" ht="11.25" customHeight="1" x14ac:dyDescent="0.25">
      <c r="A658" s="1190"/>
      <c r="B658" s="675">
        <v>44</v>
      </c>
      <c r="C658" s="675">
        <v>26.930999999999997</v>
      </c>
      <c r="D658" s="676" t="s">
        <v>895</v>
      </c>
    </row>
    <row r="659" spans="1:4" ht="11.25" customHeight="1" x14ac:dyDescent="0.25">
      <c r="A659" s="1190"/>
      <c r="B659" s="675">
        <v>34469</v>
      </c>
      <c r="C659" s="675">
        <v>34469</v>
      </c>
      <c r="D659" s="676" t="s">
        <v>900</v>
      </c>
    </row>
    <row r="660" spans="1:4" ht="11.25" customHeight="1" x14ac:dyDescent="0.25">
      <c r="A660" s="1190"/>
      <c r="B660" s="675">
        <v>7274</v>
      </c>
      <c r="C660" s="675">
        <v>7274</v>
      </c>
      <c r="D660" s="676" t="s">
        <v>2440</v>
      </c>
    </row>
    <row r="661" spans="1:4" ht="11.25" customHeight="1" x14ac:dyDescent="0.25">
      <c r="A661" s="1190"/>
      <c r="B661" s="675">
        <v>989</v>
      </c>
      <c r="C661" s="675">
        <v>973.06491000000005</v>
      </c>
      <c r="D661" s="676" t="s">
        <v>2441</v>
      </c>
    </row>
    <row r="662" spans="1:4" ht="11.25" customHeight="1" x14ac:dyDescent="0.25">
      <c r="A662" s="1190"/>
      <c r="B662" s="675">
        <v>1900.57</v>
      </c>
      <c r="C662" s="675">
        <v>1900.566</v>
      </c>
      <c r="D662" s="676" t="s">
        <v>2463</v>
      </c>
    </row>
    <row r="663" spans="1:4" ht="21" customHeight="1" x14ac:dyDescent="0.25">
      <c r="A663" s="1190"/>
      <c r="B663" s="675">
        <v>21.6</v>
      </c>
      <c r="C663" s="675">
        <v>21.6</v>
      </c>
      <c r="D663" s="676" t="s">
        <v>2443</v>
      </c>
    </row>
    <row r="664" spans="1:4" ht="11.25" customHeight="1" x14ac:dyDescent="0.25">
      <c r="A664" s="1190"/>
      <c r="B664" s="675">
        <v>873.18</v>
      </c>
      <c r="C664" s="675">
        <v>873.18</v>
      </c>
      <c r="D664" s="676" t="s">
        <v>893</v>
      </c>
    </row>
    <row r="665" spans="1:4" ht="11.25" customHeight="1" x14ac:dyDescent="0.25">
      <c r="A665" s="1190"/>
      <c r="B665" s="675">
        <v>45694.06</v>
      </c>
      <c r="C665" s="675">
        <v>45661.053910000002</v>
      </c>
      <c r="D665" s="676" t="s">
        <v>11</v>
      </c>
    </row>
    <row r="666" spans="1:4" ht="11.25" customHeight="1" x14ac:dyDescent="0.25">
      <c r="A666" s="1189" t="s">
        <v>1511</v>
      </c>
      <c r="B666" s="672">
        <v>80</v>
      </c>
      <c r="C666" s="672">
        <v>80</v>
      </c>
      <c r="D666" s="673" t="s">
        <v>2436</v>
      </c>
    </row>
    <row r="667" spans="1:4" ht="11.25" customHeight="1" x14ac:dyDescent="0.25">
      <c r="A667" s="1190"/>
      <c r="B667" s="675">
        <v>146.44999999999999</v>
      </c>
      <c r="C667" s="675">
        <v>146.44999999999999</v>
      </c>
      <c r="D667" s="676" t="s">
        <v>887</v>
      </c>
    </row>
    <row r="668" spans="1:4" ht="11.25" customHeight="1" x14ac:dyDescent="0.25">
      <c r="A668" s="1190"/>
      <c r="B668" s="675">
        <v>2015.08</v>
      </c>
      <c r="C668" s="675">
        <v>2015.08266</v>
      </c>
      <c r="D668" s="676" t="s">
        <v>2486</v>
      </c>
    </row>
    <row r="669" spans="1:4" ht="11.25" customHeight="1" x14ac:dyDescent="0.25">
      <c r="A669" s="1190"/>
      <c r="B669" s="675">
        <v>330</v>
      </c>
      <c r="C669" s="675">
        <v>330</v>
      </c>
      <c r="D669" s="676" t="s">
        <v>872</v>
      </c>
    </row>
    <row r="670" spans="1:4" ht="11.25" customHeight="1" x14ac:dyDescent="0.25">
      <c r="A670" s="1190"/>
      <c r="B670" s="675">
        <v>6300</v>
      </c>
      <c r="C670" s="675">
        <v>6300</v>
      </c>
      <c r="D670" s="676" t="s">
        <v>2487</v>
      </c>
    </row>
    <row r="671" spans="1:4" ht="11.25" customHeight="1" x14ac:dyDescent="0.25">
      <c r="A671" s="1190"/>
      <c r="B671" s="675">
        <v>86</v>
      </c>
      <c r="C671" s="675">
        <v>86</v>
      </c>
      <c r="D671" s="676" t="s">
        <v>2449</v>
      </c>
    </row>
    <row r="672" spans="1:4" ht="11.25" customHeight="1" x14ac:dyDescent="0.25">
      <c r="A672" s="1190"/>
      <c r="B672" s="675">
        <v>29273</v>
      </c>
      <c r="C672" s="675">
        <v>29273</v>
      </c>
      <c r="D672" s="676" t="s">
        <v>900</v>
      </c>
    </row>
    <row r="673" spans="1:4" ht="11.25" customHeight="1" x14ac:dyDescent="0.25">
      <c r="A673" s="1190"/>
      <c r="B673" s="675">
        <v>5252</v>
      </c>
      <c r="C673" s="675">
        <v>5252</v>
      </c>
      <c r="D673" s="676" t="s">
        <v>2440</v>
      </c>
    </row>
    <row r="674" spans="1:4" ht="11.25" customHeight="1" x14ac:dyDescent="0.25">
      <c r="A674" s="1190"/>
      <c r="B674" s="675">
        <v>350</v>
      </c>
      <c r="C674" s="675">
        <v>350</v>
      </c>
      <c r="D674" s="676" t="s">
        <v>2441</v>
      </c>
    </row>
    <row r="675" spans="1:4" ht="21" customHeight="1" x14ac:dyDescent="0.25">
      <c r="A675" s="1190"/>
      <c r="B675" s="675">
        <v>21.6</v>
      </c>
      <c r="C675" s="675">
        <v>21.6</v>
      </c>
      <c r="D675" s="676" t="s">
        <v>2443</v>
      </c>
    </row>
    <row r="676" spans="1:4" ht="11.25" customHeight="1" x14ac:dyDescent="0.25">
      <c r="A676" s="1190"/>
      <c r="B676" s="675">
        <v>731.07</v>
      </c>
      <c r="C676" s="675">
        <v>731.07100000000003</v>
      </c>
      <c r="D676" s="676" t="s">
        <v>893</v>
      </c>
    </row>
    <row r="677" spans="1:4" ht="11.25" customHeight="1" x14ac:dyDescent="0.25">
      <c r="A677" s="1191"/>
      <c r="B677" s="677">
        <v>44585.2</v>
      </c>
      <c r="C677" s="677">
        <v>44585.203659999999</v>
      </c>
      <c r="D677" s="678" t="s">
        <v>11</v>
      </c>
    </row>
    <row r="678" spans="1:4" ht="11.25" customHeight="1" x14ac:dyDescent="0.25">
      <c r="A678" s="1190" t="s">
        <v>1461</v>
      </c>
      <c r="B678" s="675">
        <v>265</v>
      </c>
      <c r="C678" s="675">
        <v>265</v>
      </c>
      <c r="D678" s="676" t="s">
        <v>417</v>
      </c>
    </row>
    <row r="679" spans="1:4" ht="11.25" customHeight="1" x14ac:dyDescent="0.25">
      <c r="A679" s="1190"/>
      <c r="B679" s="675">
        <v>175</v>
      </c>
      <c r="C679" s="675">
        <v>175</v>
      </c>
      <c r="D679" s="676" t="s">
        <v>2437</v>
      </c>
    </row>
    <row r="680" spans="1:4" ht="11.25" customHeight="1" x14ac:dyDescent="0.25">
      <c r="A680" s="1190"/>
      <c r="B680" s="675">
        <v>157.5</v>
      </c>
      <c r="C680" s="675">
        <v>157.49600000000001</v>
      </c>
      <c r="D680" s="676" t="s">
        <v>891</v>
      </c>
    </row>
    <row r="681" spans="1:4" ht="21" customHeight="1" x14ac:dyDescent="0.25">
      <c r="A681" s="1190"/>
      <c r="B681" s="675">
        <v>68.52</v>
      </c>
      <c r="C681" s="675">
        <v>67.194000000000003</v>
      </c>
      <c r="D681" s="676" t="s">
        <v>886</v>
      </c>
    </row>
    <row r="682" spans="1:4" ht="11.25" customHeight="1" x14ac:dyDescent="0.25">
      <c r="A682" s="1190"/>
      <c r="B682" s="675">
        <v>25</v>
      </c>
      <c r="C682" s="675">
        <v>25</v>
      </c>
      <c r="D682" s="676" t="s">
        <v>2449</v>
      </c>
    </row>
    <row r="683" spans="1:4" ht="11.25" customHeight="1" x14ac:dyDescent="0.25">
      <c r="A683" s="1190"/>
      <c r="B683" s="675">
        <v>7</v>
      </c>
      <c r="C683" s="675">
        <v>6.73</v>
      </c>
      <c r="D683" s="676" t="s">
        <v>895</v>
      </c>
    </row>
    <row r="684" spans="1:4" ht="11.25" customHeight="1" x14ac:dyDescent="0.25">
      <c r="A684" s="1190"/>
      <c r="B684" s="675">
        <v>29516</v>
      </c>
      <c r="C684" s="675">
        <v>29516</v>
      </c>
      <c r="D684" s="676" t="s">
        <v>900</v>
      </c>
    </row>
    <row r="685" spans="1:4" ht="11.25" customHeight="1" x14ac:dyDescent="0.25">
      <c r="A685" s="1190"/>
      <c r="B685" s="675">
        <v>5942</v>
      </c>
      <c r="C685" s="675">
        <v>5942</v>
      </c>
      <c r="D685" s="676" t="s">
        <v>2440</v>
      </c>
    </row>
    <row r="686" spans="1:4" ht="11.25" customHeight="1" x14ac:dyDescent="0.25">
      <c r="A686" s="1190"/>
      <c r="B686" s="675">
        <v>509</v>
      </c>
      <c r="C686" s="675">
        <v>509</v>
      </c>
      <c r="D686" s="676" t="s">
        <v>2441</v>
      </c>
    </row>
    <row r="687" spans="1:4" ht="11.25" customHeight="1" x14ac:dyDescent="0.25">
      <c r="A687" s="1190"/>
      <c r="B687" s="675">
        <v>1000</v>
      </c>
      <c r="C687" s="675">
        <v>1000</v>
      </c>
      <c r="D687" s="676" t="s">
        <v>2488</v>
      </c>
    </row>
    <row r="688" spans="1:4" ht="11.25" customHeight="1" x14ac:dyDescent="0.25">
      <c r="A688" s="1190"/>
      <c r="B688" s="675">
        <v>1942.17</v>
      </c>
      <c r="C688" s="675">
        <v>1942.1329699999999</v>
      </c>
      <c r="D688" s="676" t="s">
        <v>2489</v>
      </c>
    </row>
    <row r="689" spans="1:4" ht="21" customHeight="1" x14ac:dyDescent="0.25">
      <c r="A689" s="1190"/>
      <c r="B689" s="675">
        <v>21.6</v>
      </c>
      <c r="C689" s="675">
        <v>21.6</v>
      </c>
      <c r="D689" s="676" t="s">
        <v>2443</v>
      </c>
    </row>
    <row r="690" spans="1:4" ht="11.25" customHeight="1" x14ac:dyDescent="0.25">
      <c r="A690" s="1190"/>
      <c r="B690" s="675">
        <v>80</v>
      </c>
      <c r="C690" s="675">
        <v>80</v>
      </c>
      <c r="D690" s="676" t="s">
        <v>897</v>
      </c>
    </row>
    <row r="691" spans="1:4" ht="11.25" customHeight="1" x14ac:dyDescent="0.25">
      <c r="A691" s="1190"/>
      <c r="B691" s="675">
        <v>767.03</v>
      </c>
      <c r="C691" s="675">
        <v>767.03200000000004</v>
      </c>
      <c r="D691" s="676" t="s">
        <v>893</v>
      </c>
    </row>
    <row r="692" spans="1:4" ht="11.25" customHeight="1" x14ac:dyDescent="0.25">
      <c r="A692" s="1190"/>
      <c r="B692" s="675">
        <v>40475.82</v>
      </c>
      <c r="C692" s="675">
        <v>40474.184969999995</v>
      </c>
      <c r="D692" s="676" t="s">
        <v>11</v>
      </c>
    </row>
    <row r="693" spans="1:4" ht="11.25" customHeight="1" x14ac:dyDescent="0.25">
      <c r="A693" s="1189" t="s">
        <v>1486</v>
      </c>
      <c r="B693" s="672">
        <v>3.91</v>
      </c>
      <c r="C693" s="672">
        <v>3.9049999999999998</v>
      </c>
      <c r="D693" s="673" t="s">
        <v>887</v>
      </c>
    </row>
    <row r="694" spans="1:4" ht="11.25" customHeight="1" x14ac:dyDescent="0.25">
      <c r="A694" s="1190"/>
      <c r="B694" s="675">
        <v>127.6</v>
      </c>
      <c r="C694" s="675">
        <v>127.5926</v>
      </c>
      <c r="D694" s="676" t="s">
        <v>2490</v>
      </c>
    </row>
    <row r="695" spans="1:4" ht="11.25" customHeight="1" x14ac:dyDescent="0.25">
      <c r="A695" s="1190"/>
      <c r="B695" s="675">
        <v>260</v>
      </c>
      <c r="C695" s="675">
        <v>260</v>
      </c>
      <c r="D695" s="676" t="s">
        <v>2437</v>
      </c>
    </row>
    <row r="696" spans="1:4" ht="21" customHeight="1" x14ac:dyDescent="0.25">
      <c r="A696" s="1190"/>
      <c r="B696" s="675">
        <v>121.05</v>
      </c>
      <c r="C696" s="675">
        <v>113.57599999999999</v>
      </c>
      <c r="D696" s="676" t="s">
        <v>886</v>
      </c>
    </row>
    <row r="697" spans="1:4" ht="11.25" customHeight="1" x14ac:dyDescent="0.25">
      <c r="A697" s="1190"/>
      <c r="B697" s="675">
        <v>30</v>
      </c>
      <c r="C697" s="675">
        <v>30</v>
      </c>
      <c r="D697" s="676" t="s">
        <v>2449</v>
      </c>
    </row>
    <row r="698" spans="1:4" ht="11.25" customHeight="1" x14ac:dyDescent="0.25">
      <c r="A698" s="1190"/>
      <c r="B698" s="675">
        <v>145</v>
      </c>
      <c r="C698" s="675">
        <v>145</v>
      </c>
      <c r="D698" s="676" t="s">
        <v>411</v>
      </c>
    </row>
    <row r="699" spans="1:4" ht="11.25" customHeight="1" x14ac:dyDescent="0.25">
      <c r="A699" s="1190"/>
      <c r="B699" s="675">
        <v>12</v>
      </c>
      <c r="C699" s="675">
        <v>12</v>
      </c>
      <c r="D699" s="676" t="s">
        <v>895</v>
      </c>
    </row>
    <row r="700" spans="1:4" ht="11.25" customHeight="1" x14ac:dyDescent="0.25">
      <c r="A700" s="1190"/>
      <c r="B700" s="675">
        <v>32572</v>
      </c>
      <c r="C700" s="675">
        <v>32572</v>
      </c>
      <c r="D700" s="676" t="s">
        <v>900</v>
      </c>
    </row>
    <row r="701" spans="1:4" ht="11.25" customHeight="1" x14ac:dyDescent="0.25">
      <c r="A701" s="1190"/>
      <c r="B701" s="675">
        <v>4515</v>
      </c>
      <c r="C701" s="675">
        <v>4515</v>
      </c>
      <c r="D701" s="676" t="s">
        <v>2440</v>
      </c>
    </row>
    <row r="702" spans="1:4" ht="11.25" customHeight="1" x14ac:dyDescent="0.25">
      <c r="A702" s="1190"/>
      <c r="B702" s="675">
        <v>941</v>
      </c>
      <c r="C702" s="675">
        <v>941</v>
      </c>
      <c r="D702" s="676" t="s">
        <v>2441</v>
      </c>
    </row>
    <row r="703" spans="1:4" ht="21" customHeight="1" x14ac:dyDescent="0.25">
      <c r="A703" s="1190"/>
      <c r="B703" s="675">
        <v>21.6</v>
      </c>
      <c r="C703" s="675">
        <v>21.6</v>
      </c>
      <c r="D703" s="676" t="s">
        <v>2443</v>
      </c>
    </row>
    <row r="704" spans="1:4" ht="11.25" customHeight="1" x14ac:dyDescent="0.25">
      <c r="A704" s="1190"/>
      <c r="B704" s="675">
        <v>815.11</v>
      </c>
      <c r="C704" s="675">
        <v>815.11099999999999</v>
      </c>
      <c r="D704" s="676" t="s">
        <v>893</v>
      </c>
    </row>
    <row r="705" spans="1:4" ht="11.25" customHeight="1" x14ac:dyDescent="0.25">
      <c r="A705" s="1191"/>
      <c r="B705" s="677">
        <v>39564.269999999997</v>
      </c>
      <c r="C705" s="677">
        <v>39556.784599999999</v>
      </c>
      <c r="D705" s="678" t="s">
        <v>11</v>
      </c>
    </row>
    <row r="706" spans="1:4" ht="11.25" customHeight="1" x14ac:dyDescent="0.25">
      <c r="A706" s="1189" t="s">
        <v>1470</v>
      </c>
      <c r="B706" s="672">
        <v>7.81</v>
      </c>
      <c r="C706" s="672">
        <v>7.8109999999999999</v>
      </c>
      <c r="D706" s="673" t="s">
        <v>887</v>
      </c>
    </row>
    <row r="707" spans="1:4" ht="11.25" customHeight="1" x14ac:dyDescent="0.25">
      <c r="A707" s="1190"/>
      <c r="B707" s="675">
        <v>140</v>
      </c>
      <c r="C707" s="675">
        <v>140</v>
      </c>
      <c r="D707" s="676" t="s">
        <v>2437</v>
      </c>
    </row>
    <row r="708" spans="1:4" ht="21" customHeight="1" x14ac:dyDescent="0.25">
      <c r="A708" s="1190"/>
      <c r="B708" s="675">
        <v>100.05</v>
      </c>
      <c r="C708" s="675">
        <v>100.054</v>
      </c>
      <c r="D708" s="676" t="s">
        <v>886</v>
      </c>
    </row>
    <row r="709" spans="1:4" ht="11.25" customHeight="1" x14ac:dyDescent="0.25">
      <c r="A709" s="1190"/>
      <c r="B709" s="675">
        <v>15155</v>
      </c>
      <c r="C709" s="675">
        <v>15155</v>
      </c>
      <c r="D709" s="676" t="s">
        <v>900</v>
      </c>
    </row>
    <row r="710" spans="1:4" ht="11.25" customHeight="1" x14ac:dyDescent="0.25">
      <c r="A710" s="1190"/>
      <c r="B710" s="675">
        <v>1880</v>
      </c>
      <c r="C710" s="675">
        <v>1880</v>
      </c>
      <c r="D710" s="676" t="s">
        <v>2440</v>
      </c>
    </row>
    <row r="711" spans="1:4" ht="11.25" customHeight="1" x14ac:dyDescent="0.25">
      <c r="A711" s="1190"/>
      <c r="B711" s="675">
        <v>405</v>
      </c>
      <c r="C711" s="675">
        <v>405</v>
      </c>
      <c r="D711" s="676" t="s">
        <v>2441</v>
      </c>
    </row>
    <row r="712" spans="1:4" ht="21" customHeight="1" x14ac:dyDescent="0.25">
      <c r="A712" s="1190"/>
      <c r="B712" s="675">
        <v>21.6</v>
      </c>
      <c r="C712" s="675">
        <v>21.6</v>
      </c>
      <c r="D712" s="676" t="s">
        <v>2443</v>
      </c>
    </row>
    <row r="713" spans="1:4" ht="11.25" customHeight="1" x14ac:dyDescent="0.25">
      <c r="A713" s="1190"/>
      <c r="B713" s="675">
        <v>4916.59</v>
      </c>
      <c r="C713" s="675">
        <v>4916.5879999999997</v>
      </c>
      <c r="D713" s="676" t="s">
        <v>2491</v>
      </c>
    </row>
    <row r="714" spans="1:4" ht="11.25" customHeight="1" x14ac:dyDescent="0.25">
      <c r="A714" s="1190"/>
      <c r="B714" s="675">
        <v>394.51</v>
      </c>
      <c r="C714" s="675">
        <v>394.51</v>
      </c>
      <c r="D714" s="676" t="s">
        <v>893</v>
      </c>
    </row>
    <row r="715" spans="1:4" ht="11.25" customHeight="1" x14ac:dyDescent="0.25">
      <c r="A715" s="1191"/>
      <c r="B715" s="677">
        <v>23020.559999999998</v>
      </c>
      <c r="C715" s="677">
        <v>23020.562999999995</v>
      </c>
      <c r="D715" s="678" t="s">
        <v>11</v>
      </c>
    </row>
    <row r="716" spans="1:4" ht="11.25" customHeight="1" x14ac:dyDescent="0.25">
      <c r="A716" s="1189" t="s">
        <v>1484</v>
      </c>
      <c r="B716" s="672">
        <v>13894</v>
      </c>
      <c r="C716" s="672">
        <v>13894</v>
      </c>
      <c r="D716" s="673" t="s">
        <v>900</v>
      </c>
    </row>
    <row r="717" spans="1:4" ht="11.25" customHeight="1" x14ac:dyDescent="0.25">
      <c r="A717" s="1190"/>
      <c r="B717" s="675">
        <v>2961</v>
      </c>
      <c r="C717" s="675">
        <v>2961</v>
      </c>
      <c r="D717" s="676" t="s">
        <v>2440</v>
      </c>
    </row>
    <row r="718" spans="1:4" ht="11.25" customHeight="1" x14ac:dyDescent="0.25">
      <c r="A718" s="1190"/>
      <c r="B718" s="675">
        <v>454</v>
      </c>
      <c r="C718" s="675">
        <v>454</v>
      </c>
      <c r="D718" s="676" t="s">
        <v>2441</v>
      </c>
    </row>
    <row r="719" spans="1:4" ht="21" customHeight="1" x14ac:dyDescent="0.25">
      <c r="A719" s="1190"/>
      <c r="B719" s="675">
        <v>21.6</v>
      </c>
      <c r="C719" s="675">
        <v>21.6</v>
      </c>
      <c r="D719" s="676" t="s">
        <v>2443</v>
      </c>
    </row>
    <row r="720" spans="1:4" ht="11.25" customHeight="1" x14ac:dyDescent="0.25">
      <c r="A720" s="1190"/>
      <c r="B720" s="675">
        <v>347.29</v>
      </c>
      <c r="C720" s="675">
        <v>347.29300000000001</v>
      </c>
      <c r="D720" s="676" t="s">
        <v>893</v>
      </c>
    </row>
    <row r="721" spans="1:4" ht="11.25" customHeight="1" x14ac:dyDescent="0.25">
      <c r="A721" s="1191"/>
      <c r="B721" s="677">
        <v>17677.89</v>
      </c>
      <c r="C721" s="677">
        <v>17677.893</v>
      </c>
      <c r="D721" s="678" t="s">
        <v>11</v>
      </c>
    </row>
    <row r="722" spans="1:4" ht="11.25" customHeight="1" x14ac:dyDescent="0.25">
      <c r="A722" s="1190" t="s">
        <v>1412</v>
      </c>
      <c r="B722" s="675">
        <v>5</v>
      </c>
      <c r="C722" s="675">
        <v>5</v>
      </c>
      <c r="D722" s="676" t="s">
        <v>2449</v>
      </c>
    </row>
    <row r="723" spans="1:4" ht="11.25" customHeight="1" x14ac:dyDescent="0.25">
      <c r="A723" s="1190"/>
      <c r="B723" s="675">
        <v>60.1</v>
      </c>
      <c r="C723" s="675">
        <v>20.199000000000002</v>
      </c>
      <c r="D723" s="676" t="s">
        <v>895</v>
      </c>
    </row>
    <row r="724" spans="1:4" ht="11.25" customHeight="1" x14ac:dyDescent="0.25">
      <c r="A724" s="1190"/>
      <c r="B724" s="675">
        <v>20285</v>
      </c>
      <c r="C724" s="675">
        <v>20285</v>
      </c>
      <c r="D724" s="676" t="s">
        <v>900</v>
      </c>
    </row>
    <row r="725" spans="1:4" ht="11.25" customHeight="1" x14ac:dyDescent="0.25">
      <c r="A725" s="1190"/>
      <c r="B725" s="675">
        <v>1972</v>
      </c>
      <c r="C725" s="675">
        <v>1972</v>
      </c>
      <c r="D725" s="676" t="s">
        <v>2440</v>
      </c>
    </row>
    <row r="726" spans="1:4" ht="11.25" customHeight="1" x14ac:dyDescent="0.25">
      <c r="A726" s="1190"/>
      <c r="B726" s="675">
        <v>392</v>
      </c>
      <c r="C726" s="675">
        <v>392</v>
      </c>
      <c r="D726" s="676" t="s">
        <v>2441</v>
      </c>
    </row>
    <row r="727" spans="1:4" ht="11.25" customHeight="1" x14ac:dyDescent="0.25">
      <c r="A727" s="1190"/>
      <c r="B727" s="675">
        <v>1500</v>
      </c>
      <c r="C727" s="675">
        <v>1500</v>
      </c>
      <c r="D727" s="676" t="s">
        <v>2492</v>
      </c>
    </row>
    <row r="728" spans="1:4" ht="21" customHeight="1" x14ac:dyDescent="0.25">
      <c r="A728" s="1190"/>
      <c r="B728" s="675">
        <v>21.6</v>
      </c>
      <c r="C728" s="675">
        <v>21.6</v>
      </c>
      <c r="D728" s="676" t="s">
        <v>2443</v>
      </c>
    </row>
    <row r="729" spans="1:4" ht="11.25" customHeight="1" x14ac:dyDescent="0.25">
      <c r="A729" s="1190"/>
      <c r="B729" s="675">
        <v>787.41</v>
      </c>
      <c r="C729" s="675">
        <v>787.40814</v>
      </c>
      <c r="D729" s="676" t="s">
        <v>2493</v>
      </c>
    </row>
    <row r="730" spans="1:4" ht="11.25" customHeight="1" x14ac:dyDescent="0.25">
      <c r="A730" s="1190"/>
      <c r="B730" s="675">
        <v>424.76</v>
      </c>
      <c r="C730" s="675">
        <v>424.76100000000002</v>
      </c>
      <c r="D730" s="676" t="s">
        <v>893</v>
      </c>
    </row>
    <row r="731" spans="1:4" ht="11.25" customHeight="1" x14ac:dyDescent="0.25">
      <c r="A731" s="1190"/>
      <c r="B731" s="675">
        <v>25447.869999999995</v>
      </c>
      <c r="C731" s="675">
        <v>25407.968139999994</v>
      </c>
      <c r="D731" s="676" t="s">
        <v>11</v>
      </c>
    </row>
    <row r="732" spans="1:4" ht="11.25" customHeight="1" x14ac:dyDescent="0.25">
      <c r="A732" s="1189" t="s">
        <v>1417</v>
      </c>
      <c r="B732" s="672">
        <v>1062.69</v>
      </c>
      <c r="C732" s="672">
        <v>1062.6893300000002</v>
      </c>
      <c r="D732" s="673" t="s">
        <v>2494</v>
      </c>
    </row>
    <row r="733" spans="1:4" ht="11.25" customHeight="1" x14ac:dyDescent="0.25">
      <c r="A733" s="1190"/>
      <c r="B733" s="675">
        <v>5</v>
      </c>
      <c r="C733" s="675">
        <v>5</v>
      </c>
      <c r="D733" s="676" t="s">
        <v>2449</v>
      </c>
    </row>
    <row r="734" spans="1:4" ht="11.25" customHeight="1" x14ac:dyDescent="0.25">
      <c r="A734" s="1190"/>
      <c r="B734" s="675">
        <v>54.3</v>
      </c>
      <c r="C734" s="675">
        <v>35.295999999999999</v>
      </c>
      <c r="D734" s="676" t="s">
        <v>895</v>
      </c>
    </row>
    <row r="735" spans="1:4" ht="11.25" customHeight="1" x14ac:dyDescent="0.25">
      <c r="A735" s="1190"/>
      <c r="B735" s="675">
        <v>16786</v>
      </c>
      <c r="C735" s="675">
        <v>16786</v>
      </c>
      <c r="D735" s="676" t="s">
        <v>900</v>
      </c>
    </row>
    <row r="736" spans="1:4" ht="11.25" customHeight="1" x14ac:dyDescent="0.25">
      <c r="A736" s="1190"/>
      <c r="B736" s="675">
        <v>2145</v>
      </c>
      <c r="C736" s="675">
        <v>2145</v>
      </c>
      <c r="D736" s="676" t="s">
        <v>2440</v>
      </c>
    </row>
    <row r="737" spans="1:4" ht="11.25" customHeight="1" x14ac:dyDescent="0.25">
      <c r="A737" s="1190"/>
      <c r="B737" s="675">
        <v>211</v>
      </c>
      <c r="C737" s="675">
        <v>211</v>
      </c>
      <c r="D737" s="676" t="s">
        <v>2441</v>
      </c>
    </row>
    <row r="738" spans="1:4" ht="21" customHeight="1" x14ac:dyDescent="0.25">
      <c r="A738" s="1190"/>
      <c r="B738" s="675">
        <v>21.6</v>
      </c>
      <c r="C738" s="675">
        <v>21.6</v>
      </c>
      <c r="D738" s="676" t="s">
        <v>2443</v>
      </c>
    </row>
    <row r="739" spans="1:4" ht="11.25" customHeight="1" x14ac:dyDescent="0.25">
      <c r="A739" s="1190"/>
      <c r="B739" s="675">
        <v>5</v>
      </c>
      <c r="C739" s="675">
        <v>5</v>
      </c>
      <c r="D739" s="676" t="s">
        <v>2482</v>
      </c>
    </row>
    <row r="740" spans="1:4" ht="11.25" customHeight="1" x14ac:dyDescent="0.25">
      <c r="A740" s="1190"/>
      <c r="B740" s="675">
        <v>579.01</v>
      </c>
      <c r="C740" s="675">
        <v>579.01</v>
      </c>
      <c r="D740" s="676" t="s">
        <v>2459</v>
      </c>
    </row>
    <row r="741" spans="1:4" ht="11.25" customHeight="1" x14ac:dyDescent="0.25">
      <c r="A741" s="1190"/>
      <c r="B741" s="675">
        <v>861.55</v>
      </c>
      <c r="C741" s="675">
        <v>861.54108999999994</v>
      </c>
      <c r="D741" s="676" t="s">
        <v>2495</v>
      </c>
    </row>
    <row r="742" spans="1:4" ht="11.25" customHeight="1" x14ac:dyDescent="0.25">
      <c r="A742" s="1190"/>
      <c r="B742" s="675">
        <v>458.73</v>
      </c>
      <c r="C742" s="675">
        <v>458.72699999999998</v>
      </c>
      <c r="D742" s="676" t="s">
        <v>893</v>
      </c>
    </row>
    <row r="743" spans="1:4" ht="11.25" customHeight="1" x14ac:dyDescent="0.25">
      <c r="A743" s="1191"/>
      <c r="B743" s="677">
        <v>22189.879999999997</v>
      </c>
      <c r="C743" s="677">
        <v>22170.863419999994</v>
      </c>
      <c r="D743" s="678" t="s">
        <v>11</v>
      </c>
    </row>
    <row r="744" spans="1:4" ht="11.25" customHeight="1" x14ac:dyDescent="0.25">
      <c r="A744" s="1190" t="s">
        <v>1273</v>
      </c>
      <c r="B744" s="675">
        <v>275</v>
      </c>
      <c r="C744" s="675">
        <v>275</v>
      </c>
      <c r="D744" s="676" t="s">
        <v>414</v>
      </c>
    </row>
    <row r="745" spans="1:4" ht="11.25" customHeight="1" x14ac:dyDescent="0.25">
      <c r="A745" s="1190"/>
      <c r="B745" s="675">
        <v>100</v>
      </c>
      <c r="C745" s="675">
        <v>100</v>
      </c>
      <c r="D745" s="676" t="s">
        <v>2437</v>
      </c>
    </row>
    <row r="746" spans="1:4" ht="11.25" customHeight="1" x14ac:dyDescent="0.25">
      <c r="A746" s="1190"/>
      <c r="B746" s="675">
        <v>420.52</v>
      </c>
      <c r="C746" s="675">
        <v>209.04300000000001</v>
      </c>
      <c r="D746" s="676" t="s">
        <v>2244</v>
      </c>
    </row>
    <row r="747" spans="1:4" ht="11.25" customHeight="1" x14ac:dyDescent="0.25">
      <c r="A747" s="1190"/>
      <c r="B747" s="675">
        <v>15</v>
      </c>
      <c r="C747" s="675">
        <v>15</v>
      </c>
      <c r="D747" s="676" t="s">
        <v>888</v>
      </c>
    </row>
    <row r="748" spans="1:4" ht="11.25" customHeight="1" x14ac:dyDescent="0.25">
      <c r="A748" s="1190"/>
      <c r="B748" s="675">
        <v>4251</v>
      </c>
      <c r="C748" s="675">
        <v>4251</v>
      </c>
      <c r="D748" s="676" t="s">
        <v>900</v>
      </c>
    </row>
    <row r="749" spans="1:4" ht="11.25" customHeight="1" x14ac:dyDescent="0.25">
      <c r="A749" s="1190"/>
      <c r="B749" s="675">
        <v>711</v>
      </c>
      <c r="C749" s="675">
        <v>711</v>
      </c>
      <c r="D749" s="676" t="s">
        <v>2440</v>
      </c>
    </row>
    <row r="750" spans="1:4" ht="11.25" customHeight="1" x14ac:dyDescent="0.25">
      <c r="A750" s="1190"/>
      <c r="B750" s="675">
        <v>36</v>
      </c>
      <c r="C750" s="675">
        <v>36</v>
      </c>
      <c r="D750" s="676" t="s">
        <v>2441</v>
      </c>
    </row>
    <row r="751" spans="1:4" ht="21" customHeight="1" x14ac:dyDescent="0.25">
      <c r="A751" s="1190"/>
      <c r="B751" s="675">
        <v>14.9</v>
      </c>
      <c r="C751" s="675">
        <v>14.9</v>
      </c>
      <c r="D751" s="676" t="s">
        <v>2443</v>
      </c>
    </row>
    <row r="752" spans="1:4" ht="11.25" customHeight="1" x14ac:dyDescent="0.25">
      <c r="A752" s="1190"/>
      <c r="B752" s="675">
        <v>116.63</v>
      </c>
      <c r="C752" s="675">
        <v>116.625</v>
      </c>
      <c r="D752" s="676" t="s">
        <v>893</v>
      </c>
    </row>
    <row r="753" spans="1:4" ht="11.25" customHeight="1" x14ac:dyDescent="0.25">
      <c r="A753" s="1190"/>
      <c r="B753" s="675">
        <v>5940.05</v>
      </c>
      <c r="C753" s="675">
        <v>5728.5679999999993</v>
      </c>
      <c r="D753" s="676" t="s">
        <v>11</v>
      </c>
    </row>
    <row r="754" spans="1:4" ht="11.25" customHeight="1" x14ac:dyDescent="0.25">
      <c r="A754" s="1189" t="s">
        <v>1274</v>
      </c>
      <c r="B754" s="672">
        <v>300</v>
      </c>
      <c r="C754" s="672">
        <v>300</v>
      </c>
      <c r="D754" s="673" t="s">
        <v>2437</v>
      </c>
    </row>
    <row r="755" spans="1:4" ht="11.25" customHeight="1" x14ac:dyDescent="0.25">
      <c r="A755" s="1190"/>
      <c r="B755" s="675">
        <v>275.05</v>
      </c>
      <c r="C755" s="675">
        <v>275.0247</v>
      </c>
      <c r="D755" s="676" t="s">
        <v>2326</v>
      </c>
    </row>
    <row r="756" spans="1:4" ht="11.25" customHeight="1" x14ac:dyDescent="0.25">
      <c r="A756" s="1190"/>
      <c r="B756" s="675">
        <v>726.35</v>
      </c>
      <c r="C756" s="675">
        <v>295.80900000000003</v>
      </c>
      <c r="D756" s="676" t="s">
        <v>2244</v>
      </c>
    </row>
    <row r="757" spans="1:4" ht="11.25" customHeight="1" x14ac:dyDescent="0.25">
      <c r="A757" s="1190"/>
      <c r="B757" s="675">
        <v>21</v>
      </c>
      <c r="C757" s="675">
        <v>21</v>
      </c>
      <c r="D757" s="676" t="s">
        <v>888</v>
      </c>
    </row>
    <row r="758" spans="1:4" ht="11.25" customHeight="1" x14ac:dyDescent="0.25">
      <c r="A758" s="1190"/>
      <c r="B758" s="675">
        <v>8653</v>
      </c>
      <c r="C758" s="675">
        <v>8653</v>
      </c>
      <c r="D758" s="676" t="s">
        <v>900</v>
      </c>
    </row>
    <row r="759" spans="1:4" ht="11.25" customHeight="1" x14ac:dyDescent="0.25">
      <c r="A759" s="1190"/>
      <c r="B759" s="675">
        <v>922</v>
      </c>
      <c r="C759" s="675">
        <v>922</v>
      </c>
      <c r="D759" s="676" t="s">
        <v>2440</v>
      </c>
    </row>
    <row r="760" spans="1:4" ht="11.25" customHeight="1" x14ac:dyDescent="0.25">
      <c r="A760" s="1190"/>
      <c r="B760" s="675">
        <v>40</v>
      </c>
      <c r="C760" s="675">
        <v>40</v>
      </c>
      <c r="D760" s="676" t="s">
        <v>2441</v>
      </c>
    </row>
    <row r="761" spans="1:4" ht="21" customHeight="1" x14ac:dyDescent="0.25">
      <c r="A761" s="1190"/>
      <c r="B761" s="675">
        <v>14.9</v>
      </c>
      <c r="C761" s="675">
        <v>14.9</v>
      </c>
      <c r="D761" s="676" t="s">
        <v>2443</v>
      </c>
    </row>
    <row r="762" spans="1:4" ht="11.25" customHeight="1" x14ac:dyDescent="0.25">
      <c r="A762" s="1190"/>
      <c r="B762" s="675">
        <v>500</v>
      </c>
      <c r="C762" s="675">
        <v>500</v>
      </c>
      <c r="D762" s="676" t="s">
        <v>2470</v>
      </c>
    </row>
    <row r="763" spans="1:4" ht="11.25" customHeight="1" x14ac:dyDescent="0.25">
      <c r="A763" s="1190"/>
      <c r="B763" s="675">
        <v>229.89</v>
      </c>
      <c r="C763" s="675">
        <v>229.893</v>
      </c>
      <c r="D763" s="676" t="s">
        <v>893</v>
      </c>
    </row>
    <row r="764" spans="1:4" ht="11.25" customHeight="1" x14ac:dyDescent="0.25">
      <c r="A764" s="1191"/>
      <c r="B764" s="677">
        <v>11682.189999999999</v>
      </c>
      <c r="C764" s="677">
        <v>11251.626699999999</v>
      </c>
      <c r="D764" s="678" t="s">
        <v>11</v>
      </c>
    </row>
    <row r="765" spans="1:4" ht="11.25" customHeight="1" x14ac:dyDescent="0.25">
      <c r="A765" s="1190" t="s">
        <v>1284</v>
      </c>
      <c r="B765" s="675">
        <v>324.39</v>
      </c>
      <c r="C765" s="675">
        <v>324.39</v>
      </c>
      <c r="D765" s="676" t="s">
        <v>2437</v>
      </c>
    </row>
    <row r="766" spans="1:4" ht="11.25" customHeight="1" x14ac:dyDescent="0.25">
      <c r="A766" s="1190"/>
      <c r="B766" s="675">
        <v>1032.18</v>
      </c>
      <c r="C766" s="675">
        <v>455.423</v>
      </c>
      <c r="D766" s="676" t="s">
        <v>2244</v>
      </c>
    </row>
    <row r="767" spans="1:4" ht="11.25" customHeight="1" x14ac:dyDescent="0.25">
      <c r="A767" s="1190"/>
      <c r="B767" s="675">
        <v>9974</v>
      </c>
      <c r="C767" s="675">
        <v>9974</v>
      </c>
      <c r="D767" s="676" t="s">
        <v>900</v>
      </c>
    </row>
    <row r="768" spans="1:4" ht="11.25" customHeight="1" x14ac:dyDescent="0.25">
      <c r="A768" s="1190"/>
      <c r="B768" s="675">
        <v>1027</v>
      </c>
      <c r="C768" s="675">
        <v>1027</v>
      </c>
      <c r="D768" s="676" t="s">
        <v>2440</v>
      </c>
    </row>
    <row r="769" spans="1:4" ht="11.25" customHeight="1" x14ac:dyDescent="0.25">
      <c r="A769" s="1190"/>
      <c r="B769" s="675">
        <v>26</v>
      </c>
      <c r="C769" s="675">
        <v>26</v>
      </c>
      <c r="D769" s="676" t="s">
        <v>2441</v>
      </c>
    </row>
    <row r="770" spans="1:4" ht="21" customHeight="1" x14ac:dyDescent="0.25">
      <c r="A770" s="1190"/>
      <c r="B770" s="675">
        <v>14.9</v>
      </c>
      <c r="C770" s="675">
        <v>14.9</v>
      </c>
      <c r="D770" s="676" t="s">
        <v>2443</v>
      </c>
    </row>
    <row r="771" spans="1:4" ht="11.25" customHeight="1" x14ac:dyDescent="0.25">
      <c r="A771" s="1190"/>
      <c r="B771" s="675">
        <v>243.62</v>
      </c>
      <c r="C771" s="675">
        <v>243.62100000000001</v>
      </c>
      <c r="D771" s="676" t="s">
        <v>893</v>
      </c>
    </row>
    <row r="772" spans="1:4" ht="11.25" customHeight="1" x14ac:dyDescent="0.25">
      <c r="A772" s="1190"/>
      <c r="B772" s="675">
        <v>12642.09</v>
      </c>
      <c r="C772" s="675">
        <v>12065.333999999997</v>
      </c>
      <c r="D772" s="676" t="s">
        <v>11</v>
      </c>
    </row>
    <row r="773" spans="1:4" ht="11.25" customHeight="1" x14ac:dyDescent="0.25">
      <c r="A773" s="1189" t="s">
        <v>1283</v>
      </c>
      <c r="B773" s="672">
        <v>275</v>
      </c>
      <c r="C773" s="672">
        <v>275</v>
      </c>
      <c r="D773" s="673" t="s">
        <v>414</v>
      </c>
    </row>
    <row r="774" spans="1:4" ht="11.25" customHeight="1" x14ac:dyDescent="0.25">
      <c r="A774" s="1190"/>
      <c r="B774" s="675">
        <v>430</v>
      </c>
      <c r="C774" s="675">
        <v>430</v>
      </c>
      <c r="D774" s="676" t="s">
        <v>2437</v>
      </c>
    </row>
    <row r="775" spans="1:4" ht="11.25" customHeight="1" x14ac:dyDescent="0.25">
      <c r="A775" s="1190"/>
      <c r="B775" s="675">
        <v>611.66</v>
      </c>
      <c r="C775" s="675">
        <v>207.73163</v>
      </c>
      <c r="D775" s="676" t="s">
        <v>2244</v>
      </c>
    </row>
    <row r="776" spans="1:4" ht="11.25" customHeight="1" x14ac:dyDescent="0.25">
      <c r="A776" s="1190"/>
      <c r="B776" s="675">
        <v>21</v>
      </c>
      <c r="C776" s="675">
        <v>21</v>
      </c>
      <c r="D776" s="676" t="s">
        <v>888</v>
      </c>
    </row>
    <row r="777" spans="1:4" ht="11.25" customHeight="1" x14ac:dyDescent="0.25">
      <c r="A777" s="1190"/>
      <c r="B777" s="675">
        <v>6335</v>
      </c>
      <c r="C777" s="675">
        <v>6335</v>
      </c>
      <c r="D777" s="676" t="s">
        <v>900</v>
      </c>
    </row>
    <row r="778" spans="1:4" ht="11.25" customHeight="1" x14ac:dyDescent="0.25">
      <c r="A778" s="1190"/>
      <c r="B778" s="675">
        <v>919</v>
      </c>
      <c r="C778" s="675">
        <v>919</v>
      </c>
      <c r="D778" s="676" t="s">
        <v>2440</v>
      </c>
    </row>
    <row r="779" spans="1:4" ht="11.25" customHeight="1" x14ac:dyDescent="0.25">
      <c r="A779" s="1190"/>
      <c r="B779" s="675">
        <v>19</v>
      </c>
      <c r="C779" s="675">
        <v>19</v>
      </c>
      <c r="D779" s="676" t="s">
        <v>2441</v>
      </c>
    </row>
    <row r="780" spans="1:4" ht="21" customHeight="1" x14ac:dyDescent="0.25">
      <c r="A780" s="1190"/>
      <c r="B780" s="675">
        <v>14.9</v>
      </c>
      <c r="C780" s="675">
        <v>14.9</v>
      </c>
      <c r="D780" s="676" t="s">
        <v>2443</v>
      </c>
    </row>
    <row r="781" spans="1:4" ht="11.25" customHeight="1" x14ac:dyDescent="0.25">
      <c r="A781" s="1190"/>
      <c r="B781" s="675">
        <v>169.56</v>
      </c>
      <c r="C781" s="675">
        <v>169.56</v>
      </c>
      <c r="D781" s="676" t="s">
        <v>893</v>
      </c>
    </row>
    <row r="782" spans="1:4" ht="11.25" customHeight="1" x14ac:dyDescent="0.25">
      <c r="A782" s="1191"/>
      <c r="B782" s="677">
        <v>8795.119999999999</v>
      </c>
      <c r="C782" s="677">
        <v>8391.1916299999993</v>
      </c>
      <c r="D782" s="678" t="s">
        <v>11</v>
      </c>
    </row>
    <row r="783" spans="1:4" ht="11.25" customHeight="1" x14ac:dyDescent="0.25">
      <c r="A783" s="1190" t="s">
        <v>1277</v>
      </c>
      <c r="B783" s="675">
        <v>275</v>
      </c>
      <c r="C783" s="675">
        <v>275</v>
      </c>
      <c r="D783" s="676" t="s">
        <v>414</v>
      </c>
    </row>
    <row r="784" spans="1:4" ht="11.25" customHeight="1" x14ac:dyDescent="0.25">
      <c r="A784" s="1190"/>
      <c r="B784" s="675">
        <v>100</v>
      </c>
      <c r="C784" s="675">
        <v>100</v>
      </c>
      <c r="D784" s="676" t="s">
        <v>2437</v>
      </c>
    </row>
    <row r="785" spans="1:4" ht="11.25" customHeight="1" x14ac:dyDescent="0.25">
      <c r="A785" s="1190"/>
      <c r="B785" s="675">
        <v>294.67</v>
      </c>
      <c r="C785" s="675">
        <v>294.65505000000002</v>
      </c>
      <c r="D785" s="676" t="s">
        <v>2326</v>
      </c>
    </row>
    <row r="786" spans="1:4" ht="11.25" customHeight="1" x14ac:dyDescent="0.25">
      <c r="A786" s="1190"/>
      <c r="B786" s="675">
        <v>802.81</v>
      </c>
      <c r="C786" s="675">
        <v>335.209</v>
      </c>
      <c r="D786" s="676" t="s">
        <v>2244</v>
      </c>
    </row>
    <row r="787" spans="1:4" ht="11.25" customHeight="1" x14ac:dyDescent="0.25">
      <c r="A787" s="1190"/>
      <c r="B787" s="675">
        <v>8</v>
      </c>
      <c r="C787" s="675">
        <v>8</v>
      </c>
      <c r="D787" s="676" t="s">
        <v>888</v>
      </c>
    </row>
    <row r="788" spans="1:4" ht="11.25" customHeight="1" x14ac:dyDescent="0.25">
      <c r="A788" s="1190"/>
      <c r="B788" s="675">
        <v>7560</v>
      </c>
      <c r="C788" s="675">
        <v>7560</v>
      </c>
      <c r="D788" s="676" t="s">
        <v>900</v>
      </c>
    </row>
    <row r="789" spans="1:4" ht="11.25" customHeight="1" x14ac:dyDescent="0.25">
      <c r="A789" s="1190"/>
      <c r="B789" s="675">
        <v>660</v>
      </c>
      <c r="C789" s="675">
        <v>660</v>
      </c>
      <c r="D789" s="676" t="s">
        <v>2440</v>
      </c>
    </row>
    <row r="790" spans="1:4" ht="11.25" customHeight="1" x14ac:dyDescent="0.25">
      <c r="A790" s="1190"/>
      <c r="B790" s="675">
        <v>41</v>
      </c>
      <c r="C790" s="675">
        <v>41</v>
      </c>
      <c r="D790" s="676" t="s">
        <v>2441</v>
      </c>
    </row>
    <row r="791" spans="1:4" ht="21" customHeight="1" x14ac:dyDescent="0.25">
      <c r="A791" s="1190"/>
      <c r="B791" s="675">
        <v>14.9</v>
      </c>
      <c r="C791" s="675">
        <v>14.9</v>
      </c>
      <c r="D791" s="676" t="s">
        <v>2443</v>
      </c>
    </row>
    <row r="792" spans="1:4" ht="11.25" customHeight="1" x14ac:dyDescent="0.25">
      <c r="A792" s="1190"/>
      <c r="B792" s="675">
        <v>200.04</v>
      </c>
      <c r="C792" s="675">
        <v>200.035</v>
      </c>
      <c r="D792" s="676" t="s">
        <v>893</v>
      </c>
    </row>
    <row r="793" spans="1:4" ht="11.25" customHeight="1" x14ac:dyDescent="0.25">
      <c r="A793" s="1190"/>
      <c r="B793" s="675">
        <v>9956.42</v>
      </c>
      <c r="C793" s="675">
        <v>9488.7990499999996</v>
      </c>
      <c r="D793" s="676" t="s">
        <v>11</v>
      </c>
    </row>
    <row r="794" spans="1:4" ht="11.25" customHeight="1" x14ac:dyDescent="0.25">
      <c r="A794" s="1189" t="s">
        <v>1287</v>
      </c>
      <c r="B794" s="672">
        <v>400</v>
      </c>
      <c r="C794" s="672">
        <v>400</v>
      </c>
      <c r="D794" s="673" t="s">
        <v>2437</v>
      </c>
    </row>
    <row r="795" spans="1:4" ht="11.25" customHeight="1" x14ac:dyDescent="0.25">
      <c r="A795" s="1190"/>
      <c r="B795" s="675">
        <v>1070.4100000000001</v>
      </c>
      <c r="C795" s="675">
        <v>407.85500000000002</v>
      </c>
      <c r="D795" s="676" t="s">
        <v>2244</v>
      </c>
    </row>
    <row r="796" spans="1:4" ht="11.25" customHeight="1" x14ac:dyDescent="0.25">
      <c r="A796" s="1190"/>
      <c r="B796" s="675">
        <v>4</v>
      </c>
      <c r="C796" s="675">
        <v>4</v>
      </c>
      <c r="D796" s="676" t="s">
        <v>888</v>
      </c>
    </row>
    <row r="797" spans="1:4" ht="11.25" customHeight="1" x14ac:dyDescent="0.25">
      <c r="A797" s="1190"/>
      <c r="B797" s="675">
        <v>14632</v>
      </c>
      <c r="C797" s="675">
        <v>14632</v>
      </c>
      <c r="D797" s="676" t="s">
        <v>900</v>
      </c>
    </row>
    <row r="798" spans="1:4" ht="11.25" customHeight="1" x14ac:dyDescent="0.25">
      <c r="A798" s="1190"/>
      <c r="B798" s="675">
        <v>1022</v>
      </c>
      <c r="C798" s="675">
        <v>1022</v>
      </c>
      <c r="D798" s="676" t="s">
        <v>2440</v>
      </c>
    </row>
    <row r="799" spans="1:4" ht="11.25" customHeight="1" x14ac:dyDescent="0.25">
      <c r="A799" s="1190"/>
      <c r="B799" s="675">
        <v>27</v>
      </c>
      <c r="C799" s="675">
        <v>27</v>
      </c>
      <c r="D799" s="676" t="s">
        <v>2441</v>
      </c>
    </row>
    <row r="800" spans="1:4" ht="21" customHeight="1" x14ac:dyDescent="0.25">
      <c r="A800" s="1190"/>
      <c r="B800" s="675">
        <v>14.9</v>
      </c>
      <c r="C800" s="675">
        <v>14.9</v>
      </c>
      <c r="D800" s="676" t="s">
        <v>2443</v>
      </c>
    </row>
    <row r="801" spans="1:4" ht="11.25" customHeight="1" x14ac:dyDescent="0.25">
      <c r="A801" s="1190"/>
      <c r="B801" s="675">
        <v>399.36</v>
      </c>
      <c r="C801" s="675">
        <v>399.358</v>
      </c>
      <c r="D801" s="676" t="s">
        <v>893</v>
      </c>
    </row>
    <row r="802" spans="1:4" ht="11.25" customHeight="1" x14ac:dyDescent="0.25">
      <c r="A802" s="1191"/>
      <c r="B802" s="677">
        <v>17569.670000000002</v>
      </c>
      <c r="C802" s="677">
        <v>16907.113000000001</v>
      </c>
      <c r="D802" s="678" t="s">
        <v>11</v>
      </c>
    </row>
    <row r="803" spans="1:4" ht="11.25" customHeight="1" x14ac:dyDescent="0.25">
      <c r="A803" s="1190" t="s">
        <v>1526</v>
      </c>
      <c r="B803" s="675">
        <v>16460</v>
      </c>
      <c r="C803" s="675">
        <v>16460</v>
      </c>
      <c r="D803" s="676" t="s">
        <v>900</v>
      </c>
    </row>
    <row r="804" spans="1:4" ht="11.25" customHeight="1" x14ac:dyDescent="0.25">
      <c r="A804" s="1190"/>
      <c r="B804" s="675">
        <v>2741</v>
      </c>
      <c r="C804" s="675">
        <v>2741</v>
      </c>
      <c r="D804" s="676" t="s">
        <v>2440</v>
      </c>
    </row>
    <row r="805" spans="1:4" ht="11.25" customHeight="1" x14ac:dyDescent="0.25">
      <c r="A805" s="1190"/>
      <c r="B805" s="675">
        <v>441</v>
      </c>
      <c r="C805" s="675">
        <v>441</v>
      </c>
      <c r="D805" s="676" t="s">
        <v>2441</v>
      </c>
    </row>
    <row r="806" spans="1:4" ht="21" customHeight="1" x14ac:dyDescent="0.25">
      <c r="A806" s="1190"/>
      <c r="B806" s="675">
        <v>21.6</v>
      </c>
      <c r="C806" s="675">
        <v>21.6</v>
      </c>
      <c r="D806" s="676" t="s">
        <v>2443</v>
      </c>
    </row>
    <row r="807" spans="1:4" ht="11.25" customHeight="1" x14ac:dyDescent="0.25">
      <c r="A807" s="1190"/>
      <c r="B807" s="675">
        <v>436.94</v>
      </c>
      <c r="C807" s="675">
        <v>436.94200000000001</v>
      </c>
      <c r="D807" s="676" t="s">
        <v>893</v>
      </c>
    </row>
    <row r="808" spans="1:4" ht="11.25" customHeight="1" x14ac:dyDescent="0.25">
      <c r="A808" s="1190"/>
      <c r="B808" s="675">
        <v>20100.539999999997</v>
      </c>
      <c r="C808" s="675">
        <v>20100.541999999998</v>
      </c>
      <c r="D808" s="676" t="s">
        <v>11</v>
      </c>
    </row>
    <row r="809" spans="1:4" ht="11.25" customHeight="1" x14ac:dyDescent="0.25">
      <c r="A809" s="1189" t="s">
        <v>1509</v>
      </c>
      <c r="B809" s="672">
        <v>850</v>
      </c>
      <c r="C809" s="672">
        <v>512.34630000000004</v>
      </c>
      <c r="D809" s="673" t="s">
        <v>2496</v>
      </c>
    </row>
    <row r="810" spans="1:4" ht="11.25" customHeight="1" x14ac:dyDescent="0.25">
      <c r="A810" s="1190"/>
      <c r="B810" s="675">
        <v>266</v>
      </c>
      <c r="C810" s="675">
        <v>266</v>
      </c>
      <c r="D810" s="676" t="s">
        <v>2437</v>
      </c>
    </row>
    <row r="811" spans="1:4" ht="11.25" customHeight="1" x14ac:dyDescent="0.25">
      <c r="A811" s="1190"/>
      <c r="B811" s="675">
        <v>279.69</v>
      </c>
      <c r="C811" s="675">
        <v>279.68799999999999</v>
      </c>
      <c r="D811" s="676" t="s">
        <v>2438</v>
      </c>
    </row>
    <row r="812" spans="1:4" ht="11.25" customHeight="1" x14ac:dyDescent="0.25">
      <c r="A812" s="1190"/>
      <c r="B812" s="675">
        <v>9.27</v>
      </c>
      <c r="C812" s="675">
        <v>9.2680000000000007</v>
      </c>
      <c r="D812" s="676" t="s">
        <v>2449</v>
      </c>
    </row>
    <row r="813" spans="1:4" ht="11.25" customHeight="1" x14ac:dyDescent="0.25">
      <c r="A813" s="1190"/>
      <c r="B813" s="675">
        <v>15735</v>
      </c>
      <c r="C813" s="675">
        <v>15735</v>
      </c>
      <c r="D813" s="676" t="s">
        <v>900</v>
      </c>
    </row>
    <row r="814" spans="1:4" ht="11.25" customHeight="1" x14ac:dyDescent="0.25">
      <c r="A814" s="1190"/>
      <c r="B814" s="675">
        <v>3573</v>
      </c>
      <c r="C814" s="675">
        <v>3573</v>
      </c>
      <c r="D814" s="676" t="s">
        <v>2440</v>
      </c>
    </row>
    <row r="815" spans="1:4" ht="11.25" customHeight="1" x14ac:dyDescent="0.25">
      <c r="A815" s="1190"/>
      <c r="B815" s="675">
        <v>450</v>
      </c>
      <c r="C815" s="675">
        <v>450</v>
      </c>
      <c r="D815" s="676" t="s">
        <v>2441</v>
      </c>
    </row>
    <row r="816" spans="1:4" ht="21" customHeight="1" x14ac:dyDescent="0.25">
      <c r="A816" s="1190"/>
      <c r="B816" s="675">
        <v>428.6</v>
      </c>
      <c r="C816" s="675">
        <v>428.6</v>
      </c>
      <c r="D816" s="676" t="s">
        <v>2443</v>
      </c>
    </row>
    <row r="817" spans="1:4" ht="11.25" customHeight="1" x14ac:dyDescent="0.25">
      <c r="A817" s="1190"/>
      <c r="B817" s="675">
        <v>413.29</v>
      </c>
      <c r="C817" s="675">
        <v>413.29399999999998</v>
      </c>
      <c r="D817" s="676" t="s">
        <v>893</v>
      </c>
    </row>
    <row r="818" spans="1:4" ht="11.25" customHeight="1" x14ac:dyDescent="0.25">
      <c r="A818" s="1191"/>
      <c r="B818" s="677">
        <v>22004.85</v>
      </c>
      <c r="C818" s="677">
        <v>21667.1963</v>
      </c>
      <c r="D818" s="678" t="s">
        <v>11</v>
      </c>
    </row>
    <row r="819" spans="1:4" ht="11.25" customHeight="1" x14ac:dyDescent="0.25">
      <c r="A819" s="1190" t="s">
        <v>1529</v>
      </c>
      <c r="B819" s="675">
        <v>647</v>
      </c>
      <c r="C819" s="675">
        <v>647</v>
      </c>
      <c r="D819" s="676" t="s">
        <v>2497</v>
      </c>
    </row>
    <row r="820" spans="1:4" ht="11.25" customHeight="1" x14ac:dyDescent="0.25">
      <c r="A820" s="1190"/>
      <c r="B820" s="675">
        <v>200</v>
      </c>
      <c r="C820" s="675">
        <v>200</v>
      </c>
      <c r="D820" s="676" t="s">
        <v>2498</v>
      </c>
    </row>
    <row r="821" spans="1:4" ht="11.25" customHeight="1" x14ac:dyDescent="0.25">
      <c r="A821" s="1190"/>
      <c r="B821" s="675">
        <v>25229</v>
      </c>
      <c r="C821" s="675">
        <v>25229</v>
      </c>
      <c r="D821" s="676" t="s">
        <v>900</v>
      </c>
    </row>
    <row r="822" spans="1:4" ht="11.25" customHeight="1" x14ac:dyDescent="0.25">
      <c r="A822" s="1190"/>
      <c r="B822" s="675">
        <v>12344.75</v>
      </c>
      <c r="C822" s="675">
        <v>12344.75</v>
      </c>
      <c r="D822" s="676" t="s">
        <v>901</v>
      </c>
    </row>
    <row r="823" spans="1:4" ht="11.25" customHeight="1" x14ac:dyDescent="0.25">
      <c r="A823" s="1190"/>
      <c r="B823" s="675">
        <v>6133</v>
      </c>
      <c r="C823" s="675">
        <v>6133</v>
      </c>
      <c r="D823" s="676" t="s">
        <v>2440</v>
      </c>
    </row>
    <row r="824" spans="1:4" ht="11.25" customHeight="1" x14ac:dyDescent="0.25">
      <c r="A824" s="1190"/>
      <c r="B824" s="675">
        <v>973</v>
      </c>
      <c r="C824" s="675">
        <v>973</v>
      </c>
      <c r="D824" s="676" t="s">
        <v>2441</v>
      </c>
    </row>
    <row r="825" spans="1:4" ht="11.25" customHeight="1" x14ac:dyDescent="0.25">
      <c r="A825" s="1190"/>
      <c r="B825" s="675">
        <v>1222.1099999999999</v>
      </c>
      <c r="C825" s="675">
        <v>1222.09923</v>
      </c>
      <c r="D825" s="676" t="s">
        <v>2499</v>
      </c>
    </row>
    <row r="826" spans="1:4" ht="11.25" customHeight="1" x14ac:dyDescent="0.25">
      <c r="A826" s="1190"/>
      <c r="B826" s="675">
        <v>200</v>
      </c>
      <c r="C826" s="675">
        <v>200</v>
      </c>
      <c r="D826" s="676" t="s">
        <v>418</v>
      </c>
    </row>
    <row r="827" spans="1:4" ht="21" customHeight="1" x14ac:dyDescent="0.25">
      <c r="A827" s="1190"/>
      <c r="B827" s="675">
        <v>770.6</v>
      </c>
      <c r="C827" s="675">
        <v>770.6</v>
      </c>
      <c r="D827" s="676" t="s">
        <v>2443</v>
      </c>
    </row>
    <row r="828" spans="1:4" ht="11.25" customHeight="1" x14ac:dyDescent="0.25">
      <c r="A828" s="1190"/>
      <c r="B828" s="675">
        <v>870.02</v>
      </c>
      <c r="C828" s="675">
        <v>870.01599999999996</v>
      </c>
      <c r="D828" s="676" t="s">
        <v>893</v>
      </c>
    </row>
    <row r="829" spans="1:4" ht="11.25" customHeight="1" x14ac:dyDescent="0.25">
      <c r="A829" s="1190"/>
      <c r="B829" s="675">
        <v>48589.479999999996</v>
      </c>
      <c r="C829" s="675">
        <v>48589.465230000002</v>
      </c>
      <c r="D829" s="676" t="s">
        <v>11</v>
      </c>
    </row>
    <row r="830" spans="1:4" ht="11.25" customHeight="1" x14ac:dyDescent="0.25">
      <c r="A830" s="1189" t="s">
        <v>1398</v>
      </c>
      <c r="B830" s="672">
        <v>56</v>
      </c>
      <c r="C830" s="672">
        <v>56</v>
      </c>
      <c r="D830" s="673" t="s">
        <v>2437</v>
      </c>
    </row>
    <row r="831" spans="1:4" ht="11.25" customHeight="1" x14ac:dyDescent="0.25">
      <c r="A831" s="1190"/>
      <c r="B831" s="675">
        <v>519.98</v>
      </c>
      <c r="C831" s="675">
        <v>519.98400000000004</v>
      </c>
      <c r="D831" s="676" t="s">
        <v>891</v>
      </c>
    </row>
    <row r="832" spans="1:4" ht="11.25" customHeight="1" x14ac:dyDescent="0.25">
      <c r="A832" s="1190"/>
      <c r="B832" s="675">
        <v>10</v>
      </c>
      <c r="C832" s="675">
        <v>10</v>
      </c>
      <c r="D832" s="676" t="s">
        <v>2449</v>
      </c>
    </row>
    <row r="833" spans="1:4" ht="11.25" customHeight="1" x14ac:dyDescent="0.25">
      <c r="A833" s="1190"/>
      <c r="B833" s="675">
        <v>12714</v>
      </c>
      <c r="C833" s="675">
        <v>12714</v>
      </c>
      <c r="D833" s="676" t="s">
        <v>900</v>
      </c>
    </row>
    <row r="834" spans="1:4" ht="11.25" customHeight="1" x14ac:dyDescent="0.25">
      <c r="A834" s="1190"/>
      <c r="B834" s="675">
        <v>3920</v>
      </c>
      <c r="C834" s="675">
        <v>3920</v>
      </c>
      <c r="D834" s="676" t="s">
        <v>2440</v>
      </c>
    </row>
    <row r="835" spans="1:4" ht="11.25" customHeight="1" x14ac:dyDescent="0.25">
      <c r="A835" s="1190"/>
      <c r="B835" s="675">
        <v>867</v>
      </c>
      <c r="C835" s="675">
        <v>867</v>
      </c>
      <c r="D835" s="676" t="s">
        <v>2441</v>
      </c>
    </row>
    <row r="836" spans="1:4" ht="11.25" customHeight="1" x14ac:dyDescent="0.25">
      <c r="A836" s="1190"/>
      <c r="B836" s="675">
        <v>1200</v>
      </c>
      <c r="C836" s="675">
        <v>1200</v>
      </c>
      <c r="D836" s="676" t="s">
        <v>2500</v>
      </c>
    </row>
    <row r="837" spans="1:4" ht="11.25" customHeight="1" x14ac:dyDescent="0.25">
      <c r="A837" s="1190"/>
      <c r="B837" s="675">
        <v>96.8</v>
      </c>
      <c r="C837" s="675">
        <v>96.8</v>
      </c>
      <c r="D837" s="676" t="s">
        <v>418</v>
      </c>
    </row>
    <row r="838" spans="1:4" ht="21" customHeight="1" x14ac:dyDescent="0.25">
      <c r="A838" s="1190"/>
      <c r="B838" s="675">
        <v>978.6</v>
      </c>
      <c r="C838" s="675">
        <v>978.6</v>
      </c>
      <c r="D838" s="676" t="s">
        <v>2443</v>
      </c>
    </row>
    <row r="839" spans="1:4" ht="11.25" customHeight="1" x14ac:dyDescent="0.25">
      <c r="A839" s="1190"/>
      <c r="B839" s="675">
        <v>312.24</v>
      </c>
      <c r="C839" s="675">
        <v>312.23700000000002</v>
      </c>
      <c r="D839" s="676" t="s">
        <v>893</v>
      </c>
    </row>
    <row r="840" spans="1:4" ht="11.25" customHeight="1" x14ac:dyDescent="0.25">
      <c r="A840" s="1191"/>
      <c r="B840" s="677">
        <v>20674.62</v>
      </c>
      <c r="C840" s="677">
        <v>20674.620999999999</v>
      </c>
      <c r="D840" s="678" t="s">
        <v>11</v>
      </c>
    </row>
    <row r="841" spans="1:4" ht="11.25" customHeight="1" x14ac:dyDescent="0.25">
      <c r="A841" s="1190" t="s">
        <v>1452</v>
      </c>
      <c r="B841" s="675">
        <v>20188</v>
      </c>
      <c r="C841" s="675">
        <v>20188</v>
      </c>
      <c r="D841" s="676" t="s">
        <v>900</v>
      </c>
    </row>
    <row r="842" spans="1:4" ht="11.25" customHeight="1" x14ac:dyDescent="0.25">
      <c r="A842" s="1190"/>
      <c r="B842" s="675">
        <v>2548</v>
      </c>
      <c r="C842" s="675">
        <v>2548</v>
      </c>
      <c r="D842" s="676" t="s">
        <v>2440</v>
      </c>
    </row>
    <row r="843" spans="1:4" ht="11.25" customHeight="1" x14ac:dyDescent="0.25">
      <c r="A843" s="1190"/>
      <c r="B843" s="675">
        <v>190</v>
      </c>
      <c r="C843" s="675">
        <v>190</v>
      </c>
      <c r="D843" s="676" t="s">
        <v>2441</v>
      </c>
    </row>
    <row r="844" spans="1:4" ht="21" customHeight="1" x14ac:dyDescent="0.25">
      <c r="A844" s="1190"/>
      <c r="B844" s="675">
        <v>21.6</v>
      </c>
      <c r="C844" s="675">
        <v>21.6</v>
      </c>
      <c r="D844" s="676" t="s">
        <v>2443</v>
      </c>
    </row>
    <row r="845" spans="1:4" ht="11.25" customHeight="1" x14ac:dyDescent="0.25">
      <c r="A845" s="1190"/>
      <c r="B845" s="675">
        <v>1000</v>
      </c>
      <c r="C845" s="675">
        <v>1000</v>
      </c>
      <c r="D845" s="676" t="s">
        <v>2501</v>
      </c>
    </row>
    <row r="846" spans="1:4" ht="11.25" customHeight="1" x14ac:dyDescent="0.25">
      <c r="A846" s="1190"/>
      <c r="B846" s="675">
        <v>492.92</v>
      </c>
      <c r="C846" s="675">
        <v>492.91699999999997</v>
      </c>
      <c r="D846" s="676" t="s">
        <v>893</v>
      </c>
    </row>
    <row r="847" spans="1:4" ht="11.25" customHeight="1" x14ac:dyDescent="0.25">
      <c r="A847" s="1190"/>
      <c r="B847" s="675">
        <v>24440.519999999997</v>
      </c>
      <c r="C847" s="675">
        <v>24440.517</v>
      </c>
      <c r="D847" s="676" t="s">
        <v>11</v>
      </c>
    </row>
    <row r="848" spans="1:4" ht="11.25" customHeight="1" x14ac:dyDescent="0.25">
      <c r="A848" s="1189" t="s">
        <v>1446</v>
      </c>
      <c r="B848" s="672">
        <v>5509</v>
      </c>
      <c r="C848" s="672">
        <v>5509</v>
      </c>
      <c r="D848" s="673" t="s">
        <v>900</v>
      </c>
    </row>
    <row r="849" spans="1:4" ht="11.25" customHeight="1" x14ac:dyDescent="0.25">
      <c r="A849" s="1190"/>
      <c r="B849" s="675">
        <v>1385</v>
      </c>
      <c r="C849" s="675">
        <v>1385</v>
      </c>
      <c r="D849" s="676" t="s">
        <v>2440</v>
      </c>
    </row>
    <row r="850" spans="1:4" ht="11.25" customHeight="1" x14ac:dyDescent="0.25">
      <c r="A850" s="1190"/>
      <c r="B850" s="675">
        <v>69</v>
      </c>
      <c r="C850" s="675">
        <v>69</v>
      </c>
      <c r="D850" s="676" t="s">
        <v>2441</v>
      </c>
    </row>
    <row r="851" spans="1:4" ht="21" customHeight="1" x14ac:dyDescent="0.25">
      <c r="A851" s="1190"/>
      <c r="B851" s="675">
        <v>323.60000000000002</v>
      </c>
      <c r="C851" s="675">
        <v>323.60000000000002</v>
      </c>
      <c r="D851" s="676" t="s">
        <v>2443</v>
      </c>
    </row>
    <row r="852" spans="1:4" ht="11.25" customHeight="1" x14ac:dyDescent="0.25">
      <c r="A852" s="1190"/>
      <c r="B852" s="675">
        <v>142.91999999999999</v>
      </c>
      <c r="C852" s="675">
        <v>142.91999999999999</v>
      </c>
      <c r="D852" s="676" t="s">
        <v>893</v>
      </c>
    </row>
    <row r="853" spans="1:4" ht="11.25" customHeight="1" x14ac:dyDescent="0.25">
      <c r="A853" s="1191"/>
      <c r="B853" s="677">
        <v>7429.52</v>
      </c>
      <c r="C853" s="677">
        <v>7429.52</v>
      </c>
      <c r="D853" s="678" t="s">
        <v>11</v>
      </c>
    </row>
    <row r="854" spans="1:4" ht="11.25" customHeight="1" x14ac:dyDescent="0.25">
      <c r="A854" s="1190" t="s">
        <v>1402</v>
      </c>
      <c r="B854" s="675">
        <v>1029.31</v>
      </c>
      <c r="C854" s="675">
        <v>1029.31</v>
      </c>
      <c r="D854" s="676" t="s">
        <v>891</v>
      </c>
    </row>
    <row r="855" spans="1:4" ht="11.25" customHeight="1" x14ac:dyDescent="0.25">
      <c r="A855" s="1190"/>
      <c r="B855" s="675">
        <v>130</v>
      </c>
      <c r="C855" s="675">
        <v>130</v>
      </c>
      <c r="D855" s="676" t="s">
        <v>2449</v>
      </c>
    </row>
    <row r="856" spans="1:4" ht="11.25" customHeight="1" x14ac:dyDescent="0.25">
      <c r="A856" s="1190"/>
      <c r="B856" s="675">
        <v>45.2</v>
      </c>
      <c r="C856" s="675">
        <v>9.6349999999999998</v>
      </c>
      <c r="D856" s="676" t="s">
        <v>895</v>
      </c>
    </row>
    <row r="857" spans="1:4" ht="11.25" customHeight="1" x14ac:dyDescent="0.25">
      <c r="A857" s="1190"/>
      <c r="B857" s="675">
        <v>26799</v>
      </c>
      <c r="C857" s="675">
        <v>26799</v>
      </c>
      <c r="D857" s="676" t="s">
        <v>900</v>
      </c>
    </row>
    <row r="858" spans="1:4" ht="11.25" customHeight="1" x14ac:dyDescent="0.25">
      <c r="A858" s="1190"/>
      <c r="B858" s="675">
        <v>10463</v>
      </c>
      <c r="C858" s="675">
        <v>10463</v>
      </c>
      <c r="D858" s="676" t="s">
        <v>2440</v>
      </c>
    </row>
    <row r="859" spans="1:4" ht="11.25" customHeight="1" x14ac:dyDescent="0.25">
      <c r="A859" s="1190"/>
      <c r="B859" s="675">
        <v>1873</v>
      </c>
      <c r="C859" s="675">
        <v>1873</v>
      </c>
      <c r="D859" s="676" t="s">
        <v>2441</v>
      </c>
    </row>
    <row r="860" spans="1:4" ht="11.25" customHeight="1" x14ac:dyDescent="0.25">
      <c r="A860" s="1190"/>
      <c r="B860" s="675">
        <v>1481.29</v>
      </c>
      <c r="C860" s="675">
        <v>1481.2822699999999</v>
      </c>
      <c r="D860" s="676" t="s">
        <v>2450</v>
      </c>
    </row>
    <row r="861" spans="1:4" ht="21" customHeight="1" x14ac:dyDescent="0.25">
      <c r="A861" s="1190"/>
      <c r="B861" s="675">
        <v>2669.6</v>
      </c>
      <c r="C861" s="675">
        <v>2669.6</v>
      </c>
      <c r="D861" s="676" t="s">
        <v>2443</v>
      </c>
    </row>
    <row r="862" spans="1:4" ht="11.25" customHeight="1" x14ac:dyDescent="0.25">
      <c r="A862" s="1190"/>
      <c r="B862" s="675">
        <v>2400</v>
      </c>
      <c r="C862" s="675">
        <v>731.84721000000002</v>
      </c>
      <c r="D862" s="676" t="s">
        <v>2502</v>
      </c>
    </row>
    <row r="863" spans="1:4" ht="11.25" customHeight="1" x14ac:dyDescent="0.25">
      <c r="A863" s="1190"/>
      <c r="B863" s="675">
        <v>233.5</v>
      </c>
      <c r="C863" s="675">
        <v>233.5</v>
      </c>
      <c r="D863" s="676" t="s">
        <v>2457</v>
      </c>
    </row>
    <row r="864" spans="1:4" ht="11.25" customHeight="1" x14ac:dyDescent="0.25">
      <c r="A864" s="1190"/>
      <c r="B864" s="675">
        <v>681.1</v>
      </c>
      <c r="C864" s="675">
        <v>681.10400000000004</v>
      </c>
      <c r="D864" s="676" t="s">
        <v>893</v>
      </c>
    </row>
    <row r="865" spans="1:4" ht="11.25" customHeight="1" x14ac:dyDescent="0.25">
      <c r="A865" s="1190"/>
      <c r="B865" s="675">
        <v>47804.999999999993</v>
      </c>
      <c r="C865" s="675">
        <v>46101.278480000001</v>
      </c>
      <c r="D865" s="676" t="s">
        <v>11</v>
      </c>
    </row>
    <row r="866" spans="1:4" ht="11.25" customHeight="1" x14ac:dyDescent="0.25">
      <c r="A866" s="1189" t="s">
        <v>1410</v>
      </c>
      <c r="B866" s="672">
        <v>120</v>
      </c>
      <c r="C866" s="672">
        <v>120</v>
      </c>
      <c r="D866" s="673" t="s">
        <v>2438</v>
      </c>
    </row>
    <row r="867" spans="1:4" ht="11.25" customHeight="1" x14ac:dyDescent="0.25">
      <c r="A867" s="1190"/>
      <c r="B867" s="675">
        <v>1173.1400000000001</v>
      </c>
      <c r="C867" s="675">
        <v>1173.136</v>
      </c>
      <c r="D867" s="676" t="s">
        <v>891</v>
      </c>
    </row>
    <row r="868" spans="1:4" ht="21" customHeight="1" x14ac:dyDescent="0.25">
      <c r="A868" s="1190"/>
      <c r="B868" s="675">
        <v>98.85</v>
      </c>
      <c r="C868" s="675">
        <v>98.85</v>
      </c>
      <c r="D868" s="676" t="s">
        <v>886</v>
      </c>
    </row>
    <row r="869" spans="1:4" ht="11.25" customHeight="1" x14ac:dyDescent="0.25">
      <c r="A869" s="1190"/>
      <c r="B869" s="675">
        <v>100</v>
      </c>
      <c r="C869" s="675">
        <v>100</v>
      </c>
      <c r="D869" s="676" t="s">
        <v>2449</v>
      </c>
    </row>
    <row r="870" spans="1:4" ht="11.25" customHeight="1" x14ac:dyDescent="0.25">
      <c r="A870" s="1190"/>
      <c r="B870" s="675">
        <v>37236</v>
      </c>
      <c r="C870" s="675">
        <v>37236</v>
      </c>
      <c r="D870" s="676" t="s">
        <v>900</v>
      </c>
    </row>
    <row r="871" spans="1:4" ht="11.25" customHeight="1" x14ac:dyDescent="0.25">
      <c r="A871" s="1190"/>
      <c r="B871" s="675">
        <v>13313</v>
      </c>
      <c r="C871" s="675">
        <v>13313</v>
      </c>
      <c r="D871" s="676" t="s">
        <v>2440</v>
      </c>
    </row>
    <row r="872" spans="1:4" ht="11.25" customHeight="1" x14ac:dyDescent="0.25">
      <c r="A872" s="1190"/>
      <c r="B872" s="675">
        <v>2559</v>
      </c>
      <c r="C872" s="675">
        <v>2559</v>
      </c>
      <c r="D872" s="676" t="s">
        <v>2441</v>
      </c>
    </row>
    <row r="873" spans="1:4" ht="21" customHeight="1" x14ac:dyDescent="0.25">
      <c r="A873" s="1190"/>
      <c r="B873" s="675">
        <v>1384.6</v>
      </c>
      <c r="C873" s="675">
        <v>1384.6</v>
      </c>
      <c r="D873" s="676" t="s">
        <v>2443</v>
      </c>
    </row>
    <row r="874" spans="1:4" ht="11.25" customHeight="1" x14ac:dyDescent="0.25">
      <c r="A874" s="1190"/>
      <c r="B874" s="675">
        <v>216.2</v>
      </c>
      <c r="C874" s="675">
        <v>216.2</v>
      </c>
      <c r="D874" s="676" t="s">
        <v>2457</v>
      </c>
    </row>
    <row r="875" spans="1:4" ht="11.25" customHeight="1" x14ac:dyDescent="0.25">
      <c r="A875" s="1190"/>
      <c r="B875" s="675">
        <v>968.45</v>
      </c>
      <c r="C875" s="675">
        <v>968.45100000000002</v>
      </c>
      <c r="D875" s="676" t="s">
        <v>893</v>
      </c>
    </row>
    <row r="876" spans="1:4" ht="11.25" customHeight="1" x14ac:dyDescent="0.25">
      <c r="A876" s="1191"/>
      <c r="B876" s="677">
        <v>57169.239999999991</v>
      </c>
      <c r="C876" s="677">
        <v>57169.236999999994</v>
      </c>
      <c r="D876" s="678" t="s">
        <v>11</v>
      </c>
    </row>
    <row r="877" spans="1:4" ht="11.25" customHeight="1" x14ac:dyDescent="0.25">
      <c r="A877" s="1190" t="s">
        <v>1416</v>
      </c>
      <c r="B877" s="675">
        <v>1176.07</v>
      </c>
      <c r="C877" s="675">
        <v>1176.0719999999999</v>
      </c>
      <c r="D877" s="676" t="s">
        <v>891</v>
      </c>
    </row>
    <row r="878" spans="1:4" ht="11.25" customHeight="1" x14ac:dyDescent="0.25">
      <c r="A878" s="1190"/>
      <c r="B878" s="675">
        <v>500</v>
      </c>
      <c r="C878" s="675">
        <v>500</v>
      </c>
      <c r="D878" s="676" t="s">
        <v>2446</v>
      </c>
    </row>
    <row r="879" spans="1:4" ht="11.25" customHeight="1" x14ac:dyDescent="0.25">
      <c r="A879" s="1190"/>
      <c r="B879" s="675">
        <v>21513</v>
      </c>
      <c r="C879" s="675">
        <v>21513</v>
      </c>
      <c r="D879" s="676" t="s">
        <v>900</v>
      </c>
    </row>
    <row r="880" spans="1:4" ht="11.25" customHeight="1" x14ac:dyDescent="0.25">
      <c r="A880" s="1190"/>
      <c r="B880" s="675">
        <v>6141</v>
      </c>
      <c r="C880" s="675">
        <v>6141</v>
      </c>
      <c r="D880" s="676" t="s">
        <v>2440</v>
      </c>
    </row>
    <row r="881" spans="1:4" ht="11.25" customHeight="1" x14ac:dyDescent="0.25">
      <c r="A881" s="1190"/>
      <c r="B881" s="675">
        <v>625</v>
      </c>
      <c r="C881" s="675">
        <v>625</v>
      </c>
      <c r="D881" s="676" t="s">
        <v>2441</v>
      </c>
    </row>
    <row r="882" spans="1:4" ht="11.25" customHeight="1" x14ac:dyDescent="0.25">
      <c r="A882" s="1190"/>
      <c r="B882" s="675">
        <v>810</v>
      </c>
      <c r="C882" s="675">
        <v>810</v>
      </c>
      <c r="D882" s="676" t="s">
        <v>2503</v>
      </c>
    </row>
    <row r="883" spans="1:4" ht="21" customHeight="1" x14ac:dyDescent="0.25">
      <c r="A883" s="1190"/>
      <c r="B883" s="675">
        <v>21.6</v>
      </c>
      <c r="C883" s="675">
        <v>21.6</v>
      </c>
      <c r="D883" s="676" t="s">
        <v>2443</v>
      </c>
    </row>
    <row r="884" spans="1:4" ht="11.25" customHeight="1" x14ac:dyDescent="0.25">
      <c r="A884" s="1190"/>
      <c r="B884" s="675">
        <v>517.41999999999996</v>
      </c>
      <c r="C884" s="675">
        <v>517.42200000000003</v>
      </c>
      <c r="D884" s="676" t="s">
        <v>893</v>
      </c>
    </row>
    <row r="885" spans="1:4" ht="11.25" customHeight="1" x14ac:dyDescent="0.25">
      <c r="A885" s="1190"/>
      <c r="B885" s="675">
        <v>31304.089999999997</v>
      </c>
      <c r="C885" s="675">
        <v>31304.093999999997</v>
      </c>
      <c r="D885" s="676" t="s">
        <v>11</v>
      </c>
    </row>
    <row r="886" spans="1:4" ht="21" customHeight="1" x14ac:dyDescent="0.25">
      <c r="A886" s="1189" t="s">
        <v>1450</v>
      </c>
      <c r="B886" s="672">
        <v>92.64</v>
      </c>
      <c r="C886" s="672">
        <v>91.987000000000009</v>
      </c>
      <c r="D886" s="673" t="s">
        <v>886</v>
      </c>
    </row>
    <row r="887" spans="1:4" ht="11.25" customHeight="1" x14ac:dyDescent="0.25">
      <c r="A887" s="1190"/>
      <c r="B887" s="675">
        <v>22616</v>
      </c>
      <c r="C887" s="675">
        <v>22616</v>
      </c>
      <c r="D887" s="676" t="s">
        <v>900</v>
      </c>
    </row>
    <row r="888" spans="1:4" ht="11.25" customHeight="1" x14ac:dyDescent="0.25">
      <c r="A888" s="1190"/>
      <c r="B888" s="675">
        <v>4425</v>
      </c>
      <c r="C888" s="675">
        <v>4425</v>
      </c>
      <c r="D888" s="676" t="s">
        <v>2440</v>
      </c>
    </row>
    <row r="889" spans="1:4" ht="11.25" customHeight="1" x14ac:dyDescent="0.25">
      <c r="A889" s="1190"/>
      <c r="B889" s="675">
        <v>557</v>
      </c>
      <c r="C889" s="675">
        <v>539.49099999999999</v>
      </c>
      <c r="D889" s="676" t="s">
        <v>2441</v>
      </c>
    </row>
    <row r="890" spans="1:4" ht="11.25" customHeight="1" x14ac:dyDescent="0.25">
      <c r="A890" s="1190"/>
      <c r="B890" s="675">
        <v>1935.67</v>
      </c>
      <c r="C890" s="675">
        <v>1935.6655000000001</v>
      </c>
      <c r="D890" s="676" t="s">
        <v>2504</v>
      </c>
    </row>
    <row r="891" spans="1:4" ht="21" customHeight="1" x14ac:dyDescent="0.25">
      <c r="A891" s="1190"/>
      <c r="B891" s="675">
        <v>21.6</v>
      </c>
      <c r="C891" s="675">
        <v>21.6</v>
      </c>
      <c r="D891" s="676" t="s">
        <v>2443</v>
      </c>
    </row>
    <row r="892" spans="1:4" ht="11.25" customHeight="1" x14ac:dyDescent="0.25">
      <c r="A892" s="1190"/>
      <c r="B892" s="675">
        <v>120</v>
      </c>
      <c r="C892" s="675">
        <v>120</v>
      </c>
      <c r="D892" s="676" t="s">
        <v>897</v>
      </c>
    </row>
    <row r="893" spans="1:4" ht="11.25" customHeight="1" x14ac:dyDescent="0.25">
      <c r="A893" s="1190"/>
      <c r="B893" s="675">
        <v>591.79999999999995</v>
      </c>
      <c r="C893" s="675">
        <v>591.798</v>
      </c>
      <c r="D893" s="676" t="s">
        <v>893</v>
      </c>
    </row>
    <row r="894" spans="1:4" ht="11.25" customHeight="1" x14ac:dyDescent="0.25">
      <c r="A894" s="1191"/>
      <c r="B894" s="677">
        <v>30359.709999999995</v>
      </c>
      <c r="C894" s="677">
        <v>30341.541499999996</v>
      </c>
      <c r="D894" s="678" t="s">
        <v>11</v>
      </c>
    </row>
    <row r="895" spans="1:4" ht="11.25" customHeight="1" x14ac:dyDescent="0.25">
      <c r="A895" s="1190" t="s">
        <v>1448</v>
      </c>
      <c r="B895" s="675">
        <v>1025.8699999999999</v>
      </c>
      <c r="C895" s="675">
        <v>1025.8657900000001</v>
      </c>
      <c r="D895" s="676" t="s">
        <v>2486</v>
      </c>
    </row>
    <row r="896" spans="1:4" ht="11.25" customHeight="1" x14ac:dyDescent="0.25">
      <c r="A896" s="1190"/>
      <c r="B896" s="675">
        <v>1746.06</v>
      </c>
      <c r="C896" s="675">
        <v>1746.0581999999999</v>
      </c>
      <c r="D896" s="676" t="s">
        <v>2505</v>
      </c>
    </row>
    <row r="897" spans="1:4" ht="11.25" customHeight="1" x14ac:dyDescent="0.25">
      <c r="A897" s="1190"/>
      <c r="B897" s="675">
        <v>608</v>
      </c>
      <c r="C897" s="675">
        <v>608</v>
      </c>
      <c r="D897" s="676" t="s">
        <v>2437</v>
      </c>
    </row>
    <row r="898" spans="1:4" ht="11.25" customHeight="1" x14ac:dyDescent="0.25">
      <c r="A898" s="1190"/>
      <c r="B898" s="675">
        <v>413.47</v>
      </c>
      <c r="C898" s="675">
        <v>413.47199999999998</v>
      </c>
      <c r="D898" s="676" t="s">
        <v>891</v>
      </c>
    </row>
    <row r="899" spans="1:4" ht="21" customHeight="1" x14ac:dyDescent="0.25">
      <c r="A899" s="1190"/>
      <c r="B899" s="675">
        <v>63.91</v>
      </c>
      <c r="C899" s="675">
        <v>63.8</v>
      </c>
      <c r="D899" s="676" t="s">
        <v>886</v>
      </c>
    </row>
    <row r="900" spans="1:4" ht="11.25" customHeight="1" x14ac:dyDescent="0.25">
      <c r="A900" s="1190"/>
      <c r="B900" s="675">
        <v>17.8</v>
      </c>
      <c r="C900" s="675">
        <v>12.347</v>
      </c>
      <c r="D900" s="676" t="s">
        <v>895</v>
      </c>
    </row>
    <row r="901" spans="1:4" ht="11.25" customHeight="1" x14ac:dyDescent="0.25">
      <c r="A901" s="1190"/>
      <c r="B901" s="675">
        <v>21486</v>
      </c>
      <c r="C901" s="675">
        <v>21486</v>
      </c>
      <c r="D901" s="676" t="s">
        <v>900</v>
      </c>
    </row>
    <row r="902" spans="1:4" ht="11.25" customHeight="1" x14ac:dyDescent="0.25">
      <c r="A902" s="1190"/>
      <c r="B902" s="675">
        <v>7766</v>
      </c>
      <c r="C902" s="675">
        <v>7766</v>
      </c>
      <c r="D902" s="676" t="s">
        <v>2440</v>
      </c>
    </row>
    <row r="903" spans="1:4" ht="11.25" customHeight="1" x14ac:dyDescent="0.25">
      <c r="A903" s="1190"/>
      <c r="B903" s="675">
        <v>1626</v>
      </c>
      <c r="C903" s="675">
        <v>1626</v>
      </c>
      <c r="D903" s="676" t="s">
        <v>2441</v>
      </c>
    </row>
    <row r="904" spans="1:4" ht="11.25" customHeight="1" x14ac:dyDescent="0.25">
      <c r="A904" s="1190"/>
      <c r="B904" s="675">
        <v>3700</v>
      </c>
      <c r="C904" s="675">
        <v>3700</v>
      </c>
      <c r="D904" s="676" t="s">
        <v>2506</v>
      </c>
    </row>
    <row r="905" spans="1:4" ht="21" customHeight="1" x14ac:dyDescent="0.25">
      <c r="A905" s="1190"/>
      <c r="B905" s="675">
        <v>1232</v>
      </c>
      <c r="C905" s="675">
        <v>1232</v>
      </c>
      <c r="D905" s="676" t="s">
        <v>2443</v>
      </c>
    </row>
    <row r="906" spans="1:4" ht="11.25" customHeight="1" x14ac:dyDescent="0.25">
      <c r="A906" s="1190"/>
      <c r="B906" s="675">
        <v>557.64</v>
      </c>
      <c r="C906" s="675">
        <v>557.63900000000001</v>
      </c>
      <c r="D906" s="676" t="s">
        <v>893</v>
      </c>
    </row>
    <row r="907" spans="1:4" ht="11.25" customHeight="1" x14ac:dyDescent="0.25">
      <c r="A907" s="1190"/>
      <c r="B907" s="675">
        <v>40242.75</v>
      </c>
      <c r="C907" s="675">
        <v>40237.181989999997</v>
      </c>
      <c r="D907" s="676" t="s">
        <v>11</v>
      </c>
    </row>
    <row r="908" spans="1:4" ht="11.25" customHeight="1" x14ac:dyDescent="0.25">
      <c r="A908" s="1189" t="s">
        <v>1474</v>
      </c>
      <c r="B908" s="672">
        <v>9.76</v>
      </c>
      <c r="C908" s="672">
        <v>9.7629999999999999</v>
      </c>
      <c r="D908" s="673" t="s">
        <v>887</v>
      </c>
    </row>
    <row r="909" spans="1:4" ht="11.25" customHeight="1" x14ac:dyDescent="0.25">
      <c r="A909" s="1190"/>
      <c r="B909" s="675">
        <v>500</v>
      </c>
      <c r="C909" s="675">
        <v>324.80950000000001</v>
      </c>
      <c r="D909" s="676" t="s">
        <v>2507</v>
      </c>
    </row>
    <row r="910" spans="1:4" ht="11.25" customHeight="1" x14ac:dyDescent="0.25">
      <c r="A910" s="1190"/>
      <c r="B910" s="675">
        <v>80</v>
      </c>
      <c r="C910" s="675">
        <v>80</v>
      </c>
      <c r="D910" s="676" t="s">
        <v>2437</v>
      </c>
    </row>
    <row r="911" spans="1:4" ht="11.25" customHeight="1" x14ac:dyDescent="0.25">
      <c r="A911" s="1190"/>
      <c r="B911" s="675">
        <v>15330</v>
      </c>
      <c r="C911" s="675">
        <v>15330</v>
      </c>
      <c r="D911" s="676" t="s">
        <v>900</v>
      </c>
    </row>
    <row r="912" spans="1:4" ht="11.25" customHeight="1" x14ac:dyDescent="0.25">
      <c r="A912" s="1190"/>
      <c r="B912" s="675">
        <v>2351</v>
      </c>
      <c r="C912" s="675">
        <v>2351</v>
      </c>
      <c r="D912" s="676" t="s">
        <v>2440</v>
      </c>
    </row>
    <row r="913" spans="1:4" ht="11.25" customHeight="1" x14ac:dyDescent="0.25">
      <c r="A913" s="1190"/>
      <c r="B913" s="675">
        <v>446</v>
      </c>
      <c r="C913" s="675">
        <v>446</v>
      </c>
      <c r="D913" s="676" t="s">
        <v>2441</v>
      </c>
    </row>
    <row r="914" spans="1:4" ht="21" customHeight="1" x14ac:dyDescent="0.25">
      <c r="A914" s="1190"/>
      <c r="B914" s="675">
        <v>21.6</v>
      </c>
      <c r="C914" s="675">
        <v>21.6</v>
      </c>
      <c r="D914" s="676" t="s">
        <v>2443</v>
      </c>
    </row>
    <row r="915" spans="1:4" ht="11.25" customHeight="1" x14ac:dyDescent="0.25">
      <c r="A915" s="1190"/>
      <c r="B915" s="675">
        <v>379.55</v>
      </c>
      <c r="C915" s="675">
        <v>379.55099999999999</v>
      </c>
      <c r="D915" s="676" t="s">
        <v>893</v>
      </c>
    </row>
    <row r="916" spans="1:4" ht="11.25" customHeight="1" x14ac:dyDescent="0.25">
      <c r="A916" s="1191"/>
      <c r="B916" s="677">
        <v>19117.91</v>
      </c>
      <c r="C916" s="677">
        <v>18942.7235</v>
      </c>
      <c r="D916" s="678" t="s">
        <v>11</v>
      </c>
    </row>
    <row r="917" spans="1:4" ht="11.25" customHeight="1" x14ac:dyDescent="0.25">
      <c r="A917" s="1190" t="s">
        <v>1494</v>
      </c>
      <c r="B917" s="675">
        <v>165.98</v>
      </c>
      <c r="C917" s="675">
        <v>165.977</v>
      </c>
      <c r="D917" s="676" t="s">
        <v>887</v>
      </c>
    </row>
    <row r="918" spans="1:4" ht="21" customHeight="1" x14ac:dyDescent="0.25">
      <c r="A918" s="1190"/>
      <c r="B918" s="675">
        <v>68.66</v>
      </c>
      <c r="C918" s="675">
        <v>67.450999999999993</v>
      </c>
      <c r="D918" s="676" t="s">
        <v>886</v>
      </c>
    </row>
    <row r="919" spans="1:4" ht="11.25" customHeight="1" x14ac:dyDescent="0.25">
      <c r="A919" s="1190"/>
      <c r="B919" s="675">
        <v>26341</v>
      </c>
      <c r="C919" s="675">
        <v>26341</v>
      </c>
      <c r="D919" s="676" t="s">
        <v>900</v>
      </c>
    </row>
    <row r="920" spans="1:4" ht="11.25" customHeight="1" x14ac:dyDescent="0.25">
      <c r="A920" s="1190"/>
      <c r="B920" s="675">
        <v>5046</v>
      </c>
      <c r="C920" s="675">
        <v>5046</v>
      </c>
      <c r="D920" s="676" t="s">
        <v>2440</v>
      </c>
    </row>
    <row r="921" spans="1:4" ht="11.25" customHeight="1" x14ac:dyDescent="0.25">
      <c r="A921" s="1190"/>
      <c r="B921" s="675">
        <v>1392</v>
      </c>
      <c r="C921" s="675">
        <v>1392</v>
      </c>
      <c r="D921" s="676" t="s">
        <v>2441</v>
      </c>
    </row>
    <row r="922" spans="1:4" ht="21" customHeight="1" x14ac:dyDescent="0.25">
      <c r="A922" s="1190"/>
      <c r="B922" s="675">
        <v>21.6</v>
      </c>
      <c r="C922" s="675">
        <v>21.6</v>
      </c>
      <c r="D922" s="676" t="s">
        <v>2443</v>
      </c>
    </row>
    <row r="923" spans="1:4" ht="11.25" customHeight="1" x14ac:dyDescent="0.25">
      <c r="A923" s="1190"/>
      <c r="B923" s="675">
        <v>663.12</v>
      </c>
      <c r="C923" s="675">
        <v>663.12199999999996</v>
      </c>
      <c r="D923" s="676" t="s">
        <v>893</v>
      </c>
    </row>
    <row r="924" spans="1:4" ht="11.25" customHeight="1" x14ac:dyDescent="0.25">
      <c r="A924" s="1190"/>
      <c r="B924" s="675">
        <v>33698.36</v>
      </c>
      <c r="C924" s="675">
        <v>33697.15</v>
      </c>
      <c r="D924" s="676" t="s">
        <v>11</v>
      </c>
    </row>
    <row r="925" spans="1:4" ht="11.25" customHeight="1" x14ac:dyDescent="0.25">
      <c r="A925" s="1189" t="s">
        <v>1473</v>
      </c>
      <c r="B925" s="672">
        <v>13277</v>
      </c>
      <c r="C925" s="672">
        <v>13277</v>
      </c>
      <c r="D925" s="673" t="s">
        <v>900</v>
      </c>
    </row>
    <row r="926" spans="1:4" ht="11.25" customHeight="1" x14ac:dyDescent="0.25">
      <c r="A926" s="1190"/>
      <c r="B926" s="675">
        <v>4090</v>
      </c>
      <c r="C926" s="675">
        <v>4090</v>
      </c>
      <c r="D926" s="676" t="s">
        <v>2440</v>
      </c>
    </row>
    <row r="927" spans="1:4" ht="11.25" customHeight="1" x14ac:dyDescent="0.25">
      <c r="A927" s="1190"/>
      <c r="B927" s="675">
        <v>476</v>
      </c>
      <c r="C927" s="675">
        <v>476</v>
      </c>
      <c r="D927" s="676" t="s">
        <v>2441</v>
      </c>
    </row>
    <row r="928" spans="1:4" ht="21" customHeight="1" x14ac:dyDescent="0.25">
      <c r="A928" s="1190"/>
      <c r="B928" s="675">
        <v>21.6</v>
      </c>
      <c r="C928" s="675">
        <v>21.6</v>
      </c>
      <c r="D928" s="676" t="s">
        <v>2443</v>
      </c>
    </row>
    <row r="929" spans="1:4" ht="11.25" customHeight="1" x14ac:dyDescent="0.25">
      <c r="A929" s="1190"/>
      <c r="B929" s="675">
        <v>331.25</v>
      </c>
      <c r="C929" s="675">
        <v>331.24900000000002</v>
      </c>
      <c r="D929" s="676" t="s">
        <v>893</v>
      </c>
    </row>
    <row r="930" spans="1:4" ht="11.25" customHeight="1" x14ac:dyDescent="0.25">
      <c r="A930" s="1191"/>
      <c r="B930" s="677">
        <v>18195.849999999999</v>
      </c>
      <c r="C930" s="677">
        <v>18195.848999999998</v>
      </c>
      <c r="D930" s="678" t="s">
        <v>11</v>
      </c>
    </row>
    <row r="931" spans="1:4" ht="11.25" customHeight="1" x14ac:dyDescent="0.25">
      <c r="A931" s="1190" t="s">
        <v>1459</v>
      </c>
      <c r="B931" s="675">
        <v>58.58</v>
      </c>
      <c r="C931" s="675">
        <v>58.58</v>
      </c>
      <c r="D931" s="676" t="s">
        <v>887</v>
      </c>
    </row>
    <row r="932" spans="1:4" ht="11.25" customHeight="1" x14ac:dyDescent="0.25">
      <c r="A932" s="1190"/>
      <c r="B932" s="675">
        <v>349.36</v>
      </c>
      <c r="C932" s="675">
        <v>349.36</v>
      </c>
      <c r="D932" s="676" t="s">
        <v>891</v>
      </c>
    </row>
    <row r="933" spans="1:4" ht="11.25" customHeight="1" x14ac:dyDescent="0.25">
      <c r="A933" s="1190"/>
      <c r="B933" s="675">
        <v>12504</v>
      </c>
      <c r="C933" s="675">
        <v>12504</v>
      </c>
      <c r="D933" s="676" t="s">
        <v>900</v>
      </c>
    </row>
    <row r="934" spans="1:4" ht="11.25" customHeight="1" x14ac:dyDescent="0.25">
      <c r="A934" s="1190"/>
      <c r="B934" s="675">
        <v>3194</v>
      </c>
      <c r="C934" s="675">
        <v>3194</v>
      </c>
      <c r="D934" s="676" t="s">
        <v>2440</v>
      </c>
    </row>
    <row r="935" spans="1:4" ht="11.25" customHeight="1" x14ac:dyDescent="0.25">
      <c r="A935" s="1190"/>
      <c r="B935" s="675">
        <v>389</v>
      </c>
      <c r="C935" s="675">
        <v>388.96699999999998</v>
      </c>
      <c r="D935" s="676" t="s">
        <v>2441</v>
      </c>
    </row>
    <row r="936" spans="1:4" ht="21" customHeight="1" x14ac:dyDescent="0.25">
      <c r="A936" s="1190"/>
      <c r="B936" s="675">
        <v>21.6</v>
      </c>
      <c r="C936" s="675">
        <v>21.6</v>
      </c>
      <c r="D936" s="676" t="s">
        <v>2443</v>
      </c>
    </row>
    <row r="937" spans="1:4" ht="11.25" customHeight="1" x14ac:dyDescent="0.25">
      <c r="A937" s="1190"/>
      <c r="B937" s="675">
        <v>337.88</v>
      </c>
      <c r="C937" s="675">
        <v>337.88099999999997</v>
      </c>
      <c r="D937" s="676" t="s">
        <v>893</v>
      </c>
    </row>
    <row r="938" spans="1:4" ht="11.25" customHeight="1" x14ac:dyDescent="0.25">
      <c r="A938" s="1190"/>
      <c r="B938" s="675">
        <v>16854.420000000002</v>
      </c>
      <c r="C938" s="675">
        <v>16854.388000000003</v>
      </c>
      <c r="D938" s="676" t="s">
        <v>11</v>
      </c>
    </row>
    <row r="939" spans="1:4" ht="11.25" customHeight="1" x14ac:dyDescent="0.25">
      <c r="A939" s="1189" t="s">
        <v>1490</v>
      </c>
      <c r="B939" s="672">
        <v>19.53</v>
      </c>
      <c r="C939" s="672">
        <v>19.527000000000001</v>
      </c>
      <c r="D939" s="673" t="s">
        <v>887</v>
      </c>
    </row>
    <row r="940" spans="1:4" ht="11.25" customHeight="1" x14ac:dyDescent="0.25">
      <c r="A940" s="1190"/>
      <c r="B940" s="675">
        <v>278.49</v>
      </c>
      <c r="C940" s="675">
        <v>278.49200000000002</v>
      </c>
      <c r="D940" s="676" t="s">
        <v>891</v>
      </c>
    </row>
    <row r="941" spans="1:4" ht="11.25" customHeight="1" x14ac:dyDescent="0.25">
      <c r="A941" s="1190"/>
      <c r="B941" s="675">
        <v>21146</v>
      </c>
      <c r="C941" s="675">
        <v>21146</v>
      </c>
      <c r="D941" s="676" t="s">
        <v>900</v>
      </c>
    </row>
    <row r="942" spans="1:4" ht="11.25" customHeight="1" x14ac:dyDescent="0.25">
      <c r="A942" s="1190"/>
      <c r="B942" s="675">
        <v>3548</v>
      </c>
      <c r="C942" s="675">
        <v>3548</v>
      </c>
      <c r="D942" s="676" t="s">
        <v>2440</v>
      </c>
    </row>
    <row r="943" spans="1:4" ht="11.25" customHeight="1" x14ac:dyDescent="0.25">
      <c r="A943" s="1190"/>
      <c r="B943" s="675">
        <v>807</v>
      </c>
      <c r="C943" s="675">
        <v>807</v>
      </c>
      <c r="D943" s="676" t="s">
        <v>2441</v>
      </c>
    </row>
    <row r="944" spans="1:4" ht="21" customHeight="1" x14ac:dyDescent="0.25">
      <c r="A944" s="1190"/>
      <c r="B944" s="675">
        <v>21.6</v>
      </c>
      <c r="C944" s="675">
        <v>21.6</v>
      </c>
      <c r="D944" s="676" t="s">
        <v>2443</v>
      </c>
    </row>
    <row r="945" spans="1:4" ht="11.25" customHeight="1" x14ac:dyDescent="0.25">
      <c r="A945" s="1190"/>
      <c r="B945" s="675">
        <v>511.84</v>
      </c>
      <c r="C945" s="675">
        <v>511.83800000000002</v>
      </c>
      <c r="D945" s="676" t="s">
        <v>893</v>
      </c>
    </row>
    <row r="946" spans="1:4" ht="11.25" customHeight="1" x14ac:dyDescent="0.25">
      <c r="A946" s="1191"/>
      <c r="B946" s="677">
        <v>26332.46</v>
      </c>
      <c r="C946" s="677">
        <v>26332.456999999999</v>
      </c>
      <c r="D946" s="678" t="s">
        <v>11</v>
      </c>
    </row>
    <row r="947" spans="1:4" ht="11.25" customHeight="1" x14ac:dyDescent="0.25">
      <c r="A947" s="1190" t="s">
        <v>1472</v>
      </c>
      <c r="B947" s="675">
        <v>19.53</v>
      </c>
      <c r="C947" s="675">
        <v>19.527000000000001</v>
      </c>
      <c r="D947" s="676" t="s">
        <v>887</v>
      </c>
    </row>
    <row r="948" spans="1:4" ht="11.25" customHeight="1" x14ac:dyDescent="0.25">
      <c r="A948" s="1190"/>
      <c r="B948" s="675">
        <v>400</v>
      </c>
      <c r="C948" s="675">
        <v>400</v>
      </c>
      <c r="D948" s="676" t="s">
        <v>2508</v>
      </c>
    </row>
    <row r="949" spans="1:4" ht="11.25" customHeight="1" x14ac:dyDescent="0.25">
      <c r="A949" s="1190"/>
      <c r="B949" s="675">
        <v>335</v>
      </c>
      <c r="C949" s="675">
        <v>335</v>
      </c>
      <c r="D949" s="676" t="s">
        <v>2437</v>
      </c>
    </row>
    <row r="950" spans="1:4" ht="11.25" customHeight="1" x14ac:dyDescent="0.25">
      <c r="A950" s="1190"/>
      <c r="B950" s="675">
        <v>100</v>
      </c>
      <c r="C950" s="675">
        <v>100</v>
      </c>
      <c r="D950" s="676" t="s">
        <v>2438</v>
      </c>
    </row>
    <row r="951" spans="1:4" ht="11.25" customHeight="1" x14ac:dyDescent="0.25">
      <c r="A951" s="1190"/>
      <c r="B951" s="675">
        <v>45.51</v>
      </c>
      <c r="C951" s="675">
        <v>45.506999999999998</v>
      </c>
      <c r="D951" s="676" t="s">
        <v>891</v>
      </c>
    </row>
    <row r="952" spans="1:4" ht="11.25" customHeight="1" x14ac:dyDescent="0.25">
      <c r="A952" s="1190"/>
      <c r="B952" s="675">
        <v>18487</v>
      </c>
      <c r="C952" s="675">
        <v>18487</v>
      </c>
      <c r="D952" s="676" t="s">
        <v>900</v>
      </c>
    </row>
    <row r="953" spans="1:4" ht="11.25" customHeight="1" x14ac:dyDescent="0.25">
      <c r="A953" s="1190"/>
      <c r="B953" s="675">
        <v>4262</v>
      </c>
      <c r="C953" s="675">
        <v>4262</v>
      </c>
      <c r="D953" s="676" t="s">
        <v>2440</v>
      </c>
    </row>
    <row r="954" spans="1:4" ht="11.25" customHeight="1" x14ac:dyDescent="0.25">
      <c r="A954" s="1190"/>
      <c r="B954" s="675">
        <v>1401</v>
      </c>
      <c r="C954" s="675">
        <v>1401</v>
      </c>
      <c r="D954" s="676" t="s">
        <v>2441</v>
      </c>
    </row>
    <row r="955" spans="1:4" ht="21" customHeight="1" x14ac:dyDescent="0.25">
      <c r="A955" s="1190"/>
      <c r="B955" s="675">
        <v>295.60000000000002</v>
      </c>
      <c r="C955" s="675">
        <v>295.60000000000002</v>
      </c>
      <c r="D955" s="676" t="s">
        <v>2443</v>
      </c>
    </row>
    <row r="956" spans="1:4" ht="11.25" customHeight="1" x14ac:dyDescent="0.25">
      <c r="A956" s="1190"/>
      <c r="B956" s="675">
        <v>462.47</v>
      </c>
      <c r="C956" s="675">
        <v>462.47399999999999</v>
      </c>
      <c r="D956" s="676" t="s">
        <v>893</v>
      </c>
    </row>
    <row r="957" spans="1:4" ht="11.25" customHeight="1" x14ac:dyDescent="0.25">
      <c r="A957" s="1190"/>
      <c r="B957" s="675">
        <v>25808.11</v>
      </c>
      <c r="C957" s="675">
        <v>25808.107999999997</v>
      </c>
      <c r="D957" s="676" t="s">
        <v>11</v>
      </c>
    </row>
    <row r="958" spans="1:4" ht="11.25" customHeight="1" x14ac:dyDescent="0.25">
      <c r="A958" s="1189" t="s">
        <v>1455</v>
      </c>
      <c r="B958" s="672">
        <v>40.71</v>
      </c>
      <c r="C958" s="672">
        <v>40.713000000000001</v>
      </c>
      <c r="D958" s="673" t="s">
        <v>887</v>
      </c>
    </row>
    <row r="959" spans="1:4" ht="11.25" customHeight="1" x14ac:dyDescent="0.25">
      <c r="A959" s="1190"/>
      <c r="B959" s="675">
        <v>365.12</v>
      </c>
      <c r="C959" s="675">
        <v>365.12099999999998</v>
      </c>
      <c r="D959" s="676" t="s">
        <v>891</v>
      </c>
    </row>
    <row r="960" spans="1:4" ht="11.25" customHeight="1" x14ac:dyDescent="0.25">
      <c r="A960" s="1190"/>
      <c r="B960" s="675">
        <v>45</v>
      </c>
      <c r="C960" s="675">
        <v>45</v>
      </c>
      <c r="D960" s="676" t="s">
        <v>2498</v>
      </c>
    </row>
    <row r="961" spans="1:4" ht="11.25" customHeight="1" x14ac:dyDescent="0.25">
      <c r="A961" s="1190"/>
      <c r="B961" s="675">
        <v>36174</v>
      </c>
      <c r="C961" s="675">
        <v>36174</v>
      </c>
      <c r="D961" s="676" t="s">
        <v>900</v>
      </c>
    </row>
    <row r="962" spans="1:4" ht="11.25" customHeight="1" x14ac:dyDescent="0.25">
      <c r="A962" s="1190"/>
      <c r="B962" s="675">
        <v>7396</v>
      </c>
      <c r="C962" s="675">
        <v>7396</v>
      </c>
      <c r="D962" s="676" t="s">
        <v>2440</v>
      </c>
    </row>
    <row r="963" spans="1:4" ht="11.25" customHeight="1" x14ac:dyDescent="0.25">
      <c r="A963" s="1190"/>
      <c r="B963" s="675">
        <v>2926</v>
      </c>
      <c r="C963" s="675">
        <v>2926</v>
      </c>
      <c r="D963" s="676" t="s">
        <v>2441</v>
      </c>
    </row>
    <row r="964" spans="1:4" ht="11.25" customHeight="1" x14ac:dyDescent="0.25">
      <c r="A964" s="1190"/>
      <c r="B964" s="675">
        <v>116</v>
      </c>
      <c r="C964" s="675">
        <v>116</v>
      </c>
      <c r="D964" s="676" t="s">
        <v>418</v>
      </c>
    </row>
    <row r="965" spans="1:4" ht="21" customHeight="1" x14ac:dyDescent="0.25">
      <c r="A965" s="1190"/>
      <c r="B965" s="675">
        <v>21.6</v>
      </c>
      <c r="C965" s="675">
        <v>21.6</v>
      </c>
      <c r="D965" s="676" t="s">
        <v>2443</v>
      </c>
    </row>
    <row r="966" spans="1:4" ht="11.25" customHeight="1" x14ac:dyDescent="0.25">
      <c r="A966" s="1190"/>
      <c r="B966" s="675">
        <v>1500</v>
      </c>
      <c r="C966" s="675">
        <v>1500</v>
      </c>
      <c r="D966" s="676" t="s">
        <v>2509</v>
      </c>
    </row>
    <row r="967" spans="1:4" ht="11.25" customHeight="1" x14ac:dyDescent="0.25">
      <c r="A967" s="1190"/>
      <c r="B967" s="675">
        <v>982.97</v>
      </c>
      <c r="C967" s="675">
        <v>982.96500000000003</v>
      </c>
      <c r="D967" s="676" t="s">
        <v>893</v>
      </c>
    </row>
    <row r="968" spans="1:4" ht="11.25" customHeight="1" x14ac:dyDescent="0.25">
      <c r="A968" s="1191"/>
      <c r="B968" s="677">
        <v>49567.4</v>
      </c>
      <c r="C968" s="677">
        <v>49567.398999999998</v>
      </c>
      <c r="D968" s="678" t="s">
        <v>11</v>
      </c>
    </row>
    <row r="969" spans="1:4" ht="11.25" customHeight="1" x14ac:dyDescent="0.25">
      <c r="A969" s="1190" t="s">
        <v>2510</v>
      </c>
      <c r="B969" s="675">
        <v>105.08</v>
      </c>
      <c r="C969" s="675">
        <v>105.083</v>
      </c>
      <c r="D969" s="676" t="s">
        <v>891</v>
      </c>
    </row>
    <row r="970" spans="1:4" ht="11.25" customHeight="1" x14ac:dyDescent="0.25">
      <c r="A970" s="1190"/>
      <c r="B970" s="675">
        <v>18833</v>
      </c>
      <c r="C970" s="675">
        <v>18833</v>
      </c>
      <c r="D970" s="676" t="s">
        <v>900</v>
      </c>
    </row>
    <row r="971" spans="1:4" ht="11.25" customHeight="1" x14ac:dyDescent="0.25">
      <c r="A971" s="1190"/>
      <c r="B971" s="675">
        <v>4820</v>
      </c>
      <c r="C971" s="675">
        <v>4820</v>
      </c>
      <c r="D971" s="676" t="s">
        <v>2440</v>
      </c>
    </row>
    <row r="972" spans="1:4" ht="11.25" customHeight="1" x14ac:dyDescent="0.25">
      <c r="A972" s="1190"/>
      <c r="B972" s="675">
        <v>545</v>
      </c>
      <c r="C972" s="675">
        <v>545</v>
      </c>
      <c r="D972" s="676" t="s">
        <v>2441</v>
      </c>
    </row>
    <row r="973" spans="1:4" ht="21" customHeight="1" x14ac:dyDescent="0.25">
      <c r="A973" s="1190"/>
      <c r="B973" s="675">
        <v>21.6</v>
      </c>
      <c r="C973" s="675">
        <v>21.6</v>
      </c>
      <c r="D973" s="676" t="s">
        <v>2443</v>
      </c>
    </row>
    <row r="974" spans="1:4" ht="11.25" customHeight="1" x14ac:dyDescent="0.25">
      <c r="A974" s="1190"/>
      <c r="B974" s="675">
        <v>6300</v>
      </c>
      <c r="C974" s="675">
        <v>6300</v>
      </c>
      <c r="D974" s="676" t="s">
        <v>2511</v>
      </c>
    </row>
    <row r="975" spans="1:4" ht="11.25" customHeight="1" x14ac:dyDescent="0.25">
      <c r="A975" s="1190"/>
      <c r="B975" s="675">
        <v>504.65</v>
      </c>
      <c r="C975" s="675">
        <v>504.64600000000002</v>
      </c>
      <c r="D975" s="676" t="s">
        <v>893</v>
      </c>
    </row>
    <row r="976" spans="1:4" ht="11.25" customHeight="1" x14ac:dyDescent="0.25">
      <c r="A976" s="1190"/>
      <c r="B976" s="675">
        <v>31129.33</v>
      </c>
      <c r="C976" s="675">
        <v>31129.328999999998</v>
      </c>
      <c r="D976" s="676" t="s">
        <v>11</v>
      </c>
    </row>
    <row r="977" spans="1:4" ht="11.25" customHeight="1" x14ac:dyDescent="0.25">
      <c r="A977" s="1189" t="s">
        <v>2512</v>
      </c>
      <c r="B977" s="672">
        <v>80</v>
      </c>
      <c r="C977" s="672">
        <v>80</v>
      </c>
      <c r="D977" s="673" t="s">
        <v>2436</v>
      </c>
    </row>
    <row r="978" spans="1:4" ht="11.25" customHeight="1" x14ac:dyDescent="0.25">
      <c r="A978" s="1190"/>
      <c r="B978" s="675">
        <v>48.82</v>
      </c>
      <c r="C978" s="675">
        <v>48.817</v>
      </c>
      <c r="D978" s="676" t="s">
        <v>887</v>
      </c>
    </row>
    <row r="979" spans="1:4" ht="11.25" customHeight="1" x14ac:dyDescent="0.25">
      <c r="A979" s="1190"/>
      <c r="B979" s="675">
        <v>143.68</v>
      </c>
      <c r="C979" s="675">
        <v>143.68199999999999</v>
      </c>
      <c r="D979" s="676" t="s">
        <v>2449</v>
      </c>
    </row>
    <row r="980" spans="1:4" ht="11.25" customHeight="1" x14ac:dyDescent="0.25">
      <c r="A980" s="1190"/>
      <c r="B980" s="675">
        <v>53.55</v>
      </c>
      <c r="C980" s="675">
        <v>48.639000000000003</v>
      </c>
      <c r="D980" s="676" t="s">
        <v>896</v>
      </c>
    </row>
    <row r="981" spans="1:4" ht="11.25" customHeight="1" x14ac:dyDescent="0.25">
      <c r="A981" s="1190"/>
      <c r="B981" s="675">
        <v>23490</v>
      </c>
      <c r="C981" s="675">
        <v>23490</v>
      </c>
      <c r="D981" s="676" t="s">
        <v>900</v>
      </c>
    </row>
    <row r="982" spans="1:4" ht="11.25" customHeight="1" x14ac:dyDescent="0.25">
      <c r="A982" s="1190"/>
      <c r="B982" s="675">
        <v>4109</v>
      </c>
      <c r="C982" s="675">
        <v>4109</v>
      </c>
      <c r="D982" s="676" t="s">
        <v>2440</v>
      </c>
    </row>
    <row r="983" spans="1:4" ht="11.25" customHeight="1" x14ac:dyDescent="0.25">
      <c r="A983" s="1190"/>
      <c r="B983" s="675">
        <v>1133</v>
      </c>
      <c r="C983" s="675">
        <v>1089.05619</v>
      </c>
      <c r="D983" s="676" t="s">
        <v>2441</v>
      </c>
    </row>
    <row r="984" spans="1:4" ht="11.25" customHeight="1" x14ac:dyDescent="0.25">
      <c r="A984" s="1190"/>
      <c r="B984" s="675">
        <v>1500</v>
      </c>
      <c r="C984" s="675">
        <v>1428.8174099999999</v>
      </c>
      <c r="D984" s="676" t="s">
        <v>2513</v>
      </c>
    </row>
    <row r="985" spans="1:4" ht="21" customHeight="1" x14ac:dyDescent="0.25">
      <c r="A985" s="1190"/>
      <c r="B985" s="675">
        <v>21.6</v>
      </c>
      <c r="C985" s="675">
        <v>21.6</v>
      </c>
      <c r="D985" s="676" t="s">
        <v>2443</v>
      </c>
    </row>
    <row r="986" spans="1:4" ht="11.25" customHeight="1" x14ac:dyDescent="0.25">
      <c r="A986" s="1190"/>
      <c r="B986" s="675">
        <v>172</v>
      </c>
      <c r="C986" s="675">
        <v>172</v>
      </c>
      <c r="D986" s="676" t="s">
        <v>2457</v>
      </c>
    </row>
    <row r="987" spans="1:4" ht="11.25" customHeight="1" x14ac:dyDescent="0.25">
      <c r="A987" s="1190"/>
      <c r="B987" s="675">
        <v>2600</v>
      </c>
      <c r="C987" s="675">
        <v>0</v>
      </c>
      <c r="D987" s="676" t="s">
        <v>2514</v>
      </c>
    </row>
    <row r="988" spans="1:4" ht="11.25" customHeight="1" x14ac:dyDescent="0.25">
      <c r="A988" s="1190"/>
      <c r="B988" s="675">
        <v>546.41999999999996</v>
      </c>
      <c r="C988" s="675">
        <v>546.41800000000001</v>
      </c>
      <c r="D988" s="676" t="s">
        <v>893</v>
      </c>
    </row>
    <row r="989" spans="1:4" ht="11.25" customHeight="1" x14ac:dyDescent="0.25">
      <c r="A989" s="1191"/>
      <c r="B989" s="677">
        <v>33898.069999999992</v>
      </c>
      <c r="C989" s="677">
        <v>31178.029599999998</v>
      </c>
      <c r="D989" s="678" t="s">
        <v>11</v>
      </c>
    </row>
    <row r="990" spans="1:4" ht="11.25" customHeight="1" x14ac:dyDescent="0.25">
      <c r="A990" s="1190" t="s">
        <v>1425</v>
      </c>
      <c r="B990" s="675">
        <v>700</v>
      </c>
      <c r="C990" s="675">
        <v>700</v>
      </c>
      <c r="D990" s="676" t="s">
        <v>414</v>
      </c>
    </row>
    <row r="991" spans="1:4" ht="11.25" customHeight="1" x14ac:dyDescent="0.25">
      <c r="A991" s="1190"/>
      <c r="B991" s="675">
        <v>1800</v>
      </c>
      <c r="C991" s="675">
        <v>1800</v>
      </c>
      <c r="D991" s="676" t="s">
        <v>2515</v>
      </c>
    </row>
    <row r="992" spans="1:4" ht="11.25" customHeight="1" x14ac:dyDescent="0.25">
      <c r="A992" s="1190"/>
      <c r="B992" s="675">
        <v>41189</v>
      </c>
      <c r="C992" s="675">
        <v>41189</v>
      </c>
      <c r="D992" s="676" t="s">
        <v>900</v>
      </c>
    </row>
    <row r="993" spans="1:4" ht="11.25" customHeight="1" x14ac:dyDescent="0.25">
      <c r="A993" s="1190"/>
      <c r="B993" s="675">
        <v>11613</v>
      </c>
      <c r="C993" s="675">
        <v>11613</v>
      </c>
      <c r="D993" s="676" t="s">
        <v>2440</v>
      </c>
    </row>
    <row r="994" spans="1:4" ht="11.25" customHeight="1" x14ac:dyDescent="0.25">
      <c r="A994" s="1190"/>
      <c r="B994" s="675">
        <v>1240</v>
      </c>
      <c r="C994" s="675">
        <v>1240</v>
      </c>
      <c r="D994" s="676" t="s">
        <v>2441</v>
      </c>
    </row>
    <row r="995" spans="1:4" ht="21" customHeight="1" x14ac:dyDescent="0.25">
      <c r="A995" s="1190"/>
      <c r="B995" s="675">
        <v>21.6</v>
      </c>
      <c r="C995" s="675">
        <v>21.6</v>
      </c>
      <c r="D995" s="676" t="s">
        <v>2443</v>
      </c>
    </row>
    <row r="996" spans="1:4" ht="11.25" customHeight="1" x14ac:dyDescent="0.25">
      <c r="A996" s="1190"/>
      <c r="B996" s="675">
        <v>1199.78</v>
      </c>
      <c r="C996" s="675">
        <v>1199.7840000000001</v>
      </c>
      <c r="D996" s="676" t="s">
        <v>893</v>
      </c>
    </row>
    <row r="997" spans="1:4" ht="11.25" customHeight="1" x14ac:dyDescent="0.25">
      <c r="A997" s="1190"/>
      <c r="B997" s="675">
        <v>57763.38</v>
      </c>
      <c r="C997" s="675">
        <v>57763.383999999998</v>
      </c>
      <c r="D997" s="676" t="s">
        <v>11</v>
      </c>
    </row>
    <row r="998" spans="1:4" ht="11.25" customHeight="1" x14ac:dyDescent="0.25">
      <c r="A998" s="1189" t="s">
        <v>1405</v>
      </c>
      <c r="B998" s="672">
        <v>294.02</v>
      </c>
      <c r="C998" s="672">
        <v>294.01600000000002</v>
      </c>
      <c r="D998" s="673" t="s">
        <v>891</v>
      </c>
    </row>
    <row r="999" spans="1:4" ht="11.25" customHeight="1" x14ac:dyDescent="0.25">
      <c r="A999" s="1190"/>
      <c r="B999" s="675">
        <v>23397</v>
      </c>
      <c r="C999" s="675">
        <v>23397</v>
      </c>
      <c r="D999" s="676" t="s">
        <v>900</v>
      </c>
    </row>
    <row r="1000" spans="1:4" ht="11.25" customHeight="1" x14ac:dyDescent="0.25">
      <c r="A1000" s="1190"/>
      <c r="B1000" s="675">
        <v>5391</v>
      </c>
      <c r="C1000" s="675">
        <v>5391</v>
      </c>
      <c r="D1000" s="676" t="s">
        <v>2440</v>
      </c>
    </row>
    <row r="1001" spans="1:4" ht="11.25" customHeight="1" x14ac:dyDescent="0.25">
      <c r="A1001" s="1190"/>
      <c r="B1001" s="675">
        <v>1176</v>
      </c>
      <c r="C1001" s="675">
        <v>1176</v>
      </c>
      <c r="D1001" s="676" t="s">
        <v>2441</v>
      </c>
    </row>
    <row r="1002" spans="1:4" ht="11.25" customHeight="1" x14ac:dyDescent="0.25">
      <c r="A1002" s="1190"/>
      <c r="B1002" s="675">
        <v>1500</v>
      </c>
      <c r="C1002" s="675">
        <v>1500</v>
      </c>
      <c r="D1002" s="676" t="s">
        <v>2516</v>
      </c>
    </row>
    <row r="1003" spans="1:4" ht="11.25" customHeight="1" x14ac:dyDescent="0.25">
      <c r="A1003" s="1190"/>
      <c r="B1003" s="675">
        <v>509.26</v>
      </c>
      <c r="C1003" s="675">
        <v>509.25599999999997</v>
      </c>
      <c r="D1003" s="676" t="s">
        <v>893</v>
      </c>
    </row>
    <row r="1004" spans="1:4" ht="11.25" customHeight="1" x14ac:dyDescent="0.25">
      <c r="A1004" s="1191"/>
      <c r="B1004" s="677">
        <v>32267.279999999999</v>
      </c>
      <c r="C1004" s="677">
        <v>32267.272000000001</v>
      </c>
      <c r="D1004" s="678" t="s">
        <v>11</v>
      </c>
    </row>
    <row r="1005" spans="1:4" ht="11.25" customHeight="1" x14ac:dyDescent="0.25">
      <c r="A1005" s="1190" t="s">
        <v>1408</v>
      </c>
      <c r="B1005" s="675">
        <v>1860</v>
      </c>
      <c r="C1005" s="675">
        <v>1860</v>
      </c>
      <c r="D1005" s="676" t="s">
        <v>2517</v>
      </c>
    </row>
    <row r="1006" spans="1:4" ht="11.25" customHeight="1" x14ac:dyDescent="0.25">
      <c r="A1006" s="1190"/>
      <c r="B1006" s="675">
        <v>43</v>
      </c>
      <c r="C1006" s="675">
        <v>43</v>
      </c>
      <c r="D1006" s="676" t="s">
        <v>2437</v>
      </c>
    </row>
    <row r="1007" spans="1:4" ht="11.25" customHeight="1" x14ac:dyDescent="0.25">
      <c r="A1007" s="1190"/>
      <c r="B1007" s="675">
        <v>1300</v>
      </c>
      <c r="C1007" s="675">
        <v>1300</v>
      </c>
      <c r="D1007" s="676" t="s">
        <v>891</v>
      </c>
    </row>
    <row r="1008" spans="1:4" ht="11.25" customHeight="1" x14ac:dyDescent="0.25">
      <c r="A1008" s="1190"/>
      <c r="B1008" s="675">
        <v>38281</v>
      </c>
      <c r="C1008" s="675">
        <v>38281</v>
      </c>
      <c r="D1008" s="676" t="s">
        <v>900</v>
      </c>
    </row>
    <row r="1009" spans="1:4" ht="11.25" customHeight="1" x14ac:dyDescent="0.25">
      <c r="A1009" s="1190"/>
      <c r="B1009" s="675">
        <v>9021</v>
      </c>
      <c r="C1009" s="675">
        <v>9021</v>
      </c>
      <c r="D1009" s="676" t="s">
        <v>2440</v>
      </c>
    </row>
    <row r="1010" spans="1:4" ht="11.25" customHeight="1" x14ac:dyDescent="0.25">
      <c r="A1010" s="1190"/>
      <c r="B1010" s="675">
        <v>1924</v>
      </c>
      <c r="C1010" s="675">
        <v>1924</v>
      </c>
      <c r="D1010" s="676" t="s">
        <v>2441</v>
      </c>
    </row>
    <row r="1011" spans="1:4" ht="11.25" customHeight="1" x14ac:dyDescent="0.25">
      <c r="A1011" s="1190"/>
      <c r="B1011" s="675">
        <v>2000</v>
      </c>
      <c r="C1011" s="675">
        <v>2000</v>
      </c>
      <c r="D1011" s="676" t="s">
        <v>2518</v>
      </c>
    </row>
    <row r="1012" spans="1:4" ht="21" customHeight="1" x14ac:dyDescent="0.25">
      <c r="A1012" s="1190"/>
      <c r="B1012" s="675">
        <v>1273.5999999999999</v>
      </c>
      <c r="C1012" s="675">
        <v>1273.5999999999999</v>
      </c>
      <c r="D1012" s="676" t="s">
        <v>2443</v>
      </c>
    </row>
    <row r="1013" spans="1:4" ht="11.25" customHeight="1" x14ac:dyDescent="0.25">
      <c r="A1013" s="1190"/>
      <c r="B1013" s="675">
        <v>1660</v>
      </c>
      <c r="C1013" s="675">
        <v>1417.7585799999999</v>
      </c>
      <c r="D1013" s="676" t="s">
        <v>2519</v>
      </c>
    </row>
    <row r="1014" spans="1:4" ht="11.25" customHeight="1" x14ac:dyDescent="0.25">
      <c r="A1014" s="1190"/>
      <c r="B1014" s="675">
        <v>965.7</v>
      </c>
      <c r="C1014" s="675">
        <v>965.69500000000005</v>
      </c>
      <c r="D1014" s="676" t="s">
        <v>893</v>
      </c>
    </row>
    <row r="1015" spans="1:4" ht="11.25" customHeight="1" x14ac:dyDescent="0.25">
      <c r="A1015" s="1190"/>
      <c r="B1015" s="675">
        <v>58328.299999999996</v>
      </c>
      <c r="C1015" s="675">
        <v>58086.05358</v>
      </c>
      <c r="D1015" s="676" t="s">
        <v>11</v>
      </c>
    </row>
    <row r="1016" spans="1:4" ht="11.25" customHeight="1" x14ac:dyDescent="0.25">
      <c r="A1016" s="1189" t="s">
        <v>1436</v>
      </c>
      <c r="B1016" s="672">
        <v>700</v>
      </c>
      <c r="C1016" s="672">
        <v>700</v>
      </c>
      <c r="D1016" s="673" t="s">
        <v>2520</v>
      </c>
    </row>
    <row r="1017" spans="1:4" ht="21" customHeight="1" x14ac:dyDescent="0.25">
      <c r="A1017" s="1190"/>
      <c r="B1017" s="675">
        <v>79.75</v>
      </c>
      <c r="C1017" s="675">
        <v>78.152000000000001</v>
      </c>
      <c r="D1017" s="676" t="s">
        <v>886</v>
      </c>
    </row>
    <row r="1018" spans="1:4" ht="11.25" customHeight="1" x14ac:dyDescent="0.25">
      <c r="A1018" s="1190"/>
      <c r="B1018" s="675">
        <v>26684</v>
      </c>
      <c r="C1018" s="675">
        <v>26684</v>
      </c>
      <c r="D1018" s="676" t="s">
        <v>900</v>
      </c>
    </row>
    <row r="1019" spans="1:4" ht="11.25" customHeight="1" x14ac:dyDescent="0.25">
      <c r="A1019" s="1190"/>
      <c r="B1019" s="675">
        <v>6551</v>
      </c>
      <c r="C1019" s="675">
        <v>6551</v>
      </c>
      <c r="D1019" s="676" t="s">
        <v>2440</v>
      </c>
    </row>
    <row r="1020" spans="1:4" ht="11.25" customHeight="1" x14ac:dyDescent="0.25">
      <c r="A1020" s="1190"/>
      <c r="B1020" s="675">
        <v>539</v>
      </c>
      <c r="C1020" s="675">
        <v>539</v>
      </c>
      <c r="D1020" s="676" t="s">
        <v>2441</v>
      </c>
    </row>
    <row r="1021" spans="1:4" ht="21" customHeight="1" x14ac:dyDescent="0.25">
      <c r="A1021" s="1190"/>
      <c r="B1021" s="675">
        <v>21.6</v>
      </c>
      <c r="C1021" s="675">
        <v>21.6</v>
      </c>
      <c r="D1021" s="676" t="s">
        <v>2443</v>
      </c>
    </row>
    <row r="1022" spans="1:4" ht="11.25" customHeight="1" x14ac:dyDescent="0.25">
      <c r="A1022" s="1190"/>
      <c r="B1022" s="675">
        <v>660.73</v>
      </c>
      <c r="C1022" s="675">
        <v>660.73400000000004</v>
      </c>
      <c r="D1022" s="676" t="s">
        <v>893</v>
      </c>
    </row>
    <row r="1023" spans="1:4" ht="11.25" customHeight="1" x14ac:dyDescent="0.25">
      <c r="A1023" s="1191"/>
      <c r="B1023" s="677">
        <v>35236.080000000002</v>
      </c>
      <c r="C1023" s="677">
        <v>35234.485999999997</v>
      </c>
      <c r="D1023" s="678" t="s">
        <v>11</v>
      </c>
    </row>
    <row r="1024" spans="1:4" ht="11.25" customHeight="1" x14ac:dyDescent="0.25">
      <c r="A1024" s="1190" t="s">
        <v>1406</v>
      </c>
      <c r="B1024" s="675">
        <v>9</v>
      </c>
      <c r="C1024" s="675">
        <v>9</v>
      </c>
      <c r="D1024" s="676" t="s">
        <v>2437</v>
      </c>
    </row>
    <row r="1025" spans="1:4" ht="11.25" customHeight="1" x14ac:dyDescent="0.25">
      <c r="A1025" s="1190"/>
      <c r="B1025" s="675">
        <v>272.91000000000003</v>
      </c>
      <c r="C1025" s="675">
        <v>272.91300000000001</v>
      </c>
      <c r="D1025" s="676" t="s">
        <v>891</v>
      </c>
    </row>
    <row r="1026" spans="1:4" ht="11.25" customHeight="1" x14ac:dyDescent="0.25">
      <c r="A1026" s="1190"/>
      <c r="B1026" s="675">
        <v>29682</v>
      </c>
      <c r="C1026" s="675">
        <v>29682</v>
      </c>
      <c r="D1026" s="676" t="s">
        <v>900</v>
      </c>
    </row>
    <row r="1027" spans="1:4" ht="11.25" customHeight="1" x14ac:dyDescent="0.25">
      <c r="A1027" s="1190"/>
      <c r="B1027" s="675">
        <v>8983</v>
      </c>
      <c r="C1027" s="675">
        <v>8983</v>
      </c>
      <c r="D1027" s="676" t="s">
        <v>2440</v>
      </c>
    </row>
    <row r="1028" spans="1:4" ht="11.25" customHeight="1" x14ac:dyDescent="0.25">
      <c r="A1028" s="1190"/>
      <c r="B1028" s="675">
        <v>2054</v>
      </c>
      <c r="C1028" s="675">
        <v>2054</v>
      </c>
      <c r="D1028" s="676" t="s">
        <v>2441</v>
      </c>
    </row>
    <row r="1029" spans="1:4" ht="21" customHeight="1" x14ac:dyDescent="0.25">
      <c r="A1029" s="1190"/>
      <c r="B1029" s="675">
        <v>21.6</v>
      </c>
      <c r="C1029" s="675">
        <v>21.6</v>
      </c>
      <c r="D1029" s="676" t="s">
        <v>2443</v>
      </c>
    </row>
    <row r="1030" spans="1:4" ht="11.25" customHeight="1" x14ac:dyDescent="0.25">
      <c r="A1030" s="1190"/>
      <c r="B1030" s="675">
        <v>681.45</v>
      </c>
      <c r="C1030" s="675">
        <v>681.44600000000003</v>
      </c>
      <c r="D1030" s="676" t="s">
        <v>893</v>
      </c>
    </row>
    <row r="1031" spans="1:4" ht="11.25" customHeight="1" x14ac:dyDescent="0.25">
      <c r="A1031" s="1190"/>
      <c r="B1031" s="675">
        <v>41703.96</v>
      </c>
      <c r="C1031" s="675">
        <v>41703.959000000003</v>
      </c>
      <c r="D1031" s="676" t="s">
        <v>11</v>
      </c>
    </row>
    <row r="1032" spans="1:4" ht="11.25" customHeight="1" x14ac:dyDescent="0.25">
      <c r="A1032" s="1189" t="s">
        <v>1444</v>
      </c>
      <c r="B1032" s="672">
        <v>360</v>
      </c>
      <c r="C1032" s="672">
        <v>360</v>
      </c>
      <c r="D1032" s="673" t="s">
        <v>417</v>
      </c>
    </row>
    <row r="1033" spans="1:4" ht="11.25" customHeight="1" x14ac:dyDescent="0.25">
      <c r="A1033" s="1190"/>
      <c r="B1033" s="675">
        <v>46</v>
      </c>
      <c r="C1033" s="675">
        <v>46</v>
      </c>
      <c r="D1033" s="676" t="s">
        <v>2437</v>
      </c>
    </row>
    <row r="1034" spans="1:4" ht="11.25" customHeight="1" x14ac:dyDescent="0.25">
      <c r="A1034" s="1190"/>
      <c r="B1034" s="675">
        <v>665.29</v>
      </c>
      <c r="C1034" s="675">
        <v>665.28800000000001</v>
      </c>
      <c r="D1034" s="676" t="s">
        <v>891</v>
      </c>
    </row>
    <row r="1035" spans="1:4" ht="11.25" customHeight="1" x14ac:dyDescent="0.25">
      <c r="A1035" s="1190"/>
      <c r="B1035" s="675">
        <v>13</v>
      </c>
      <c r="C1035" s="675">
        <v>11.084</v>
      </c>
      <c r="D1035" s="676" t="s">
        <v>895</v>
      </c>
    </row>
    <row r="1036" spans="1:4" ht="11.25" customHeight="1" x14ac:dyDescent="0.25">
      <c r="A1036" s="1190"/>
      <c r="B1036" s="675">
        <v>48449</v>
      </c>
      <c r="C1036" s="675">
        <v>48449</v>
      </c>
      <c r="D1036" s="676" t="s">
        <v>900</v>
      </c>
    </row>
    <row r="1037" spans="1:4" ht="11.25" customHeight="1" x14ac:dyDescent="0.25">
      <c r="A1037" s="1190"/>
      <c r="B1037" s="675">
        <v>11250</v>
      </c>
      <c r="C1037" s="675">
        <v>11250</v>
      </c>
      <c r="D1037" s="676" t="s">
        <v>2440</v>
      </c>
    </row>
    <row r="1038" spans="1:4" ht="11.25" customHeight="1" x14ac:dyDescent="0.25">
      <c r="A1038" s="1190"/>
      <c r="B1038" s="675">
        <v>1981</v>
      </c>
      <c r="C1038" s="675">
        <v>1981</v>
      </c>
      <c r="D1038" s="676" t="s">
        <v>2441</v>
      </c>
    </row>
    <row r="1039" spans="1:4" ht="21" customHeight="1" x14ac:dyDescent="0.25">
      <c r="A1039" s="1190"/>
      <c r="B1039" s="675">
        <v>21.6</v>
      </c>
      <c r="C1039" s="675">
        <v>21.6</v>
      </c>
      <c r="D1039" s="676" t="s">
        <v>2443</v>
      </c>
    </row>
    <row r="1040" spans="1:4" ht="11.25" customHeight="1" x14ac:dyDescent="0.25">
      <c r="A1040" s="1190"/>
      <c r="B1040" s="675">
        <v>28.16</v>
      </c>
      <c r="C1040" s="675">
        <v>28.16</v>
      </c>
      <c r="D1040" s="676" t="s">
        <v>2457</v>
      </c>
    </row>
    <row r="1041" spans="1:4" ht="11.25" customHeight="1" x14ac:dyDescent="0.25">
      <c r="A1041" s="1190"/>
      <c r="B1041" s="675">
        <v>1161.42</v>
      </c>
      <c r="C1041" s="675">
        <v>1161.4179999999999</v>
      </c>
      <c r="D1041" s="676" t="s">
        <v>893</v>
      </c>
    </row>
    <row r="1042" spans="1:4" ht="11.25" customHeight="1" x14ac:dyDescent="0.25">
      <c r="A1042" s="1191"/>
      <c r="B1042" s="677">
        <v>63975.47</v>
      </c>
      <c r="C1042" s="677">
        <v>63973.55</v>
      </c>
      <c r="D1042" s="678" t="s">
        <v>11</v>
      </c>
    </row>
    <row r="1043" spans="1:4" ht="11.25" customHeight="1" x14ac:dyDescent="0.25">
      <c r="A1043" s="1190" t="s">
        <v>1389</v>
      </c>
      <c r="B1043" s="675">
        <v>380</v>
      </c>
      <c r="C1043" s="675">
        <v>380</v>
      </c>
      <c r="D1043" s="676" t="s">
        <v>417</v>
      </c>
    </row>
    <row r="1044" spans="1:4" ht="11.25" customHeight="1" x14ac:dyDescent="0.25">
      <c r="A1044" s="1190"/>
      <c r="B1044" s="675">
        <v>123</v>
      </c>
      <c r="C1044" s="675">
        <v>123</v>
      </c>
      <c r="D1044" s="676" t="s">
        <v>2437</v>
      </c>
    </row>
    <row r="1045" spans="1:4" ht="11.25" customHeight="1" x14ac:dyDescent="0.25">
      <c r="A1045" s="1190"/>
      <c r="B1045" s="675">
        <v>248.31</v>
      </c>
      <c r="C1045" s="675">
        <v>248.31200000000001</v>
      </c>
      <c r="D1045" s="676" t="s">
        <v>891</v>
      </c>
    </row>
    <row r="1046" spans="1:4" ht="21" customHeight="1" x14ac:dyDescent="0.25">
      <c r="A1046" s="1190"/>
      <c r="B1046" s="675">
        <v>116.47</v>
      </c>
      <c r="C1046" s="675">
        <v>114.46299999999999</v>
      </c>
      <c r="D1046" s="676" t="s">
        <v>886</v>
      </c>
    </row>
    <row r="1047" spans="1:4" ht="11.25" customHeight="1" x14ac:dyDescent="0.25">
      <c r="A1047" s="1190"/>
      <c r="B1047" s="675">
        <v>11</v>
      </c>
      <c r="C1047" s="675">
        <v>9.9290000000000003</v>
      </c>
      <c r="D1047" s="676" t="s">
        <v>895</v>
      </c>
    </row>
    <row r="1048" spans="1:4" ht="11.25" customHeight="1" x14ac:dyDescent="0.25">
      <c r="A1048" s="1190"/>
      <c r="B1048" s="675">
        <v>73509</v>
      </c>
      <c r="C1048" s="675">
        <v>73509</v>
      </c>
      <c r="D1048" s="676" t="s">
        <v>900</v>
      </c>
    </row>
    <row r="1049" spans="1:4" ht="11.25" customHeight="1" x14ac:dyDescent="0.25">
      <c r="A1049" s="1190"/>
      <c r="B1049" s="675">
        <v>9981</v>
      </c>
      <c r="C1049" s="675">
        <v>9981</v>
      </c>
      <c r="D1049" s="676" t="s">
        <v>2440</v>
      </c>
    </row>
    <row r="1050" spans="1:4" ht="11.25" customHeight="1" x14ac:dyDescent="0.25">
      <c r="A1050" s="1190"/>
      <c r="B1050" s="675">
        <v>2121</v>
      </c>
      <c r="C1050" s="675">
        <v>2102.2530000000002</v>
      </c>
      <c r="D1050" s="676" t="s">
        <v>2441</v>
      </c>
    </row>
    <row r="1051" spans="1:4" ht="11.25" customHeight="1" x14ac:dyDescent="0.25">
      <c r="A1051" s="1190"/>
      <c r="B1051" s="675">
        <v>500</v>
      </c>
      <c r="C1051" s="675">
        <v>448.20825000000002</v>
      </c>
      <c r="D1051" s="676" t="s">
        <v>2521</v>
      </c>
    </row>
    <row r="1052" spans="1:4" ht="11.25" customHeight="1" x14ac:dyDescent="0.25">
      <c r="A1052" s="1190"/>
      <c r="B1052" s="675">
        <v>3033.81</v>
      </c>
      <c r="C1052" s="675">
        <v>3033.8082000000004</v>
      </c>
      <c r="D1052" s="676" t="s">
        <v>2522</v>
      </c>
    </row>
    <row r="1053" spans="1:4" ht="11.25" customHeight="1" x14ac:dyDescent="0.25">
      <c r="A1053" s="1190"/>
      <c r="B1053" s="675">
        <v>447.15</v>
      </c>
      <c r="C1053" s="675">
        <v>447.15</v>
      </c>
      <c r="D1053" s="676" t="s">
        <v>892</v>
      </c>
    </row>
    <row r="1054" spans="1:4" ht="21" customHeight="1" x14ac:dyDescent="0.25">
      <c r="A1054" s="1190"/>
      <c r="B1054" s="675">
        <v>894.6</v>
      </c>
      <c r="C1054" s="675">
        <v>894.6</v>
      </c>
      <c r="D1054" s="676" t="s">
        <v>2443</v>
      </c>
    </row>
    <row r="1055" spans="1:4" ht="11.25" customHeight="1" x14ac:dyDescent="0.25">
      <c r="A1055" s="1190"/>
      <c r="B1055" s="675">
        <v>566.4</v>
      </c>
      <c r="C1055" s="675">
        <v>566.4</v>
      </c>
      <c r="D1055" s="676" t="s">
        <v>2457</v>
      </c>
    </row>
    <row r="1056" spans="1:4" ht="11.25" customHeight="1" x14ac:dyDescent="0.25">
      <c r="A1056" s="1190"/>
      <c r="B1056" s="675">
        <v>108.7</v>
      </c>
      <c r="C1056" s="675">
        <v>108.48</v>
      </c>
      <c r="D1056" s="676" t="s">
        <v>2482</v>
      </c>
    </row>
    <row r="1057" spans="1:4" ht="11.25" customHeight="1" x14ac:dyDescent="0.25">
      <c r="A1057" s="1190"/>
      <c r="B1057" s="675">
        <v>1854.46</v>
      </c>
      <c r="C1057" s="675">
        <v>1854.4549999999999</v>
      </c>
      <c r="D1057" s="676" t="s">
        <v>893</v>
      </c>
    </row>
    <row r="1058" spans="1:4" ht="11.25" customHeight="1" x14ac:dyDescent="0.25">
      <c r="A1058" s="1190"/>
      <c r="B1058" s="675">
        <v>93894.9</v>
      </c>
      <c r="C1058" s="675">
        <v>93821.058449999982</v>
      </c>
      <c r="D1058" s="676" t="s">
        <v>11</v>
      </c>
    </row>
    <row r="1059" spans="1:4" ht="11.25" customHeight="1" x14ac:dyDescent="0.25">
      <c r="A1059" s="1189" t="s">
        <v>1458</v>
      </c>
      <c r="B1059" s="672">
        <v>39.049999999999997</v>
      </c>
      <c r="C1059" s="672">
        <v>39.052999999999997</v>
      </c>
      <c r="D1059" s="673" t="s">
        <v>887</v>
      </c>
    </row>
    <row r="1060" spans="1:4" ht="11.25" customHeight="1" x14ac:dyDescent="0.25">
      <c r="A1060" s="1190"/>
      <c r="B1060" s="675">
        <v>620</v>
      </c>
      <c r="C1060" s="675">
        <v>596.23837000000003</v>
      </c>
      <c r="D1060" s="676" t="s">
        <v>2446</v>
      </c>
    </row>
    <row r="1061" spans="1:4" ht="11.25" customHeight="1" x14ac:dyDescent="0.25">
      <c r="A1061" s="1190"/>
      <c r="B1061" s="675">
        <v>20014</v>
      </c>
      <c r="C1061" s="675">
        <v>20014</v>
      </c>
      <c r="D1061" s="676" t="s">
        <v>900</v>
      </c>
    </row>
    <row r="1062" spans="1:4" ht="11.25" customHeight="1" x14ac:dyDescent="0.25">
      <c r="A1062" s="1190"/>
      <c r="B1062" s="675">
        <v>2773</v>
      </c>
      <c r="C1062" s="675">
        <v>2773</v>
      </c>
      <c r="D1062" s="676" t="s">
        <v>2440</v>
      </c>
    </row>
    <row r="1063" spans="1:4" ht="11.25" customHeight="1" x14ac:dyDescent="0.25">
      <c r="A1063" s="1190"/>
      <c r="B1063" s="675">
        <v>488</v>
      </c>
      <c r="C1063" s="675">
        <v>488</v>
      </c>
      <c r="D1063" s="676" t="s">
        <v>2441</v>
      </c>
    </row>
    <row r="1064" spans="1:4" ht="21" customHeight="1" x14ac:dyDescent="0.25">
      <c r="A1064" s="1190"/>
      <c r="B1064" s="675">
        <v>21.6</v>
      </c>
      <c r="C1064" s="675">
        <v>21.6</v>
      </c>
      <c r="D1064" s="676" t="s">
        <v>2443</v>
      </c>
    </row>
    <row r="1065" spans="1:4" ht="11.25" customHeight="1" x14ac:dyDescent="0.25">
      <c r="A1065" s="1190"/>
      <c r="B1065" s="675">
        <v>1297.7</v>
      </c>
      <c r="C1065" s="675">
        <v>1297.69406</v>
      </c>
      <c r="D1065" s="676" t="s">
        <v>2523</v>
      </c>
    </row>
    <row r="1066" spans="1:4" ht="11.25" customHeight="1" x14ac:dyDescent="0.25">
      <c r="A1066" s="1190"/>
      <c r="B1066" s="675">
        <v>503.51</v>
      </c>
      <c r="C1066" s="675">
        <v>503.50700000000001</v>
      </c>
      <c r="D1066" s="676" t="s">
        <v>893</v>
      </c>
    </row>
    <row r="1067" spans="1:4" ht="11.25" customHeight="1" x14ac:dyDescent="0.25">
      <c r="A1067" s="1191"/>
      <c r="B1067" s="677">
        <v>25756.859999999997</v>
      </c>
      <c r="C1067" s="677">
        <v>25733.092430000001</v>
      </c>
      <c r="D1067" s="678" t="s">
        <v>11</v>
      </c>
    </row>
    <row r="1068" spans="1:4" ht="11.25" customHeight="1" x14ac:dyDescent="0.25">
      <c r="A1068" s="1190" t="s">
        <v>1403</v>
      </c>
      <c r="B1068" s="675">
        <v>251.67</v>
      </c>
      <c r="C1068" s="675">
        <v>251.67099999999999</v>
      </c>
      <c r="D1068" s="676" t="s">
        <v>891</v>
      </c>
    </row>
    <row r="1069" spans="1:4" ht="11.25" customHeight="1" x14ac:dyDescent="0.25">
      <c r="A1069" s="1190"/>
      <c r="B1069" s="675">
        <v>18207</v>
      </c>
      <c r="C1069" s="675">
        <v>18207</v>
      </c>
      <c r="D1069" s="676" t="s">
        <v>900</v>
      </c>
    </row>
    <row r="1070" spans="1:4" ht="11.25" customHeight="1" x14ac:dyDescent="0.25">
      <c r="A1070" s="1190"/>
      <c r="B1070" s="675">
        <v>2781</v>
      </c>
      <c r="C1070" s="675">
        <v>2781</v>
      </c>
      <c r="D1070" s="676" t="s">
        <v>2440</v>
      </c>
    </row>
    <row r="1071" spans="1:4" ht="11.25" customHeight="1" x14ac:dyDescent="0.25">
      <c r="A1071" s="1190"/>
      <c r="B1071" s="675">
        <v>510</v>
      </c>
      <c r="C1071" s="675">
        <v>510</v>
      </c>
      <c r="D1071" s="676" t="s">
        <v>2441</v>
      </c>
    </row>
    <row r="1072" spans="1:4" ht="11.25" customHeight="1" x14ac:dyDescent="0.25">
      <c r="A1072" s="1190"/>
      <c r="B1072" s="675">
        <v>380</v>
      </c>
      <c r="C1072" s="675">
        <v>380</v>
      </c>
      <c r="D1072" s="676" t="s">
        <v>2524</v>
      </c>
    </row>
    <row r="1073" spans="1:4" ht="11.25" customHeight="1" x14ac:dyDescent="0.25">
      <c r="A1073" s="1190"/>
      <c r="B1073" s="675">
        <v>120</v>
      </c>
      <c r="C1073" s="675">
        <v>120</v>
      </c>
      <c r="D1073" s="676" t="s">
        <v>418</v>
      </c>
    </row>
    <row r="1074" spans="1:4" ht="21" customHeight="1" x14ac:dyDescent="0.25">
      <c r="A1074" s="1190"/>
      <c r="B1074" s="675">
        <v>21.6</v>
      </c>
      <c r="C1074" s="675">
        <v>21.6</v>
      </c>
      <c r="D1074" s="676" t="s">
        <v>2443</v>
      </c>
    </row>
    <row r="1075" spans="1:4" ht="11.25" customHeight="1" x14ac:dyDescent="0.25">
      <c r="A1075" s="1190"/>
      <c r="B1075" s="675">
        <v>478.49</v>
      </c>
      <c r="C1075" s="675">
        <v>478.49099999999999</v>
      </c>
      <c r="D1075" s="676" t="s">
        <v>893</v>
      </c>
    </row>
    <row r="1076" spans="1:4" ht="11.25" customHeight="1" x14ac:dyDescent="0.25">
      <c r="A1076" s="1190"/>
      <c r="B1076" s="675">
        <v>22749.759999999998</v>
      </c>
      <c r="C1076" s="675">
        <v>22749.761999999995</v>
      </c>
      <c r="D1076" s="676" t="s">
        <v>11</v>
      </c>
    </row>
    <row r="1077" spans="1:4" ht="11.25" customHeight="1" x14ac:dyDescent="0.25">
      <c r="A1077" s="1189" t="s">
        <v>1434</v>
      </c>
      <c r="B1077" s="672">
        <v>2.5</v>
      </c>
      <c r="C1077" s="672">
        <v>2.5</v>
      </c>
      <c r="D1077" s="673" t="s">
        <v>2437</v>
      </c>
    </row>
    <row r="1078" spans="1:4" ht="21" customHeight="1" x14ac:dyDescent="0.25">
      <c r="A1078" s="1190"/>
      <c r="B1078" s="675">
        <v>65.2</v>
      </c>
      <c r="C1078" s="675">
        <v>65.200999999999993</v>
      </c>
      <c r="D1078" s="676" t="s">
        <v>886</v>
      </c>
    </row>
    <row r="1079" spans="1:4" ht="11.25" customHeight="1" x14ac:dyDescent="0.25">
      <c r="A1079" s="1190"/>
      <c r="B1079" s="675">
        <v>6</v>
      </c>
      <c r="C1079" s="675">
        <v>6</v>
      </c>
      <c r="D1079" s="676" t="s">
        <v>895</v>
      </c>
    </row>
    <row r="1080" spans="1:4" ht="11.25" customHeight="1" x14ac:dyDescent="0.25">
      <c r="A1080" s="1190"/>
      <c r="B1080" s="675">
        <v>41190</v>
      </c>
      <c r="C1080" s="675">
        <v>41190</v>
      </c>
      <c r="D1080" s="676" t="s">
        <v>900</v>
      </c>
    </row>
    <row r="1081" spans="1:4" ht="11.25" customHeight="1" x14ac:dyDescent="0.25">
      <c r="A1081" s="1190"/>
      <c r="B1081" s="675">
        <v>6843</v>
      </c>
      <c r="C1081" s="675">
        <v>6843</v>
      </c>
      <c r="D1081" s="676" t="s">
        <v>2440</v>
      </c>
    </row>
    <row r="1082" spans="1:4" ht="11.25" customHeight="1" x14ac:dyDescent="0.25">
      <c r="A1082" s="1190"/>
      <c r="B1082" s="675">
        <v>476</v>
      </c>
      <c r="C1082" s="675">
        <v>476</v>
      </c>
      <c r="D1082" s="676" t="s">
        <v>2441</v>
      </c>
    </row>
    <row r="1083" spans="1:4" ht="11.25" customHeight="1" x14ac:dyDescent="0.25">
      <c r="A1083" s="1190"/>
      <c r="B1083" s="675">
        <v>1500</v>
      </c>
      <c r="C1083" s="675">
        <v>88.899000000000001</v>
      </c>
      <c r="D1083" s="676" t="s">
        <v>2525</v>
      </c>
    </row>
    <row r="1084" spans="1:4" ht="21" customHeight="1" x14ac:dyDescent="0.25">
      <c r="A1084" s="1190"/>
      <c r="B1084" s="675">
        <v>21.6</v>
      </c>
      <c r="C1084" s="675">
        <v>21.6</v>
      </c>
      <c r="D1084" s="676" t="s">
        <v>2443</v>
      </c>
    </row>
    <row r="1085" spans="1:4" ht="11.25" customHeight="1" x14ac:dyDescent="0.25">
      <c r="A1085" s="1190"/>
      <c r="B1085" s="675">
        <v>202.6</v>
      </c>
      <c r="C1085" s="675">
        <v>202.6</v>
      </c>
      <c r="D1085" s="676" t="s">
        <v>2457</v>
      </c>
    </row>
    <row r="1086" spans="1:4" ht="11.25" customHeight="1" x14ac:dyDescent="0.25">
      <c r="A1086" s="1190"/>
      <c r="B1086" s="675">
        <v>1016.51</v>
      </c>
      <c r="C1086" s="675">
        <v>1016.505</v>
      </c>
      <c r="D1086" s="676" t="s">
        <v>893</v>
      </c>
    </row>
    <row r="1087" spans="1:4" ht="11.25" customHeight="1" x14ac:dyDescent="0.25">
      <c r="A1087" s="1191"/>
      <c r="B1087" s="677">
        <v>51323.409999999996</v>
      </c>
      <c r="C1087" s="677">
        <v>49912.304999999993</v>
      </c>
      <c r="D1087" s="678" t="s">
        <v>11</v>
      </c>
    </row>
    <row r="1088" spans="1:4" ht="11.25" customHeight="1" x14ac:dyDescent="0.25">
      <c r="A1088" s="1190" t="s">
        <v>1438</v>
      </c>
      <c r="B1088" s="675">
        <v>4.88</v>
      </c>
      <c r="C1088" s="675">
        <v>4.8819999999999997</v>
      </c>
      <c r="D1088" s="676" t="s">
        <v>887</v>
      </c>
    </row>
    <row r="1089" spans="1:4" ht="11.25" customHeight="1" x14ac:dyDescent="0.25">
      <c r="A1089" s="1190"/>
      <c r="B1089" s="675">
        <v>9</v>
      </c>
      <c r="C1089" s="675">
        <v>9</v>
      </c>
      <c r="D1089" s="676" t="s">
        <v>2437</v>
      </c>
    </row>
    <row r="1090" spans="1:4" ht="11.25" customHeight="1" x14ac:dyDescent="0.25">
      <c r="A1090" s="1190"/>
      <c r="B1090" s="675">
        <v>794.04</v>
      </c>
      <c r="C1090" s="675">
        <v>794.01232999999991</v>
      </c>
      <c r="D1090" s="676" t="s">
        <v>2326</v>
      </c>
    </row>
    <row r="1091" spans="1:4" ht="11.25" customHeight="1" x14ac:dyDescent="0.25">
      <c r="A1091" s="1190"/>
      <c r="B1091" s="675">
        <v>33.799999999999997</v>
      </c>
      <c r="C1091" s="675">
        <v>7.7409999999999997</v>
      </c>
      <c r="D1091" s="676" t="s">
        <v>895</v>
      </c>
    </row>
    <row r="1092" spans="1:4" ht="11.25" customHeight="1" x14ac:dyDescent="0.25">
      <c r="A1092" s="1190"/>
      <c r="B1092" s="675">
        <v>35209</v>
      </c>
      <c r="C1092" s="675">
        <v>35209</v>
      </c>
      <c r="D1092" s="676" t="s">
        <v>900</v>
      </c>
    </row>
    <row r="1093" spans="1:4" ht="11.25" customHeight="1" x14ac:dyDescent="0.25">
      <c r="A1093" s="1190"/>
      <c r="B1093" s="675">
        <v>6976</v>
      </c>
      <c r="C1093" s="675">
        <v>6976</v>
      </c>
      <c r="D1093" s="676" t="s">
        <v>2440</v>
      </c>
    </row>
    <row r="1094" spans="1:4" ht="11.25" customHeight="1" x14ac:dyDescent="0.25">
      <c r="A1094" s="1190"/>
      <c r="B1094" s="675">
        <v>1573</v>
      </c>
      <c r="C1094" s="675">
        <v>1573</v>
      </c>
      <c r="D1094" s="676" t="s">
        <v>2441</v>
      </c>
    </row>
    <row r="1095" spans="1:4" ht="11.25" customHeight="1" x14ac:dyDescent="0.25">
      <c r="A1095" s="1190"/>
      <c r="B1095" s="675">
        <v>254.7</v>
      </c>
      <c r="C1095" s="675">
        <v>254.7</v>
      </c>
      <c r="D1095" s="676" t="s">
        <v>2457</v>
      </c>
    </row>
    <row r="1096" spans="1:4" ht="11.25" customHeight="1" x14ac:dyDescent="0.25">
      <c r="A1096" s="1190"/>
      <c r="B1096" s="675">
        <v>2500</v>
      </c>
      <c r="C1096" s="675">
        <v>0</v>
      </c>
      <c r="D1096" s="676" t="s">
        <v>2526</v>
      </c>
    </row>
    <row r="1097" spans="1:4" ht="11.25" customHeight="1" x14ac:dyDescent="0.25">
      <c r="A1097" s="1190"/>
      <c r="B1097" s="675">
        <v>806.42</v>
      </c>
      <c r="C1097" s="675">
        <v>806.423</v>
      </c>
      <c r="D1097" s="676" t="s">
        <v>893</v>
      </c>
    </row>
    <row r="1098" spans="1:4" ht="11.25" customHeight="1" x14ac:dyDescent="0.25">
      <c r="A1098" s="1190"/>
      <c r="B1098" s="675">
        <v>48160.84</v>
      </c>
      <c r="C1098" s="675">
        <v>45634.758330000004</v>
      </c>
      <c r="D1098" s="676" t="s">
        <v>11</v>
      </c>
    </row>
    <row r="1099" spans="1:4" ht="11.25" customHeight="1" x14ac:dyDescent="0.25">
      <c r="A1099" s="1189" t="s">
        <v>1440</v>
      </c>
      <c r="B1099" s="672">
        <v>1318.44</v>
      </c>
      <c r="C1099" s="672">
        <v>1318.43632</v>
      </c>
      <c r="D1099" s="673" t="s">
        <v>2486</v>
      </c>
    </row>
    <row r="1100" spans="1:4" ht="11.25" customHeight="1" x14ac:dyDescent="0.25">
      <c r="A1100" s="1190"/>
      <c r="B1100" s="675">
        <v>1029.17</v>
      </c>
      <c r="C1100" s="675">
        <v>1029.1659999999999</v>
      </c>
      <c r="D1100" s="676" t="s">
        <v>891</v>
      </c>
    </row>
    <row r="1101" spans="1:4" ht="11.25" customHeight="1" x14ac:dyDescent="0.25">
      <c r="A1101" s="1190"/>
      <c r="B1101" s="675">
        <v>29152</v>
      </c>
      <c r="C1101" s="675">
        <v>29152</v>
      </c>
      <c r="D1101" s="676" t="s">
        <v>900</v>
      </c>
    </row>
    <row r="1102" spans="1:4" ht="11.25" customHeight="1" x14ac:dyDescent="0.25">
      <c r="A1102" s="1190"/>
      <c r="B1102" s="675">
        <v>12520</v>
      </c>
      <c r="C1102" s="675">
        <v>12520</v>
      </c>
      <c r="D1102" s="676" t="s">
        <v>2440</v>
      </c>
    </row>
    <row r="1103" spans="1:4" ht="11.25" customHeight="1" x14ac:dyDescent="0.25">
      <c r="A1103" s="1190"/>
      <c r="B1103" s="675">
        <v>994</v>
      </c>
      <c r="C1103" s="675">
        <v>994</v>
      </c>
      <c r="D1103" s="676" t="s">
        <v>2441</v>
      </c>
    </row>
    <row r="1104" spans="1:4" ht="21" customHeight="1" x14ac:dyDescent="0.25">
      <c r="A1104" s="1190"/>
      <c r="B1104" s="675">
        <v>381.6</v>
      </c>
      <c r="C1104" s="675">
        <v>381.6</v>
      </c>
      <c r="D1104" s="676" t="s">
        <v>2443</v>
      </c>
    </row>
    <row r="1105" spans="1:4" ht="11.25" customHeight="1" x14ac:dyDescent="0.25">
      <c r="A1105" s="1190"/>
      <c r="B1105" s="675">
        <v>435.5</v>
      </c>
      <c r="C1105" s="675">
        <v>435.5</v>
      </c>
      <c r="D1105" s="676" t="s">
        <v>2457</v>
      </c>
    </row>
    <row r="1106" spans="1:4" ht="11.25" customHeight="1" x14ac:dyDescent="0.25">
      <c r="A1106" s="1190"/>
      <c r="B1106" s="675">
        <v>709.33</v>
      </c>
      <c r="C1106" s="675">
        <v>709.32600000000002</v>
      </c>
      <c r="D1106" s="676" t="s">
        <v>893</v>
      </c>
    </row>
    <row r="1107" spans="1:4" ht="11.25" customHeight="1" x14ac:dyDescent="0.25">
      <c r="A1107" s="1191"/>
      <c r="B1107" s="677">
        <v>46540.04</v>
      </c>
      <c r="C1107" s="677">
        <v>46540.028319999998</v>
      </c>
      <c r="D1107" s="678" t="s">
        <v>11</v>
      </c>
    </row>
    <row r="1108" spans="1:4" ht="11.25" customHeight="1" x14ac:dyDescent="0.25">
      <c r="A1108" s="1190" t="s">
        <v>1437</v>
      </c>
      <c r="B1108" s="675">
        <v>1043.1099999999999</v>
      </c>
      <c r="C1108" s="675">
        <v>1043.1120000000001</v>
      </c>
      <c r="D1108" s="676" t="s">
        <v>891</v>
      </c>
    </row>
    <row r="1109" spans="1:4" ht="11.25" customHeight="1" x14ac:dyDescent="0.25">
      <c r="A1109" s="1190"/>
      <c r="B1109" s="675">
        <v>13</v>
      </c>
      <c r="C1109" s="675">
        <v>11.816000000000001</v>
      </c>
      <c r="D1109" s="676" t="s">
        <v>895</v>
      </c>
    </row>
    <row r="1110" spans="1:4" ht="11.25" customHeight="1" x14ac:dyDescent="0.25">
      <c r="A1110" s="1190"/>
      <c r="B1110" s="675">
        <v>34433</v>
      </c>
      <c r="C1110" s="675">
        <v>34433</v>
      </c>
      <c r="D1110" s="676" t="s">
        <v>900</v>
      </c>
    </row>
    <row r="1111" spans="1:4" ht="11.25" customHeight="1" x14ac:dyDescent="0.25">
      <c r="A1111" s="1190"/>
      <c r="B1111" s="675">
        <v>8136</v>
      </c>
      <c r="C1111" s="675">
        <v>8136</v>
      </c>
      <c r="D1111" s="676" t="s">
        <v>2440</v>
      </c>
    </row>
    <row r="1112" spans="1:4" ht="11.25" customHeight="1" x14ac:dyDescent="0.25">
      <c r="A1112" s="1190"/>
      <c r="B1112" s="675">
        <v>3182</v>
      </c>
      <c r="C1112" s="675">
        <v>3180.3553200000001</v>
      </c>
      <c r="D1112" s="676" t="s">
        <v>2441</v>
      </c>
    </row>
    <row r="1113" spans="1:4" ht="11.25" customHeight="1" x14ac:dyDescent="0.25">
      <c r="A1113" s="1190"/>
      <c r="B1113" s="675">
        <v>280</v>
      </c>
      <c r="C1113" s="675">
        <v>183.107</v>
      </c>
      <c r="D1113" s="676" t="s">
        <v>418</v>
      </c>
    </row>
    <row r="1114" spans="1:4" ht="21" customHeight="1" x14ac:dyDescent="0.25">
      <c r="A1114" s="1190"/>
      <c r="B1114" s="675">
        <v>21.6</v>
      </c>
      <c r="C1114" s="675">
        <v>21.6</v>
      </c>
      <c r="D1114" s="676" t="s">
        <v>2443</v>
      </c>
    </row>
    <row r="1115" spans="1:4" ht="11.25" customHeight="1" x14ac:dyDescent="0.25">
      <c r="A1115" s="1190"/>
      <c r="B1115" s="675">
        <v>407.6</v>
      </c>
      <c r="C1115" s="675">
        <v>407.6</v>
      </c>
      <c r="D1115" s="676" t="s">
        <v>2457</v>
      </c>
    </row>
    <row r="1116" spans="1:4" ht="11.25" customHeight="1" x14ac:dyDescent="0.25">
      <c r="A1116" s="1190"/>
      <c r="B1116" s="675">
        <v>881.34</v>
      </c>
      <c r="C1116" s="675">
        <v>881.34</v>
      </c>
      <c r="D1116" s="676" t="s">
        <v>893</v>
      </c>
    </row>
    <row r="1117" spans="1:4" ht="11.25" customHeight="1" x14ac:dyDescent="0.25">
      <c r="A1117" s="1190"/>
      <c r="B1117" s="675">
        <v>48397.649999999994</v>
      </c>
      <c r="C1117" s="675">
        <v>48297.930319999992</v>
      </c>
      <c r="D1117" s="676" t="s">
        <v>11</v>
      </c>
    </row>
    <row r="1118" spans="1:4" ht="11.25" customHeight="1" x14ac:dyDescent="0.25">
      <c r="A1118" s="1189" t="s">
        <v>1421</v>
      </c>
      <c r="B1118" s="672">
        <v>203</v>
      </c>
      <c r="C1118" s="672">
        <v>203</v>
      </c>
      <c r="D1118" s="673" t="s">
        <v>2437</v>
      </c>
    </row>
    <row r="1119" spans="1:4" ht="11.25" customHeight="1" x14ac:dyDescent="0.25">
      <c r="A1119" s="1190"/>
      <c r="B1119" s="675">
        <v>1300</v>
      </c>
      <c r="C1119" s="675">
        <v>1300</v>
      </c>
      <c r="D1119" s="676" t="s">
        <v>891</v>
      </c>
    </row>
    <row r="1120" spans="1:4" ht="11.25" customHeight="1" x14ac:dyDescent="0.25">
      <c r="A1120" s="1190"/>
      <c r="B1120" s="675">
        <v>500</v>
      </c>
      <c r="C1120" s="675">
        <v>477.46451999999999</v>
      </c>
      <c r="D1120" s="676" t="s">
        <v>2446</v>
      </c>
    </row>
    <row r="1121" spans="1:4" ht="11.25" customHeight="1" x14ac:dyDescent="0.25">
      <c r="A1121" s="1190"/>
      <c r="B1121" s="675">
        <v>31632</v>
      </c>
      <c r="C1121" s="675">
        <v>31632</v>
      </c>
      <c r="D1121" s="676" t="s">
        <v>900</v>
      </c>
    </row>
    <row r="1122" spans="1:4" ht="11.25" customHeight="1" x14ac:dyDescent="0.25">
      <c r="A1122" s="1190"/>
      <c r="B1122" s="675">
        <v>9376</v>
      </c>
      <c r="C1122" s="675">
        <v>9376</v>
      </c>
      <c r="D1122" s="676" t="s">
        <v>2440</v>
      </c>
    </row>
    <row r="1123" spans="1:4" ht="11.25" customHeight="1" x14ac:dyDescent="0.25">
      <c r="A1123" s="1190"/>
      <c r="B1123" s="675">
        <v>1463</v>
      </c>
      <c r="C1123" s="675">
        <v>1463</v>
      </c>
      <c r="D1123" s="676" t="s">
        <v>2441</v>
      </c>
    </row>
    <row r="1124" spans="1:4" ht="21" customHeight="1" x14ac:dyDescent="0.25">
      <c r="A1124" s="1190"/>
      <c r="B1124" s="675">
        <v>21.6</v>
      </c>
      <c r="C1124" s="675">
        <v>21.6</v>
      </c>
      <c r="D1124" s="676" t="s">
        <v>2443</v>
      </c>
    </row>
    <row r="1125" spans="1:4" ht="11.25" customHeight="1" x14ac:dyDescent="0.25">
      <c r="A1125" s="1190"/>
      <c r="B1125" s="675">
        <v>1329.51</v>
      </c>
      <c r="C1125" s="675">
        <v>1329.5072700000001</v>
      </c>
      <c r="D1125" s="676" t="s">
        <v>2527</v>
      </c>
    </row>
    <row r="1126" spans="1:4" ht="11.25" customHeight="1" x14ac:dyDescent="0.25">
      <c r="A1126" s="1190"/>
      <c r="B1126" s="675">
        <v>798.15</v>
      </c>
      <c r="C1126" s="675">
        <v>798.14499999999998</v>
      </c>
      <c r="D1126" s="676" t="s">
        <v>893</v>
      </c>
    </row>
    <row r="1127" spans="1:4" ht="11.25" customHeight="1" x14ac:dyDescent="0.25">
      <c r="A1127" s="1191"/>
      <c r="B1127" s="677">
        <v>46623.26</v>
      </c>
      <c r="C1127" s="677">
        <v>46600.716789999999</v>
      </c>
      <c r="D1127" s="678" t="s">
        <v>11</v>
      </c>
    </row>
    <row r="1128" spans="1:4" ht="11.25" customHeight="1" x14ac:dyDescent="0.25">
      <c r="A1128" s="1190" t="s">
        <v>1414</v>
      </c>
      <c r="B1128" s="675">
        <v>10</v>
      </c>
      <c r="C1128" s="675">
        <v>10</v>
      </c>
      <c r="D1128" s="676" t="s">
        <v>2437</v>
      </c>
    </row>
    <row r="1129" spans="1:4" ht="11.25" customHeight="1" x14ac:dyDescent="0.25">
      <c r="A1129" s="1190"/>
      <c r="B1129" s="675">
        <v>488.94</v>
      </c>
      <c r="C1129" s="675">
        <v>488.94400000000002</v>
      </c>
      <c r="D1129" s="676" t="s">
        <v>891</v>
      </c>
    </row>
    <row r="1130" spans="1:4" ht="21" customHeight="1" x14ac:dyDescent="0.25">
      <c r="A1130" s="1190"/>
      <c r="B1130" s="675">
        <v>62.5</v>
      </c>
      <c r="C1130" s="675">
        <v>62.497999999999998</v>
      </c>
      <c r="D1130" s="676" t="s">
        <v>886</v>
      </c>
    </row>
    <row r="1131" spans="1:4" ht="11.25" customHeight="1" x14ac:dyDescent="0.25">
      <c r="A1131" s="1190"/>
      <c r="B1131" s="675">
        <v>5</v>
      </c>
      <c r="C1131" s="675">
        <v>4.6829999999999998</v>
      </c>
      <c r="D1131" s="676" t="s">
        <v>895</v>
      </c>
    </row>
    <row r="1132" spans="1:4" ht="11.25" customHeight="1" x14ac:dyDescent="0.25">
      <c r="A1132" s="1190"/>
      <c r="B1132" s="675">
        <v>32328</v>
      </c>
      <c r="C1132" s="675">
        <v>32328</v>
      </c>
      <c r="D1132" s="676" t="s">
        <v>900</v>
      </c>
    </row>
    <row r="1133" spans="1:4" ht="11.25" customHeight="1" x14ac:dyDescent="0.25">
      <c r="A1133" s="1190"/>
      <c r="B1133" s="675">
        <v>5034</v>
      </c>
      <c r="C1133" s="675">
        <v>5034</v>
      </c>
      <c r="D1133" s="676" t="s">
        <v>2440</v>
      </c>
    </row>
    <row r="1134" spans="1:4" ht="11.25" customHeight="1" x14ac:dyDescent="0.25">
      <c r="A1134" s="1190"/>
      <c r="B1134" s="675">
        <v>1449</v>
      </c>
      <c r="C1134" s="675">
        <v>1449</v>
      </c>
      <c r="D1134" s="676" t="s">
        <v>2441</v>
      </c>
    </row>
    <row r="1135" spans="1:4" ht="21" customHeight="1" x14ac:dyDescent="0.25">
      <c r="A1135" s="1190"/>
      <c r="B1135" s="675">
        <v>21.6</v>
      </c>
      <c r="C1135" s="675">
        <v>21.6</v>
      </c>
      <c r="D1135" s="676" t="s">
        <v>2443</v>
      </c>
    </row>
    <row r="1136" spans="1:4" ht="11.25" customHeight="1" x14ac:dyDescent="0.25">
      <c r="A1136" s="1190"/>
      <c r="B1136" s="675">
        <v>2100</v>
      </c>
      <c r="C1136" s="675">
        <v>1318.9606100000001</v>
      </c>
      <c r="D1136" s="676" t="s">
        <v>2528</v>
      </c>
    </row>
    <row r="1137" spans="1:4" ht="11.25" customHeight="1" x14ac:dyDescent="0.25">
      <c r="A1137" s="1190"/>
      <c r="B1137" s="675">
        <v>729.79</v>
      </c>
      <c r="C1137" s="675">
        <v>729.79300000000001</v>
      </c>
      <c r="D1137" s="676" t="s">
        <v>893</v>
      </c>
    </row>
    <row r="1138" spans="1:4" ht="11.25" customHeight="1" x14ac:dyDescent="0.25">
      <c r="A1138" s="1190"/>
      <c r="B1138" s="675">
        <v>42228.83</v>
      </c>
      <c r="C1138" s="675">
        <v>41447.478609999998</v>
      </c>
      <c r="D1138" s="676" t="s">
        <v>11</v>
      </c>
    </row>
    <row r="1139" spans="1:4" ht="11.25" customHeight="1" x14ac:dyDescent="0.25">
      <c r="A1139" s="1189" t="s">
        <v>1432</v>
      </c>
      <c r="B1139" s="672">
        <v>598</v>
      </c>
      <c r="C1139" s="672">
        <v>598</v>
      </c>
      <c r="D1139" s="673" t="s">
        <v>414</v>
      </c>
    </row>
    <row r="1140" spans="1:4" ht="11.25" customHeight="1" x14ac:dyDescent="0.25">
      <c r="A1140" s="1190"/>
      <c r="B1140" s="675">
        <v>1159.54</v>
      </c>
      <c r="C1140" s="675">
        <v>1159.54</v>
      </c>
      <c r="D1140" s="676" t="s">
        <v>2437</v>
      </c>
    </row>
    <row r="1141" spans="1:4" ht="11.25" customHeight="1" x14ac:dyDescent="0.25">
      <c r="A1141" s="1190"/>
      <c r="B1141" s="675">
        <v>1197.74</v>
      </c>
      <c r="C1141" s="675">
        <v>1197.74</v>
      </c>
      <c r="D1141" s="676" t="s">
        <v>891</v>
      </c>
    </row>
    <row r="1142" spans="1:4" ht="11.25" customHeight="1" x14ac:dyDescent="0.25">
      <c r="A1142" s="1190"/>
      <c r="B1142" s="675">
        <v>15</v>
      </c>
      <c r="C1142" s="675">
        <v>15</v>
      </c>
      <c r="D1142" s="676" t="s">
        <v>2449</v>
      </c>
    </row>
    <row r="1143" spans="1:4" ht="11.25" customHeight="1" x14ac:dyDescent="0.25">
      <c r="A1143" s="1190"/>
      <c r="B1143" s="675">
        <v>70.319999999999993</v>
      </c>
      <c r="C1143" s="675">
        <v>70.322000000000003</v>
      </c>
      <c r="D1143" s="676" t="s">
        <v>896</v>
      </c>
    </row>
    <row r="1144" spans="1:4" ht="11.25" customHeight="1" x14ac:dyDescent="0.25">
      <c r="A1144" s="1190"/>
      <c r="B1144" s="675">
        <v>33552</v>
      </c>
      <c r="C1144" s="675">
        <v>33552</v>
      </c>
      <c r="D1144" s="676" t="s">
        <v>900</v>
      </c>
    </row>
    <row r="1145" spans="1:4" ht="11.25" customHeight="1" x14ac:dyDescent="0.25">
      <c r="A1145" s="1190"/>
      <c r="B1145" s="675">
        <v>9002</v>
      </c>
      <c r="C1145" s="675">
        <v>9002</v>
      </c>
      <c r="D1145" s="676" t="s">
        <v>2440</v>
      </c>
    </row>
    <row r="1146" spans="1:4" ht="11.25" customHeight="1" x14ac:dyDescent="0.25">
      <c r="A1146" s="1190"/>
      <c r="B1146" s="675">
        <v>1061</v>
      </c>
      <c r="C1146" s="675">
        <v>1061</v>
      </c>
      <c r="D1146" s="676" t="s">
        <v>2441</v>
      </c>
    </row>
    <row r="1147" spans="1:4" ht="11.25" customHeight="1" x14ac:dyDescent="0.25">
      <c r="A1147" s="1190"/>
      <c r="B1147" s="675">
        <v>52</v>
      </c>
      <c r="C1147" s="675">
        <v>52</v>
      </c>
      <c r="D1147" s="676" t="s">
        <v>418</v>
      </c>
    </row>
    <row r="1148" spans="1:4" ht="21" customHeight="1" x14ac:dyDescent="0.25">
      <c r="A1148" s="1190"/>
      <c r="B1148" s="675">
        <v>21.6</v>
      </c>
      <c r="C1148" s="675">
        <v>21.6</v>
      </c>
      <c r="D1148" s="676" t="s">
        <v>2443</v>
      </c>
    </row>
    <row r="1149" spans="1:4" ht="11.25" customHeight="1" x14ac:dyDescent="0.25">
      <c r="A1149" s="1190"/>
      <c r="B1149" s="675">
        <v>781.43</v>
      </c>
      <c r="C1149" s="675">
        <v>781.42700000000002</v>
      </c>
      <c r="D1149" s="676" t="s">
        <v>893</v>
      </c>
    </row>
    <row r="1150" spans="1:4" ht="11.25" customHeight="1" x14ac:dyDescent="0.25">
      <c r="A1150" s="1191"/>
      <c r="B1150" s="677">
        <v>47510.63</v>
      </c>
      <c r="C1150" s="677">
        <v>47510.629000000001</v>
      </c>
      <c r="D1150" s="678" t="s">
        <v>11</v>
      </c>
    </row>
    <row r="1151" spans="1:4" ht="11.25" customHeight="1" x14ac:dyDescent="0.25">
      <c r="A1151" s="1190" t="s">
        <v>1427</v>
      </c>
      <c r="B1151" s="675">
        <v>590</v>
      </c>
      <c r="C1151" s="675">
        <v>590</v>
      </c>
      <c r="D1151" s="676" t="s">
        <v>414</v>
      </c>
    </row>
    <row r="1152" spans="1:4" ht="11.25" customHeight="1" x14ac:dyDescent="0.25">
      <c r="A1152" s="1190"/>
      <c r="B1152" s="675">
        <v>7200</v>
      </c>
      <c r="C1152" s="675">
        <v>7200</v>
      </c>
      <c r="D1152" s="676" t="s">
        <v>2529</v>
      </c>
    </row>
    <row r="1153" spans="1:4" ht="11.25" customHeight="1" x14ac:dyDescent="0.25">
      <c r="A1153" s="1190"/>
      <c r="B1153" s="675">
        <v>1137.6500000000001</v>
      </c>
      <c r="C1153" s="675">
        <v>1137.6500000000001</v>
      </c>
      <c r="D1153" s="676" t="s">
        <v>2437</v>
      </c>
    </row>
    <row r="1154" spans="1:4" ht="11.25" customHeight="1" x14ac:dyDescent="0.25">
      <c r="A1154" s="1190"/>
      <c r="B1154" s="675">
        <v>1145.53</v>
      </c>
      <c r="C1154" s="675">
        <v>1145.53</v>
      </c>
      <c r="D1154" s="676" t="s">
        <v>891</v>
      </c>
    </row>
    <row r="1155" spans="1:4" ht="21" customHeight="1" x14ac:dyDescent="0.25">
      <c r="A1155" s="1190"/>
      <c r="B1155" s="675">
        <v>84.03</v>
      </c>
      <c r="C1155" s="675">
        <v>84.028999999999996</v>
      </c>
      <c r="D1155" s="676" t="s">
        <v>886</v>
      </c>
    </row>
    <row r="1156" spans="1:4" ht="11.25" customHeight="1" x14ac:dyDescent="0.25">
      <c r="A1156" s="1190"/>
      <c r="B1156" s="675">
        <v>850</v>
      </c>
      <c r="C1156" s="675">
        <v>850</v>
      </c>
      <c r="D1156" s="676" t="s">
        <v>2498</v>
      </c>
    </row>
    <row r="1157" spans="1:4" ht="11.25" customHeight="1" x14ac:dyDescent="0.25">
      <c r="A1157" s="1190"/>
      <c r="B1157" s="675">
        <v>9</v>
      </c>
      <c r="C1157" s="675">
        <v>9</v>
      </c>
      <c r="D1157" s="676" t="s">
        <v>895</v>
      </c>
    </row>
    <row r="1158" spans="1:4" ht="11.25" customHeight="1" x14ac:dyDescent="0.25">
      <c r="A1158" s="1190"/>
      <c r="B1158" s="675">
        <v>42513</v>
      </c>
      <c r="C1158" s="675">
        <v>42513</v>
      </c>
      <c r="D1158" s="676" t="s">
        <v>900</v>
      </c>
    </row>
    <row r="1159" spans="1:4" ht="11.25" customHeight="1" x14ac:dyDescent="0.25">
      <c r="A1159" s="1190"/>
      <c r="B1159" s="675">
        <v>9140</v>
      </c>
      <c r="C1159" s="675">
        <v>9140</v>
      </c>
      <c r="D1159" s="676" t="s">
        <v>2440</v>
      </c>
    </row>
    <row r="1160" spans="1:4" ht="11.25" customHeight="1" x14ac:dyDescent="0.25">
      <c r="A1160" s="1190"/>
      <c r="B1160" s="675">
        <v>726</v>
      </c>
      <c r="C1160" s="675">
        <v>726</v>
      </c>
      <c r="D1160" s="676" t="s">
        <v>2441</v>
      </c>
    </row>
    <row r="1161" spans="1:4" ht="11.25" customHeight="1" x14ac:dyDescent="0.25">
      <c r="A1161" s="1190"/>
      <c r="B1161" s="675">
        <v>1000</v>
      </c>
      <c r="C1161" s="675">
        <v>0</v>
      </c>
      <c r="D1161" s="676" t="s">
        <v>2530</v>
      </c>
    </row>
    <row r="1162" spans="1:4" ht="21" customHeight="1" x14ac:dyDescent="0.25">
      <c r="A1162" s="1190"/>
      <c r="B1162" s="675">
        <v>21.6</v>
      </c>
      <c r="C1162" s="675">
        <v>21.6</v>
      </c>
      <c r="D1162" s="676" t="s">
        <v>2443</v>
      </c>
    </row>
    <row r="1163" spans="1:4" ht="11.25" customHeight="1" x14ac:dyDescent="0.25">
      <c r="A1163" s="1190"/>
      <c r="B1163" s="675">
        <v>509.3</v>
      </c>
      <c r="C1163" s="675">
        <v>509.3</v>
      </c>
      <c r="D1163" s="676" t="s">
        <v>2457</v>
      </c>
    </row>
    <row r="1164" spans="1:4" ht="11.25" customHeight="1" x14ac:dyDescent="0.25">
      <c r="A1164" s="1190"/>
      <c r="B1164" s="675">
        <v>944.82</v>
      </c>
      <c r="C1164" s="675">
        <v>944.82</v>
      </c>
      <c r="D1164" s="676" t="s">
        <v>893</v>
      </c>
    </row>
    <row r="1165" spans="1:4" ht="11.25" customHeight="1" x14ac:dyDescent="0.25">
      <c r="A1165" s="1190"/>
      <c r="B1165" s="675">
        <v>65870.930000000008</v>
      </c>
      <c r="C1165" s="675">
        <v>64870.929000000004</v>
      </c>
      <c r="D1165" s="676" t="s">
        <v>11</v>
      </c>
    </row>
    <row r="1166" spans="1:4" ht="11.25" customHeight="1" x14ac:dyDescent="0.25">
      <c r="A1166" s="1189" t="s">
        <v>1442</v>
      </c>
      <c r="B1166" s="672">
        <v>10</v>
      </c>
      <c r="C1166" s="672">
        <v>10</v>
      </c>
      <c r="D1166" s="673" t="s">
        <v>2449</v>
      </c>
    </row>
    <row r="1167" spans="1:4" ht="11.25" customHeight="1" x14ac:dyDescent="0.25">
      <c r="A1167" s="1190"/>
      <c r="B1167" s="675">
        <v>19277</v>
      </c>
      <c r="C1167" s="675">
        <v>19277</v>
      </c>
      <c r="D1167" s="676" t="s">
        <v>900</v>
      </c>
    </row>
    <row r="1168" spans="1:4" ht="11.25" customHeight="1" x14ac:dyDescent="0.25">
      <c r="A1168" s="1190"/>
      <c r="B1168" s="675">
        <v>5558</v>
      </c>
      <c r="C1168" s="675">
        <v>5558</v>
      </c>
      <c r="D1168" s="676" t="s">
        <v>2440</v>
      </c>
    </row>
    <row r="1169" spans="1:4" ht="11.25" customHeight="1" x14ac:dyDescent="0.25">
      <c r="A1169" s="1190"/>
      <c r="B1169" s="675">
        <v>481</v>
      </c>
      <c r="C1169" s="675">
        <v>481</v>
      </c>
      <c r="D1169" s="676" t="s">
        <v>2441</v>
      </c>
    </row>
    <row r="1170" spans="1:4" ht="11.25" customHeight="1" x14ac:dyDescent="0.25">
      <c r="A1170" s="1190"/>
      <c r="B1170" s="675">
        <v>4497.47</v>
      </c>
      <c r="C1170" s="675">
        <v>4497.4675099999995</v>
      </c>
      <c r="D1170" s="676" t="s">
        <v>2531</v>
      </c>
    </row>
    <row r="1171" spans="1:4" ht="21" customHeight="1" x14ac:dyDescent="0.25">
      <c r="A1171" s="1190"/>
      <c r="B1171" s="675">
        <v>21.6</v>
      </c>
      <c r="C1171" s="675">
        <v>21.6</v>
      </c>
      <c r="D1171" s="676" t="s">
        <v>2443</v>
      </c>
    </row>
    <row r="1172" spans="1:4" ht="11.25" customHeight="1" x14ac:dyDescent="0.25">
      <c r="A1172" s="1190"/>
      <c r="B1172" s="675">
        <v>442.03</v>
      </c>
      <c r="C1172" s="675">
        <v>442.03300000000002</v>
      </c>
      <c r="D1172" s="676" t="s">
        <v>893</v>
      </c>
    </row>
    <row r="1173" spans="1:4" ht="11.25" customHeight="1" x14ac:dyDescent="0.25">
      <c r="A1173" s="1191"/>
      <c r="B1173" s="677">
        <v>30287.1</v>
      </c>
      <c r="C1173" s="677">
        <v>30287.100509999997</v>
      </c>
      <c r="D1173" s="678" t="s">
        <v>11</v>
      </c>
    </row>
    <row r="1174" spans="1:4" ht="11.25" customHeight="1" x14ac:dyDescent="0.25">
      <c r="A1174" s="1190" t="s">
        <v>1400</v>
      </c>
      <c r="B1174" s="675">
        <v>2300</v>
      </c>
      <c r="C1174" s="675">
        <v>2300</v>
      </c>
      <c r="D1174" s="676" t="s">
        <v>2532</v>
      </c>
    </row>
    <row r="1175" spans="1:4" ht="11.25" customHeight="1" x14ac:dyDescent="0.25">
      <c r="A1175" s="1190"/>
      <c r="B1175" s="675">
        <v>96</v>
      </c>
      <c r="C1175" s="675">
        <v>96</v>
      </c>
      <c r="D1175" s="676" t="s">
        <v>2437</v>
      </c>
    </row>
    <row r="1176" spans="1:4" ht="11.25" customHeight="1" x14ac:dyDescent="0.25">
      <c r="A1176" s="1190"/>
      <c r="B1176" s="675">
        <v>503.34</v>
      </c>
      <c r="C1176" s="675">
        <v>503.34100000000001</v>
      </c>
      <c r="D1176" s="676" t="s">
        <v>891</v>
      </c>
    </row>
    <row r="1177" spans="1:4" ht="11.25" customHeight="1" x14ac:dyDescent="0.25">
      <c r="A1177" s="1190"/>
      <c r="B1177" s="675">
        <v>21.2</v>
      </c>
      <c r="C1177" s="675">
        <v>13.19</v>
      </c>
      <c r="D1177" s="676" t="s">
        <v>895</v>
      </c>
    </row>
    <row r="1178" spans="1:4" ht="11.25" customHeight="1" x14ac:dyDescent="0.25">
      <c r="A1178" s="1190"/>
      <c r="B1178" s="675">
        <v>12620</v>
      </c>
      <c r="C1178" s="675">
        <v>12620</v>
      </c>
      <c r="D1178" s="676" t="s">
        <v>900</v>
      </c>
    </row>
    <row r="1179" spans="1:4" ht="11.25" customHeight="1" x14ac:dyDescent="0.25">
      <c r="A1179" s="1190"/>
      <c r="B1179" s="675">
        <v>3239</v>
      </c>
      <c r="C1179" s="675">
        <v>3239</v>
      </c>
      <c r="D1179" s="676" t="s">
        <v>2440</v>
      </c>
    </row>
    <row r="1180" spans="1:4" ht="11.25" customHeight="1" x14ac:dyDescent="0.25">
      <c r="A1180" s="1190"/>
      <c r="B1180" s="675">
        <v>430</v>
      </c>
      <c r="C1180" s="675">
        <v>430</v>
      </c>
      <c r="D1180" s="676" t="s">
        <v>2441</v>
      </c>
    </row>
    <row r="1181" spans="1:4" ht="11.25" customHeight="1" x14ac:dyDescent="0.25">
      <c r="A1181" s="1190"/>
      <c r="B1181" s="675">
        <v>2000</v>
      </c>
      <c r="C1181" s="675">
        <v>0</v>
      </c>
      <c r="D1181" s="676" t="s">
        <v>2533</v>
      </c>
    </row>
    <row r="1182" spans="1:4" ht="21" customHeight="1" x14ac:dyDescent="0.25">
      <c r="A1182" s="1190"/>
      <c r="B1182" s="675">
        <v>392.6</v>
      </c>
      <c r="C1182" s="675">
        <v>392.6</v>
      </c>
      <c r="D1182" s="676" t="s">
        <v>2443</v>
      </c>
    </row>
    <row r="1183" spans="1:4" ht="11.25" customHeight="1" x14ac:dyDescent="0.25">
      <c r="A1183" s="1190"/>
      <c r="B1183" s="675">
        <v>317.06</v>
      </c>
      <c r="C1183" s="675">
        <v>317.05900000000003</v>
      </c>
      <c r="D1183" s="676" t="s">
        <v>893</v>
      </c>
    </row>
    <row r="1184" spans="1:4" ht="11.25" customHeight="1" x14ac:dyDescent="0.25">
      <c r="A1184" s="1190"/>
      <c r="B1184" s="675">
        <v>21919.200000000001</v>
      </c>
      <c r="C1184" s="675">
        <v>19911.189999999999</v>
      </c>
      <c r="D1184" s="676" t="s">
        <v>11</v>
      </c>
    </row>
    <row r="1185" spans="1:4" ht="11.25" customHeight="1" x14ac:dyDescent="0.25">
      <c r="A1185" s="1189" t="s">
        <v>1433</v>
      </c>
      <c r="B1185" s="672">
        <v>1000</v>
      </c>
      <c r="C1185" s="672">
        <v>1000</v>
      </c>
      <c r="D1185" s="673" t="s">
        <v>2534</v>
      </c>
    </row>
    <row r="1186" spans="1:4" ht="11.25" customHeight="1" x14ac:dyDescent="0.25">
      <c r="A1186" s="1190"/>
      <c r="B1186" s="675">
        <v>107.66</v>
      </c>
      <c r="C1186" s="675">
        <v>107.66</v>
      </c>
      <c r="D1186" s="676" t="s">
        <v>2437</v>
      </c>
    </row>
    <row r="1187" spans="1:4" ht="11.25" customHeight="1" x14ac:dyDescent="0.25">
      <c r="A1187" s="1190"/>
      <c r="B1187" s="675">
        <v>867.93</v>
      </c>
      <c r="C1187" s="675">
        <v>867.92499999999995</v>
      </c>
      <c r="D1187" s="676" t="s">
        <v>891</v>
      </c>
    </row>
    <row r="1188" spans="1:4" ht="11.25" customHeight="1" x14ac:dyDescent="0.25">
      <c r="A1188" s="1190"/>
      <c r="B1188" s="675">
        <v>25052</v>
      </c>
      <c r="C1188" s="675">
        <v>25052</v>
      </c>
      <c r="D1188" s="676" t="s">
        <v>900</v>
      </c>
    </row>
    <row r="1189" spans="1:4" ht="11.25" customHeight="1" x14ac:dyDescent="0.25">
      <c r="A1189" s="1190"/>
      <c r="B1189" s="675">
        <v>8245</v>
      </c>
      <c r="C1189" s="675">
        <v>8245</v>
      </c>
      <c r="D1189" s="676" t="s">
        <v>2440</v>
      </c>
    </row>
    <row r="1190" spans="1:4" ht="11.25" customHeight="1" x14ac:dyDescent="0.25">
      <c r="A1190" s="1190"/>
      <c r="B1190" s="675">
        <v>1443</v>
      </c>
      <c r="C1190" s="675">
        <v>1443</v>
      </c>
      <c r="D1190" s="676" t="s">
        <v>2441</v>
      </c>
    </row>
    <row r="1191" spans="1:4" ht="11.25" customHeight="1" x14ac:dyDescent="0.25">
      <c r="A1191" s="1190"/>
      <c r="B1191" s="675">
        <v>1200</v>
      </c>
      <c r="C1191" s="675">
        <v>1200</v>
      </c>
      <c r="D1191" s="676" t="s">
        <v>2535</v>
      </c>
    </row>
    <row r="1192" spans="1:4" ht="21.75" customHeight="1" x14ac:dyDescent="0.25">
      <c r="A1192" s="1190"/>
      <c r="B1192" s="675">
        <v>21.6</v>
      </c>
      <c r="C1192" s="675">
        <v>21.6</v>
      </c>
      <c r="D1192" s="676" t="s">
        <v>2443</v>
      </c>
    </row>
    <row r="1193" spans="1:4" ht="11.25" customHeight="1" x14ac:dyDescent="0.25">
      <c r="A1193" s="1190"/>
      <c r="B1193" s="675">
        <v>409.8</v>
      </c>
      <c r="C1193" s="675">
        <v>409.8</v>
      </c>
      <c r="D1193" s="676" t="s">
        <v>2457</v>
      </c>
    </row>
    <row r="1194" spans="1:4" ht="11.25" customHeight="1" x14ac:dyDescent="0.25">
      <c r="A1194" s="1190"/>
      <c r="B1194" s="675">
        <v>586.21</v>
      </c>
      <c r="C1194" s="675">
        <v>586.21100000000001</v>
      </c>
      <c r="D1194" s="676" t="s">
        <v>893</v>
      </c>
    </row>
    <row r="1195" spans="1:4" ht="11.25" customHeight="1" x14ac:dyDescent="0.25">
      <c r="A1195" s="1191"/>
      <c r="B1195" s="677">
        <v>38933.199999999997</v>
      </c>
      <c r="C1195" s="677">
        <v>38933.196000000004</v>
      </c>
      <c r="D1195" s="678" t="s">
        <v>11</v>
      </c>
    </row>
    <row r="1196" spans="1:4" ht="11.25" customHeight="1" x14ac:dyDescent="0.25">
      <c r="A1196" s="1190" t="s">
        <v>2536</v>
      </c>
      <c r="B1196" s="675">
        <v>120.32</v>
      </c>
      <c r="C1196" s="675">
        <v>120.324</v>
      </c>
      <c r="D1196" s="676" t="s">
        <v>2537</v>
      </c>
    </row>
    <row r="1197" spans="1:4" ht="11.25" customHeight="1" x14ac:dyDescent="0.25">
      <c r="A1197" s="1190"/>
      <c r="B1197" s="675">
        <v>110</v>
      </c>
      <c r="C1197" s="675">
        <v>34.930999999999997</v>
      </c>
      <c r="D1197" s="676" t="s">
        <v>2538</v>
      </c>
    </row>
    <row r="1198" spans="1:4" ht="11.25" customHeight="1" x14ac:dyDescent="0.25">
      <c r="A1198" s="1190"/>
      <c r="B1198" s="675">
        <v>16286</v>
      </c>
      <c r="C1198" s="675">
        <v>16286</v>
      </c>
      <c r="D1198" s="676" t="s">
        <v>900</v>
      </c>
    </row>
    <row r="1199" spans="1:4" ht="11.25" customHeight="1" x14ac:dyDescent="0.25">
      <c r="A1199" s="1190"/>
      <c r="B1199" s="675">
        <v>5908</v>
      </c>
      <c r="C1199" s="675">
        <v>5908</v>
      </c>
      <c r="D1199" s="676" t="s">
        <v>2440</v>
      </c>
    </row>
    <row r="1200" spans="1:4" ht="11.25" customHeight="1" x14ac:dyDescent="0.25">
      <c r="A1200" s="1190"/>
      <c r="B1200" s="675">
        <v>428</v>
      </c>
      <c r="C1200" s="675">
        <v>428</v>
      </c>
      <c r="D1200" s="676" t="s">
        <v>2441</v>
      </c>
    </row>
    <row r="1201" spans="1:4" ht="21.75" customHeight="1" x14ac:dyDescent="0.25">
      <c r="A1201" s="1190"/>
      <c r="B1201" s="675">
        <v>781.9</v>
      </c>
      <c r="C1201" s="675">
        <v>781.9</v>
      </c>
      <c r="D1201" s="676" t="s">
        <v>2443</v>
      </c>
    </row>
    <row r="1202" spans="1:4" ht="11.25" customHeight="1" x14ac:dyDescent="0.25">
      <c r="A1202" s="1190"/>
      <c r="B1202" s="675">
        <v>340.09</v>
      </c>
      <c r="C1202" s="675">
        <v>340.09300000000002</v>
      </c>
      <c r="D1202" s="676" t="s">
        <v>893</v>
      </c>
    </row>
    <row r="1203" spans="1:4" ht="11.25" customHeight="1" x14ac:dyDescent="0.25">
      <c r="A1203" s="1190"/>
      <c r="B1203" s="675">
        <v>23974.31</v>
      </c>
      <c r="C1203" s="675">
        <v>23899.248000000003</v>
      </c>
      <c r="D1203" s="676" t="s">
        <v>11</v>
      </c>
    </row>
    <row r="1204" spans="1:4" ht="11.25" customHeight="1" x14ac:dyDescent="0.25">
      <c r="A1204" s="1189" t="s">
        <v>1431</v>
      </c>
      <c r="B1204" s="672">
        <v>21</v>
      </c>
      <c r="C1204" s="672">
        <v>20.925000000000001</v>
      </c>
      <c r="D1204" s="673" t="s">
        <v>895</v>
      </c>
    </row>
    <row r="1205" spans="1:4" ht="11.25" customHeight="1" x14ac:dyDescent="0.25">
      <c r="A1205" s="1190"/>
      <c r="B1205" s="675">
        <v>23645</v>
      </c>
      <c r="C1205" s="675">
        <v>23645</v>
      </c>
      <c r="D1205" s="676" t="s">
        <v>900</v>
      </c>
    </row>
    <row r="1206" spans="1:4" ht="11.25" customHeight="1" x14ac:dyDescent="0.25">
      <c r="A1206" s="1190"/>
      <c r="B1206" s="675">
        <v>6574</v>
      </c>
      <c r="C1206" s="675">
        <v>6574</v>
      </c>
      <c r="D1206" s="676" t="s">
        <v>2440</v>
      </c>
    </row>
    <row r="1207" spans="1:4" ht="11.25" customHeight="1" x14ac:dyDescent="0.25">
      <c r="A1207" s="1190"/>
      <c r="B1207" s="675">
        <v>884</v>
      </c>
      <c r="C1207" s="675">
        <v>884</v>
      </c>
      <c r="D1207" s="676" t="s">
        <v>2441</v>
      </c>
    </row>
    <row r="1208" spans="1:4" ht="21.75" customHeight="1" x14ac:dyDescent="0.25">
      <c r="A1208" s="1190"/>
      <c r="B1208" s="675">
        <v>21.6</v>
      </c>
      <c r="C1208" s="675">
        <v>21.6</v>
      </c>
      <c r="D1208" s="676" t="s">
        <v>2443</v>
      </c>
    </row>
    <row r="1209" spans="1:4" ht="11.25" customHeight="1" x14ac:dyDescent="0.25">
      <c r="A1209" s="1190"/>
      <c r="B1209" s="675">
        <v>28</v>
      </c>
      <c r="C1209" s="675">
        <v>28</v>
      </c>
      <c r="D1209" s="676" t="s">
        <v>2539</v>
      </c>
    </row>
    <row r="1210" spans="1:4" ht="11.25" customHeight="1" x14ac:dyDescent="0.25">
      <c r="A1210" s="1190"/>
      <c r="B1210" s="675">
        <v>618.34</v>
      </c>
      <c r="C1210" s="675">
        <v>618.33799999999997</v>
      </c>
      <c r="D1210" s="676" t="s">
        <v>893</v>
      </c>
    </row>
    <row r="1211" spans="1:4" ht="11.25" customHeight="1" x14ac:dyDescent="0.25">
      <c r="A1211" s="1191"/>
      <c r="B1211" s="677">
        <v>31791.94</v>
      </c>
      <c r="C1211" s="677">
        <v>31791.862999999998</v>
      </c>
      <c r="D1211" s="678" t="s">
        <v>11</v>
      </c>
    </row>
    <row r="1212" spans="1:4" ht="11.25" customHeight="1" x14ac:dyDescent="0.25">
      <c r="A1212" s="1190" t="s">
        <v>1430</v>
      </c>
      <c r="B1212" s="675">
        <v>76.3</v>
      </c>
      <c r="C1212" s="675">
        <v>76.3</v>
      </c>
      <c r="D1212" s="676" t="s">
        <v>2444</v>
      </c>
    </row>
    <row r="1213" spans="1:4" ht="11.25" customHeight="1" x14ac:dyDescent="0.25">
      <c r="A1213" s="1190"/>
      <c r="B1213" s="675">
        <v>38.49</v>
      </c>
      <c r="C1213" s="675">
        <v>38.482779999999998</v>
      </c>
      <c r="D1213" s="676" t="s">
        <v>826</v>
      </c>
    </row>
    <row r="1214" spans="1:4" ht="11.25" customHeight="1" x14ac:dyDescent="0.25">
      <c r="A1214" s="1190"/>
      <c r="B1214" s="675">
        <v>3400</v>
      </c>
      <c r="C1214" s="675">
        <v>3400</v>
      </c>
      <c r="D1214" s="676" t="s">
        <v>2540</v>
      </c>
    </row>
    <row r="1215" spans="1:4" ht="11.25" customHeight="1" x14ac:dyDescent="0.25">
      <c r="A1215" s="1190"/>
      <c r="B1215" s="675">
        <v>35</v>
      </c>
      <c r="C1215" s="675">
        <v>35</v>
      </c>
      <c r="D1215" s="676" t="s">
        <v>2437</v>
      </c>
    </row>
    <row r="1216" spans="1:4" ht="11.25" customHeight="1" x14ac:dyDescent="0.25">
      <c r="A1216" s="1190"/>
      <c r="B1216" s="675">
        <v>763.24</v>
      </c>
      <c r="C1216" s="675">
        <v>763.24</v>
      </c>
      <c r="D1216" s="676" t="s">
        <v>891</v>
      </c>
    </row>
    <row r="1217" spans="1:4" ht="21.75" customHeight="1" x14ac:dyDescent="0.25">
      <c r="A1217" s="1190"/>
      <c r="B1217" s="675">
        <v>80.22</v>
      </c>
      <c r="C1217" s="675">
        <v>80.221999999999994</v>
      </c>
      <c r="D1217" s="676" t="s">
        <v>886</v>
      </c>
    </row>
    <row r="1218" spans="1:4" ht="11.25" customHeight="1" x14ac:dyDescent="0.25">
      <c r="A1218" s="1190"/>
      <c r="B1218" s="675">
        <v>500</v>
      </c>
      <c r="C1218" s="675">
        <v>500</v>
      </c>
      <c r="D1218" s="676" t="s">
        <v>2446</v>
      </c>
    </row>
    <row r="1219" spans="1:4" ht="11.25" customHeight="1" x14ac:dyDescent="0.25">
      <c r="A1219" s="1190"/>
      <c r="B1219" s="675">
        <v>22013</v>
      </c>
      <c r="C1219" s="675">
        <v>22013</v>
      </c>
      <c r="D1219" s="676" t="s">
        <v>900</v>
      </c>
    </row>
    <row r="1220" spans="1:4" ht="11.25" customHeight="1" x14ac:dyDescent="0.25">
      <c r="A1220" s="1190"/>
      <c r="B1220" s="675">
        <v>6093</v>
      </c>
      <c r="C1220" s="675">
        <v>6093</v>
      </c>
      <c r="D1220" s="676" t="s">
        <v>2440</v>
      </c>
    </row>
    <row r="1221" spans="1:4" ht="11.25" customHeight="1" x14ac:dyDescent="0.25">
      <c r="A1221" s="1190"/>
      <c r="B1221" s="675">
        <v>829</v>
      </c>
      <c r="C1221" s="675">
        <v>829</v>
      </c>
      <c r="D1221" s="676" t="s">
        <v>2441</v>
      </c>
    </row>
    <row r="1222" spans="1:4" ht="21.75" customHeight="1" x14ac:dyDescent="0.25">
      <c r="A1222" s="1190"/>
      <c r="B1222" s="675">
        <v>21.6</v>
      </c>
      <c r="C1222" s="675">
        <v>21.6</v>
      </c>
      <c r="D1222" s="676" t="s">
        <v>2443</v>
      </c>
    </row>
    <row r="1223" spans="1:4" ht="11.25" customHeight="1" x14ac:dyDescent="0.25">
      <c r="A1223" s="1190"/>
      <c r="B1223" s="675">
        <v>558.24</v>
      </c>
      <c r="C1223" s="675">
        <v>558.23599999999999</v>
      </c>
      <c r="D1223" s="676" t="s">
        <v>893</v>
      </c>
    </row>
    <row r="1224" spans="1:4" ht="11.25" customHeight="1" x14ac:dyDescent="0.25">
      <c r="A1224" s="1190"/>
      <c r="B1224" s="675">
        <v>34408.089999999997</v>
      </c>
      <c r="C1224" s="675">
        <v>34408.080779999997</v>
      </c>
      <c r="D1224" s="676" t="s">
        <v>11</v>
      </c>
    </row>
    <row r="1225" spans="1:4" ht="11.25" customHeight="1" x14ac:dyDescent="0.25">
      <c r="A1225" s="1189" t="s">
        <v>1419</v>
      </c>
      <c r="B1225" s="672">
        <v>600</v>
      </c>
      <c r="C1225" s="672">
        <v>600</v>
      </c>
      <c r="D1225" s="673" t="s">
        <v>2437</v>
      </c>
    </row>
    <row r="1226" spans="1:4" ht="11.25" customHeight="1" x14ac:dyDescent="0.25">
      <c r="A1226" s="1190"/>
      <c r="B1226" s="675">
        <v>189.34</v>
      </c>
      <c r="C1226" s="675">
        <v>189.34100000000001</v>
      </c>
      <c r="D1226" s="676" t="s">
        <v>891</v>
      </c>
    </row>
    <row r="1227" spans="1:4" ht="11.25" customHeight="1" x14ac:dyDescent="0.25">
      <c r="A1227" s="1190"/>
      <c r="B1227" s="675">
        <v>32.799999999999997</v>
      </c>
      <c r="C1227" s="675">
        <v>21.826000000000001</v>
      </c>
      <c r="D1227" s="676" t="s">
        <v>895</v>
      </c>
    </row>
    <row r="1228" spans="1:4" ht="11.25" customHeight="1" x14ac:dyDescent="0.25">
      <c r="A1228" s="1190"/>
      <c r="B1228" s="675">
        <v>16169</v>
      </c>
      <c r="C1228" s="675">
        <v>16169</v>
      </c>
      <c r="D1228" s="676" t="s">
        <v>900</v>
      </c>
    </row>
    <row r="1229" spans="1:4" ht="11.25" customHeight="1" x14ac:dyDescent="0.25">
      <c r="A1229" s="1190"/>
      <c r="B1229" s="675">
        <v>4418</v>
      </c>
      <c r="C1229" s="675">
        <v>4418</v>
      </c>
      <c r="D1229" s="676" t="s">
        <v>2440</v>
      </c>
    </row>
    <row r="1230" spans="1:4" ht="11.25" customHeight="1" x14ac:dyDescent="0.25">
      <c r="A1230" s="1190"/>
      <c r="B1230" s="675">
        <v>1143</v>
      </c>
      <c r="C1230" s="675">
        <v>1143</v>
      </c>
      <c r="D1230" s="676" t="s">
        <v>2441</v>
      </c>
    </row>
    <row r="1231" spans="1:4" ht="21.75" customHeight="1" x14ac:dyDescent="0.25">
      <c r="A1231" s="1190"/>
      <c r="B1231" s="675">
        <v>2426.6</v>
      </c>
      <c r="C1231" s="675">
        <v>2426.6</v>
      </c>
      <c r="D1231" s="676" t="s">
        <v>2443</v>
      </c>
    </row>
    <row r="1232" spans="1:4" ht="11.25" customHeight="1" x14ac:dyDescent="0.25">
      <c r="A1232" s="1190"/>
      <c r="B1232" s="675">
        <v>500</v>
      </c>
      <c r="C1232" s="675">
        <v>500</v>
      </c>
      <c r="D1232" s="676" t="s">
        <v>2541</v>
      </c>
    </row>
    <row r="1233" spans="1:4" ht="11.25" customHeight="1" x14ac:dyDescent="0.25">
      <c r="A1233" s="1190"/>
      <c r="B1233" s="675">
        <v>180</v>
      </c>
      <c r="C1233" s="675">
        <v>174.62</v>
      </c>
      <c r="D1233" s="676" t="s">
        <v>2457</v>
      </c>
    </row>
    <row r="1234" spans="1:4" ht="11.25" customHeight="1" x14ac:dyDescent="0.25">
      <c r="A1234" s="1190"/>
      <c r="B1234" s="675">
        <v>391.66</v>
      </c>
      <c r="C1234" s="675">
        <v>391.65499999999997</v>
      </c>
      <c r="D1234" s="676" t="s">
        <v>893</v>
      </c>
    </row>
    <row r="1235" spans="1:4" ht="11.25" customHeight="1" x14ac:dyDescent="0.25">
      <c r="A1235" s="1191"/>
      <c r="B1235" s="677">
        <v>26050.399999999998</v>
      </c>
      <c r="C1235" s="677">
        <v>26034.041999999998</v>
      </c>
      <c r="D1235" s="678" t="s">
        <v>11</v>
      </c>
    </row>
    <row r="1236" spans="1:4" ht="11.25" customHeight="1" x14ac:dyDescent="0.25">
      <c r="A1236" s="1190" t="s">
        <v>1355</v>
      </c>
      <c r="B1236" s="675">
        <v>948</v>
      </c>
      <c r="C1236" s="675">
        <v>948</v>
      </c>
      <c r="D1236" s="676" t="s">
        <v>2517</v>
      </c>
    </row>
    <row r="1237" spans="1:4" ht="11.25" customHeight="1" x14ac:dyDescent="0.25">
      <c r="A1237" s="1190"/>
      <c r="B1237" s="675">
        <v>2</v>
      </c>
      <c r="C1237" s="675">
        <v>2</v>
      </c>
      <c r="D1237" s="676" t="s">
        <v>888</v>
      </c>
    </row>
    <row r="1238" spans="1:4" ht="11.25" customHeight="1" x14ac:dyDescent="0.25">
      <c r="A1238" s="1190"/>
      <c r="B1238" s="675">
        <v>16431</v>
      </c>
      <c r="C1238" s="675">
        <v>16431</v>
      </c>
      <c r="D1238" s="676" t="s">
        <v>900</v>
      </c>
    </row>
    <row r="1239" spans="1:4" ht="11.25" customHeight="1" x14ac:dyDescent="0.25">
      <c r="A1239" s="1190"/>
      <c r="B1239" s="675">
        <v>2327</v>
      </c>
      <c r="C1239" s="675">
        <v>2327</v>
      </c>
      <c r="D1239" s="676" t="s">
        <v>2440</v>
      </c>
    </row>
    <row r="1240" spans="1:4" ht="11.25" customHeight="1" x14ac:dyDescent="0.25">
      <c r="A1240" s="1190"/>
      <c r="B1240" s="675">
        <v>227</v>
      </c>
      <c r="C1240" s="675">
        <v>227</v>
      </c>
      <c r="D1240" s="676" t="s">
        <v>2441</v>
      </c>
    </row>
    <row r="1241" spans="1:4" ht="21.75" customHeight="1" x14ac:dyDescent="0.25">
      <c r="A1241" s="1190"/>
      <c r="B1241" s="675">
        <v>14.9</v>
      </c>
      <c r="C1241" s="675">
        <v>14.9</v>
      </c>
      <c r="D1241" s="676" t="s">
        <v>2443</v>
      </c>
    </row>
    <row r="1242" spans="1:4" ht="11.25" customHeight="1" x14ac:dyDescent="0.25">
      <c r="A1242" s="1190"/>
      <c r="B1242" s="675">
        <v>359.52</v>
      </c>
      <c r="C1242" s="675">
        <v>359.52</v>
      </c>
      <c r="D1242" s="676" t="s">
        <v>2457</v>
      </c>
    </row>
    <row r="1243" spans="1:4" ht="11.25" customHeight="1" x14ac:dyDescent="0.25">
      <c r="A1243" s="1190"/>
      <c r="B1243" s="675">
        <v>443.62</v>
      </c>
      <c r="C1243" s="675">
        <v>443.61799999999999</v>
      </c>
      <c r="D1243" s="676" t="s">
        <v>893</v>
      </c>
    </row>
    <row r="1244" spans="1:4" ht="11.25" customHeight="1" x14ac:dyDescent="0.25">
      <c r="A1244" s="1190"/>
      <c r="B1244" s="675">
        <v>20753.04</v>
      </c>
      <c r="C1244" s="675">
        <v>20753.038</v>
      </c>
      <c r="D1244" s="676" t="s">
        <v>11</v>
      </c>
    </row>
    <row r="1245" spans="1:4" ht="11.25" customHeight="1" x14ac:dyDescent="0.25">
      <c r="A1245" s="1189" t="s">
        <v>1373</v>
      </c>
      <c r="B1245" s="672">
        <v>162.44</v>
      </c>
      <c r="C1245" s="672">
        <v>162.435</v>
      </c>
      <c r="D1245" s="673" t="s">
        <v>2537</v>
      </c>
    </row>
    <row r="1246" spans="1:4" ht="11.25" customHeight="1" x14ac:dyDescent="0.25">
      <c r="A1246" s="1190"/>
      <c r="B1246" s="675">
        <v>70.5</v>
      </c>
      <c r="C1246" s="675">
        <v>70.5</v>
      </c>
      <c r="D1246" s="676" t="s">
        <v>2437</v>
      </c>
    </row>
    <row r="1247" spans="1:4" ht="11.25" customHeight="1" x14ac:dyDescent="0.25">
      <c r="A1247" s="1190"/>
      <c r="B1247" s="675">
        <v>324.52</v>
      </c>
      <c r="C1247" s="675">
        <v>140.596</v>
      </c>
      <c r="D1247" s="676" t="s">
        <v>2244</v>
      </c>
    </row>
    <row r="1248" spans="1:4" ht="11.25" customHeight="1" x14ac:dyDescent="0.25">
      <c r="A1248" s="1190"/>
      <c r="B1248" s="675">
        <v>2</v>
      </c>
      <c r="C1248" s="675">
        <v>2</v>
      </c>
      <c r="D1248" s="676" t="s">
        <v>888</v>
      </c>
    </row>
    <row r="1249" spans="1:4" ht="11.25" customHeight="1" x14ac:dyDescent="0.25">
      <c r="A1249" s="1190"/>
      <c r="B1249" s="675">
        <v>33103</v>
      </c>
      <c r="C1249" s="675">
        <v>33103</v>
      </c>
      <c r="D1249" s="676" t="s">
        <v>900</v>
      </c>
    </row>
    <row r="1250" spans="1:4" ht="11.25" customHeight="1" x14ac:dyDescent="0.25">
      <c r="A1250" s="1190"/>
      <c r="B1250" s="675">
        <v>3753</v>
      </c>
      <c r="C1250" s="675">
        <v>3753</v>
      </c>
      <c r="D1250" s="676" t="s">
        <v>2440</v>
      </c>
    </row>
    <row r="1251" spans="1:4" ht="11.25" customHeight="1" x14ac:dyDescent="0.25">
      <c r="A1251" s="1190"/>
      <c r="B1251" s="675">
        <v>300</v>
      </c>
      <c r="C1251" s="675">
        <v>300</v>
      </c>
      <c r="D1251" s="676" t="s">
        <v>2441</v>
      </c>
    </row>
    <row r="1252" spans="1:4" ht="21.75" customHeight="1" x14ac:dyDescent="0.25">
      <c r="A1252" s="1190"/>
      <c r="B1252" s="675">
        <v>14.9</v>
      </c>
      <c r="C1252" s="675">
        <v>14.9</v>
      </c>
      <c r="D1252" s="676" t="s">
        <v>2443</v>
      </c>
    </row>
    <row r="1253" spans="1:4" ht="11.25" customHeight="1" x14ac:dyDescent="0.25">
      <c r="A1253" s="1190"/>
      <c r="B1253" s="675">
        <v>136.01</v>
      </c>
      <c r="C1253" s="675">
        <v>136.01</v>
      </c>
      <c r="D1253" s="676" t="s">
        <v>2457</v>
      </c>
    </row>
    <row r="1254" spans="1:4" ht="11.25" customHeight="1" x14ac:dyDescent="0.25">
      <c r="A1254" s="1190"/>
      <c r="B1254" s="675">
        <v>10</v>
      </c>
      <c r="C1254" s="675">
        <v>10</v>
      </c>
      <c r="D1254" s="676" t="s">
        <v>2482</v>
      </c>
    </row>
    <row r="1255" spans="1:4" ht="11.25" customHeight="1" x14ac:dyDescent="0.25">
      <c r="A1255" s="1190"/>
      <c r="B1255" s="675">
        <v>906.35</v>
      </c>
      <c r="C1255" s="675">
        <v>906.35299999999995</v>
      </c>
      <c r="D1255" s="676" t="s">
        <v>893</v>
      </c>
    </row>
    <row r="1256" spans="1:4" ht="11.25" customHeight="1" x14ac:dyDescent="0.25">
      <c r="A1256" s="1191"/>
      <c r="B1256" s="677">
        <v>38782.720000000001</v>
      </c>
      <c r="C1256" s="677">
        <v>38598.794000000009</v>
      </c>
      <c r="D1256" s="678" t="s">
        <v>11</v>
      </c>
    </row>
    <row r="1257" spans="1:4" ht="11.25" customHeight="1" x14ac:dyDescent="0.25">
      <c r="A1257" s="1190" t="s">
        <v>1353</v>
      </c>
      <c r="B1257" s="675">
        <v>17076</v>
      </c>
      <c r="C1257" s="675">
        <v>17076</v>
      </c>
      <c r="D1257" s="676" t="s">
        <v>900</v>
      </c>
    </row>
    <row r="1258" spans="1:4" ht="11.25" customHeight="1" x14ac:dyDescent="0.25">
      <c r="A1258" s="1190"/>
      <c r="B1258" s="675">
        <v>1776</v>
      </c>
      <c r="C1258" s="675">
        <v>1776</v>
      </c>
      <c r="D1258" s="676" t="s">
        <v>2440</v>
      </c>
    </row>
    <row r="1259" spans="1:4" ht="11.25" customHeight="1" x14ac:dyDescent="0.25">
      <c r="A1259" s="1190"/>
      <c r="B1259" s="675">
        <v>168</v>
      </c>
      <c r="C1259" s="675">
        <v>168</v>
      </c>
      <c r="D1259" s="676" t="s">
        <v>2441</v>
      </c>
    </row>
    <row r="1260" spans="1:4" ht="21.75" customHeight="1" x14ac:dyDescent="0.25">
      <c r="A1260" s="1190"/>
      <c r="B1260" s="675">
        <v>14.9</v>
      </c>
      <c r="C1260" s="675">
        <v>14.9</v>
      </c>
      <c r="D1260" s="676" t="s">
        <v>2443</v>
      </c>
    </row>
    <row r="1261" spans="1:4" ht="11.25" customHeight="1" x14ac:dyDescent="0.25">
      <c r="A1261" s="1190"/>
      <c r="B1261" s="675">
        <v>504.74</v>
      </c>
      <c r="C1261" s="675">
        <v>504.74</v>
      </c>
      <c r="D1261" s="676" t="s">
        <v>893</v>
      </c>
    </row>
    <row r="1262" spans="1:4" ht="11.25" customHeight="1" x14ac:dyDescent="0.25">
      <c r="A1262" s="1190"/>
      <c r="B1262" s="675">
        <v>19539.640000000003</v>
      </c>
      <c r="C1262" s="675">
        <v>19539.640000000003</v>
      </c>
      <c r="D1262" s="676" t="s">
        <v>11</v>
      </c>
    </row>
    <row r="1263" spans="1:4" ht="11.25" customHeight="1" x14ac:dyDescent="0.25">
      <c r="A1263" s="1189" t="s">
        <v>1478</v>
      </c>
      <c r="B1263" s="672">
        <v>1500</v>
      </c>
      <c r="C1263" s="672">
        <v>0</v>
      </c>
      <c r="D1263" s="673" t="s">
        <v>2542</v>
      </c>
    </row>
    <row r="1264" spans="1:4" ht="11.25" customHeight="1" x14ac:dyDescent="0.25">
      <c r="A1264" s="1190"/>
      <c r="B1264" s="675">
        <v>22002</v>
      </c>
      <c r="C1264" s="675">
        <v>22002</v>
      </c>
      <c r="D1264" s="676" t="s">
        <v>900</v>
      </c>
    </row>
    <row r="1265" spans="1:4" ht="11.25" customHeight="1" x14ac:dyDescent="0.25">
      <c r="A1265" s="1190"/>
      <c r="B1265" s="675">
        <v>3071</v>
      </c>
      <c r="C1265" s="675">
        <v>3071</v>
      </c>
      <c r="D1265" s="676" t="s">
        <v>2440</v>
      </c>
    </row>
    <row r="1266" spans="1:4" ht="11.25" customHeight="1" x14ac:dyDescent="0.25">
      <c r="A1266" s="1190"/>
      <c r="B1266" s="675">
        <v>593</v>
      </c>
      <c r="C1266" s="675">
        <v>593</v>
      </c>
      <c r="D1266" s="676" t="s">
        <v>2441</v>
      </c>
    </row>
    <row r="1267" spans="1:4" ht="21.75" customHeight="1" x14ac:dyDescent="0.25">
      <c r="A1267" s="1190"/>
      <c r="B1267" s="675">
        <v>21.6</v>
      </c>
      <c r="C1267" s="675">
        <v>21.6</v>
      </c>
      <c r="D1267" s="676" t="s">
        <v>2443</v>
      </c>
    </row>
    <row r="1268" spans="1:4" ht="11.25" customHeight="1" x14ac:dyDescent="0.25">
      <c r="A1268" s="1190"/>
      <c r="B1268" s="675">
        <v>519.08000000000004</v>
      </c>
      <c r="C1268" s="675">
        <v>519.08399999999995</v>
      </c>
      <c r="D1268" s="676" t="s">
        <v>893</v>
      </c>
    </row>
    <row r="1269" spans="1:4" ht="11.25" customHeight="1" x14ac:dyDescent="0.25">
      <c r="A1269" s="1191"/>
      <c r="B1269" s="677">
        <v>27706.68</v>
      </c>
      <c r="C1269" s="677">
        <v>26206.683999999997</v>
      </c>
      <c r="D1269" s="678" t="s">
        <v>11</v>
      </c>
    </row>
    <row r="1270" spans="1:4" ht="11.25" customHeight="1" x14ac:dyDescent="0.25">
      <c r="A1270" s="1190" t="s">
        <v>1482</v>
      </c>
      <c r="B1270" s="675">
        <v>3</v>
      </c>
      <c r="C1270" s="675">
        <v>3</v>
      </c>
      <c r="D1270" s="676" t="s">
        <v>2437</v>
      </c>
    </row>
    <row r="1271" spans="1:4" ht="11.25" customHeight="1" x14ac:dyDescent="0.25">
      <c r="A1271" s="1190"/>
      <c r="B1271" s="675">
        <v>154.27000000000001</v>
      </c>
      <c r="C1271" s="675">
        <v>154.267</v>
      </c>
      <c r="D1271" s="676" t="s">
        <v>891</v>
      </c>
    </row>
    <row r="1272" spans="1:4" ht="11.25" customHeight="1" x14ac:dyDescent="0.25">
      <c r="A1272" s="1190"/>
      <c r="B1272" s="675">
        <v>17885</v>
      </c>
      <c r="C1272" s="675">
        <v>17885</v>
      </c>
      <c r="D1272" s="676" t="s">
        <v>900</v>
      </c>
    </row>
    <row r="1273" spans="1:4" ht="11.25" customHeight="1" x14ac:dyDescent="0.25">
      <c r="A1273" s="1190"/>
      <c r="B1273" s="675">
        <v>9121</v>
      </c>
      <c r="C1273" s="675">
        <v>9121</v>
      </c>
      <c r="D1273" s="676" t="s">
        <v>2440</v>
      </c>
    </row>
    <row r="1274" spans="1:4" ht="11.25" customHeight="1" x14ac:dyDescent="0.25">
      <c r="A1274" s="1190"/>
      <c r="B1274" s="675">
        <v>2250</v>
      </c>
      <c r="C1274" s="675">
        <v>2250</v>
      </c>
      <c r="D1274" s="676" t="s">
        <v>2441</v>
      </c>
    </row>
    <row r="1275" spans="1:4" ht="21.75" customHeight="1" x14ac:dyDescent="0.25">
      <c r="A1275" s="1190"/>
      <c r="B1275" s="675">
        <v>37.9</v>
      </c>
      <c r="C1275" s="675">
        <v>37.9</v>
      </c>
      <c r="D1275" s="676" t="s">
        <v>2443</v>
      </c>
    </row>
    <row r="1276" spans="1:4" ht="11.25" customHeight="1" x14ac:dyDescent="0.25">
      <c r="A1276" s="1190"/>
      <c r="B1276" s="675">
        <v>428.94</v>
      </c>
      <c r="C1276" s="675">
        <v>428.93799999999999</v>
      </c>
      <c r="D1276" s="676" t="s">
        <v>893</v>
      </c>
    </row>
    <row r="1277" spans="1:4" ht="11.25" customHeight="1" x14ac:dyDescent="0.25">
      <c r="A1277" s="1190"/>
      <c r="B1277" s="675">
        <v>29880.11</v>
      </c>
      <c r="C1277" s="675">
        <v>29880.105</v>
      </c>
      <c r="D1277" s="676" t="s">
        <v>11</v>
      </c>
    </row>
    <row r="1278" spans="1:4" ht="11.25" customHeight="1" x14ac:dyDescent="0.25">
      <c r="A1278" s="1189" t="s">
        <v>1476</v>
      </c>
      <c r="B1278" s="672">
        <v>322</v>
      </c>
      <c r="C1278" s="672">
        <v>319.71447000000001</v>
      </c>
      <c r="D1278" s="673" t="s">
        <v>417</v>
      </c>
    </row>
    <row r="1279" spans="1:4" ht="11.25" customHeight="1" x14ac:dyDescent="0.25">
      <c r="A1279" s="1190"/>
      <c r="B1279" s="675">
        <v>419.6</v>
      </c>
      <c r="C1279" s="675">
        <v>419.59596000000005</v>
      </c>
      <c r="D1279" s="676" t="s">
        <v>2543</v>
      </c>
    </row>
    <row r="1280" spans="1:4" ht="11.25" customHeight="1" x14ac:dyDescent="0.25">
      <c r="A1280" s="1190"/>
      <c r="B1280" s="675">
        <v>639.70000000000005</v>
      </c>
      <c r="C1280" s="675">
        <v>639.70000000000005</v>
      </c>
      <c r="D1280" s="676" t="s">
        <v>2437</v>
      </c>
    </row>
    <row r="1281" spans="1:4" ht="21.75" customHeight="1" x14ac:dyDescent="0.25">
      <c r="A1281" s="1190"/>
      <c r="B1281" s="675">
        <v>62.91</v>
      </c>
      <c r="C1281" s="675">
        <v>62.368499999999997</v>
      </c>
      <c r="D1281" s="676" t="s">
        <v>886</v>
      </c>
    </row>
    <row r="1282" spans="1:4" ht="11.25" customHeight="1" x14ac:dyDescent="0.25">
      <c r="A1282" s="1190"/>
      <c r="B1282" s="675">
        <v>199</v>
      </c>
      <c r="C1282" s="675">
        <v>199</v>
      </c>
      <c r="D1282" s="676" t="s">
        <v>2544</v>
      </c>
    </row>
    <row r="1283" spans="1:4" ht="11.25" customHeight="1" x14ac:dyDescent="0.25">
      <c r="A1283" s="1190"/>
      <c r="B1283" s="675">
        <v>57059</v>
      </c>
      <c r="C1283" s="675">
        <v>57059</v>
      </c>
      <c r="D1283" s="676" t="s">
        <v>900</v>
      </c>
    </row>
    <row r="1284" spans="1:4" ht="11.25" customHeight="1" x14ac:dyDescent="0.25">
      <c r="A1284" s="1190"/>
      <c r="B1284" s="675">
        <v>6710</v>
      </c>
      <c r="C1284" s="675">
        <v>6710</v>
      </c>
      <c r="D1284" s="676" t="s">
        <v>2440</v>
      </c>
    </row>
    <row r="1285" spans="1:4" ht="11.25" customHeight="1" x14ac:dyDescent="0.25">
      <c r="A1285" s="1190"/>
      <c r="B1285" s="675">
        <v>902</v>
      </c>
      <c r="C1285" s="675">
        <v>902</v>
      </c>
      <c r="D1285" s="676" t="s">
        <v>2441</v>
      </c>
    </row>
    <row r="1286" spans="1:4" ht="11.25" customHeight="1" x14ac:dyDescent="0.25">
      <c r="A1286" s="1190"/>
      <c r="B1286" s="675">
        <v>1611</v>
      </c>
      <c r="C1286" s="675">
        <v>1603.9328500000001</v>
      </c>
      <c r="D1286" s="676" t="s">
        <v>2545</v>
      </c>
    </row>
    <row r="1287" spans="1:4" ht="21.75" customHeight="1" x14ac:dyDescent="0.25">
      <c r="A1287" s="1190"/>
      <c r="B1287" s="675">
        <v>21.6</v>
      </c>
      <c r="C1287" s="675">
        <v>21.6</v>
      </c>
      <c r="D1287" s="676" t="s">
        <v>2443</v>
      </c>
    </row>
    <row r="1288" spans="1:4" ht="11.25" customHeight="1" x14ac:dyDescent="0.25">
      <c r="A1288" s="1190"/>
      <c r="B1288" s="675">
        <v>720</v>
      </c>
      <c r="C1288" s="675">
        <v>682.80499999999995</v>
      </c>
      <c r="D1288" s="676" t="s">
        <v>2546</v>
      </c>
    </row>
    <row r="1289" spans="1:4" ht="11.25" customHeight="1" x14ac:dyDescent="0.25">
      <c r="A1289" s="1190"/>
      <c r="B1289" s="675">
        <v>1171.92</v>
      </c>
      <c r="C1289" s="675">
        <v>1171.9169999999999</v>
      </c>
      <c r="D1289" s="676" t="s">
        <v>893</v>
      </c>
    </row>
    <row r="1290" spans="1:4" ht="11.25" customHeight="1" x14ac:dyDescent="0.25">
      <c r="A1290" s="1191"/>
      <c r="B1290" s="677">
        <v>69838.73</v>
      </c>
      <c r="C1290" s="677">
        <v>69791.633779999989</v>
      </c>
      <c r="D1290" s="678" t="s">
        <v>11</v>
      </c>
    </row>
    <row r="1291" spans="1:4" ht="11.25" customHeight="1" x14ac:dyDescent="0.25">
      <c r="A1291" s="1190" t="s">
        <v>1453</v>
      </c>
      <c r="B1291" s="675">
        <v>17536</v>
      </c>
      <c r="C1291" s="675">
        <v>17535.773000000001</v>
      </c>
      <c r="D1291" s="676" t="s">
        <v>900</v>
      </c>
    </row>
    <row r="1292" spans="1:4" ht="11.25" customHeight="1" x14ac:dyDescent="0.25">
      <c r="A1292" s="1190"/>
      <c r="B1292" s="675">
        <v>1893</v>
      </c>
      <c r="C1292" s="675">
        <v>1893</v>
      </c>
      <c r="D1292" s="676" t="s">
        <v>2440</v>
      </c>
    </row>
    <row r="1293" spans="1:4" ht="11.25" customHeight="1" x14ac:dyDescent="0.25">
      <c r="A1293" s="1190"/>
      <c r="B1293" s="675">
        <v>55</v>
      </c>
      <c r="C1293" s="675">
        <v>55</v>
      </c>
      <c r="D1293" s="676" t="s">
        <v>2441</v>
      </c>
    </row>
    <row r="1294" spans="1:4" ht="21" customHeight="1" x14ac:dyDescent="0.25">
      <c r="A1294" s="1190"/>
      <c r="B1294" s="675">
        <v>21.6</v>
      </c>
      <c r="C1294" s="675">
        <v>21.6</v>
      </c>
      <c r="D1294" s="676" t="s">
        <v>2443</v>
      </c>
    </row>
    <row r="1295" spans="1:4" ht="11.25" customHeight="1" x14ac:dyDescent="0.25">
      <c r="A1295" s="1190"/>
      <c r="B1295" s="675">
        <v>466.78</v>
      </c>
      <c r="C1295" s="675">
        <v>466.77600000000001</v>
      </c>
      <c r="D1295" s="676" t="s">
        <v>893</v>
      </c>
    </row>
    <row r="1296" spans="1:4" ht="11.25" customHeight="1" x14ac:dyDescent="0.25">
      <c r="A1296" s="1190"/>
      <c r="B1296" s="675">
        <v>19972.379999999997</v>
      </c>
      <c r="C1296" s="675">
        <v>19972.149000000001</v>
      </c>
      <c r="D1296" s="676" t="s">
        <v>11</v>
      </c>
    </row>
    <row r="1297" spans="1:4" ht="11.25" customHeight="1" x14ac:dyDescent="0.25">
      <c r="A1297" s="1189" t="s">
        <v>1468</v>
      </c>
      <c r="B1297" s="672">
        <v>9.76</v>
      </c>
      <c r="C1297" s="672">
        <v>9.7629999999999999</v>
      </c>
      <c r="D1297" s="673" t="s">
        <v>887</v>
      </c>
    </row>
    <row r="1298" spans="1:4" ht="11.25" customHeight="1" x14ac:dyDescent="0.25">
      <c r="A1298" s="1190"/>
      <c r="B1298" s="675">
        <v>60</v>
      </c>
      <c r="C1298" s="675">
        <v>60</v>
      </c>
      <c r="D1298" s="676" t="s">
        <v>2437</v>
      </c>
    </row>
    <row r="1299" spans="1:4" ht="11.25" customHeight="1" x14ac:dyDescent="0.25">
      <c r="A1299" s="1190"/>
      <c r="B1299" s="675">
        <v>18612</v>
      </c>
      <c r="C1299" s="675">
        <v>18612</v>
      </c>
      <c r="D1299" s="676" t="s">
        <v>900</v>
      </c>
    </row>
    <row r="1300" spans="1:4" ht="11.25" customHeight="1" x14ac:dyDescent="0.25">
      <c r="A1300" s="1190"/>
      <c r="B1300" s="675">
        <v>1891</v>
      </c>
      <c r="C1300" s="675">
        <v>1891</v>
      </c>
      <c r="D1300" s="676" t="s">
        <v>2440</v>
      </c>
    </row>
    <row r="1301" spans="1:4" ht="11.25" customHeight="1" x14ac:dyDescent="0.25">
      <c r="A1301" s="1190"/>
      <c r="B1301" s="675">
        <v>404</v>
      </c>
      <c r="C1301" s="675">
        <v>404</v>
      </c>
      <c r="D1301" s="676" t="s">
        <v>2441</v>
      </c>
    </row>
    <row r="1302" spans="1:4" ht="11.25" customHeight="1" x14ac:dyDescent="0.25">
      <c r="A1302" s="1190"/>
      <c r="B1302" s="675">
        <v>727.55</v>
      </c>
      <c r="C1302" s="675">
        <v>727.54313999999999</v>
      </c>
      <c r="D1302" s="676" t="s">
        <v>2547</v>
      </c>
    </row>
    <row r="1303" spans="1:4" ht="11.25" customHeight="1" x14ac:dyDescent="0.25">
      <c r="A1303" s="1190"/>
      <c r="B1303" s="675">
        <v>2300</v>
      </c>
      <c r="C1303" s="675">
        <v>2300</v>
      </c>
      <c r="D1303" s="676" t="s">
        <v>2548</v>
      </c>
    </row>
    <row r="1304" spans="1:4" ht="21" customHeight="1" x14ac:dyDescent="0.25">
      <c r="A1304" s="1190"/>
      <c r="B1304" s="675">
        <v>21.6</v>
      </c>
      <c r="C1304" s="675">
        <v>21.6</v>
      </c>
      <c r="D1304" s="676" t="s">
        <v>2443</v>
      </c>
    </row>
    <row r="1305" spans="1:4" ht="11.25" customHeight="1" x14ac:dyDescent="0.25">
      <c r="A1305" s="1190"/>
      <c r="B1305" s="675">
        <v>462.23</v>
      </c>
      <c r="C1305" s="675">
        <v>462.22800000000001</v>
      </c>
      <c r="D1305" s="676" t="s">
        <v>893</v>
      </c>
    </row>
    <row r="1306" spans="1:4" ht="11.25" customHeight="1" x14ac:dyDescent="0.25">
      <c r="A1306" s="1191"/>
      <c r="B1306" s="677">
        <v>24488.139999999996</v>
      </c>
      <c r="C1306" s="677">
        <v>24488.134139999998</v>
      </c>
      <c r="D1306" s="678" t="s">
        <v>11</v>
      </c>
    </row>
    <row r="1307" spans="1:4" ht="11.25" customHeight="1" x14ac:dyDescent="0.25">
      <c r="A1307" s="1190" t="s">
        <v>1462</v>
      </c>
      <c r="B1307" s="675">
        <v>11.72</v>
      </c>
      <c r="C1307" s="675">
        <v>11.715999999999999</v>
      </c>
      <c r="D1307" s="676" t="s">
        <v>887</v>
      </c>
    </row>
    <row r="1308" spans="1:4" ht="11.25" customHeight="1" x14ac:dyDescent="0.25">
      <c r="A1308" s="1190"/>
      <c r="B1308" s="675">
        <v>1647.73</v>
      </c>
      <c r="C1308" s="675">
        <v>1647.7230900000002</v>
      </c>
      <c r="D1308" s="676" t="s">
        <v>2549</v>
      </c>
    </row>
    <row r="1309" spans="1:4" ht="11.25" customHeight="1" x14ac:dyDescent="0.25">
      <c r="A1309" s="1190"/>
      <c r="B1309" s="675">
        <v>379.07</v>
      </c>
      <c r="C1309" s="675">
        <v>379.06899999999996</v>
      </c>
      <c r="D1309" s="676" t="s">
        <v>2437</v>
      </c>
    </row>
    <row r="1310" spans="1:4" ht="11.25" customHeight="1" x14ac:dyDescent="0.25">
      <c r="A1310" s="1190"/>
      <c r="B1310" s="675">
        <v>247.11</v>
      </c>
      <c r="C1310" s="675">
        <v>247.114</v>
      </c>
      <c r="D1310" s="676" t="s">
        <v>891</v>
      </c>
    </row>
    <row r="1311" spans="1:4" ht="11.25" customHeight="1" x14ac:dyDescent="0.25">
      <c r="A1311" s="1190"/>
      <c r="B1311" s="675">
        <v>19246</v>
      </c>
      <c r="C1311" s="675">
        <v>19246</v>
      </c>
      <c r="D1311" s="676" t="s">
        <v>900</v>
      </c>
    </row>
    <row r="1312" spans="1:4" ht="11.25" customHeight="1" x14ac:dyDescent="0.25">
      <c r="A1312" s="1190"/>
      <c r="B1312" s="675">
        <v>1533</v>
      </c>
      <c r="C1312" s="675">
        <v>1533</v>
      </c>
      <c r="D1312" s="676" t="s">
        <v>2440</v>
      </c>
    </row>
    <row r="1313" spans="1:4" ht="11.25" customHeight="1" x14ac:dyDescent="0.25">
      <c r="A1313" s="1190"/>
      <c r="B1313" s="675">
        <v>118</v>
      </c>
      <c r="C1313" s="675">
        <v>118</v>
      </c>
      <c r="D1313" s="676" t="s">
        <v>2441</v>
      </c>
    </row>
    <row r="1314" spans="1:4" ht="21" customHeight="1" x14ac:dyDescent="0.25">
      <c r="A1314" s="1190"/>
      <c r="B1314" s="675">
        <v>21.6</v>
      </c>
      <c r="C1314" s="675">
        <v>21.6</v>
      </c>
      <c r="D1314" s="676" t="s">
        <v>2443</v>
      </c>
    </row>
    <row r="1315" spans="1:4" ht="11.25" customHeight="1" x14ac:dyDescent="0.25">
      <c r="A1315" s="1190"/>
      <c r="B1315" s="675">
        <v>479.84</v>
      </c>
      <c r="C1315" s="675">
        <v>479.839</v>
      </c>
      <c r="D1315" s="676" t="s">
        <v>893</v>
      </c>
    </row>
    <row r="1316" spans="1:4" ht="11.25" customHeight="1" x14ac:dyDescent="0.25">
      <c r="A1316" s="1190"/>
      <c r="B1316" s="675">
        <v>23684.07</v>
      </c>
      <c r="C1316" s="675">
        <v>23684.061089999999</v>
      </c>
      <c r="D1316" s="676" t="s">
        <v>11</v>
      </c>
    </row>
    <row r="1317" spans="1:4" ht="11.25" customHeight="1" x14ac:dyDescent="0.25">
      <c r="A1317" s="1189" t="s">
        <v>1279</v>
      </c>
      <c r="B1317" s="672">
        <v>5150</v>
      </c>
      <c r="C1317" s="672">
        <v>5150</v>
      </c>
      <c r="D1317" s="673" t="s">
        <v>2440</v>
      </c>
    </row>
    <row r="1318" spans="1:4" ht="11.25" customHeight="1" x14ac:dyDescent="0.25">
      <c r="A1318" s="1190"/>
      <c r="B1318" s="675">
        <v>88</v>
      </c>
      <c r="C1318" s="675">
        <v>88</v>
      </c>
      <c r="D1318" s="676" t="s">
        <v>2441</v>
      </c>
    </row>
    <row r="1319" spans="1:4" ht="21" customHeight="1" x14ac:dyDescent="0.25">
      <c r="A1319" s="1190"/>
      <c r="B1319" s="675">
        <v>21.6</v>
      </c>
      <c r="C1319" s="675">
        <v>21.6</v>
      </c>
      <c r="D1319" s="676" t="s">
        <v>2443</v>
      </c>
    </row>
    <row r="1320" spans="1:4" ht="11.25" customHeight="1" x14ac:dyDescent="0.25">
      <c r="A1320" s="1191"/>
      <c r="B1320" s="677">
        <v>5259.6</v>
      </c>
      <c r="C1320" s="677">
        <v>5259.6</v>
      </c>
      <c r="D1320" s="678" t="s">
        <v>11</v>
      </c>
    </row>
    <row r="1321" spans="1:4" ht="11.25" customHeight="1" x14ac:dyDescent="0.25">
      <c r="A1321" s="1190" t="s">
        <v>1500</v>
      </c>
      <c r="B1321" s="675">
        <v>5.86</v>
      </c>
      <c r="C1321" s="675">
        <v>5.8579999999999997</v>
      </c>
      <c r="D1321" s="676" t="s">
        <v>887</v>
      </c>
    </row>
    <row r="1322" spans="1:4" ht="11.25" customHeight="1" x14ac:dyDescent="0.25">
      <c r="A1322" s="1190"/>
      <c r="B1322" s="675">
        <v>15761</v>
      </c>
      <c r="C1322" s="675">
        <v>15761</v>
      </c>
      <c r="D1322" s="676" t="s">
        <v>900</v>
      </c>
    </row>
    <row r="1323" spans="1:4" ht="11.25" customHeight="1" x14ac:dyDescent="0.25">
      <c r="A1323" s="1190"/>
      <c r="B1323" s="675">
        <v>756.77</v>
      </c>
      <c r="C1323" s="675">
        <v>756.76499999999999</v>
      </c>
      <c r="D1323" s="676" t="s">
        <v>901</v>
      </c>
    </row>
    <row r="1324" spans="1:4" ht="11.25" customHeight="1" x14ac:dyDescent="0.25">
      <c r="A1324" s="1190"/>
      <c r="B1324" s="675">
        <v>3330</v>
      </c>
      <c r="C1324" s="675">
        <v>3330</v>
      </c>
      <c r="D1324" s="676" t="s">
        <v>2440</v>
      </c>
    </row>
    <row r="1325" spans="1:4" ht="11.25" customHeight="1" x14ac:dyDescent="0.25">
      <c r="A1325" s="1190"/>
      <c r="B1325" s="675">
        <v>447</v>
      </c>
      <c r="C1325" s="675">
        <v>447</v>
      </c>
      <c r="D1325" s="676" t="s">
        <v>2441</v>
      </c>
    </row>
    <row r="1326" spans="1:4" ht="21" customHeight="1" x14ac:dyDescent="0.25">
      <c r="A1326" s="1190"/>
      <c r="B1326" s="675">
        <v>281.60000000000002</v>
      </c>
      <c r="C1326" s="675">
        <v>281.60000000000002</v>
      </c>
      <c r="D1326" s="676" t="s">
        <v>2443</v>
      </c>
    </row>
    <row r="1327" spans="1:4" ht="11.25" customHeight="1" x14ac:dyDescent="0.25">
      <c r="A1327" s="1190"/>
      <c r="B1327" s="675">
        <v>166.9</v>
      </c>
      <c r="C1327" s="675">
        <v>166.9</v>
      </c>
      <c r="D1327" s="676" t="s">
        <v>2457</v>
      </c>
    </row>
    <row r="1328" spans="1:4" ht="11.25" customHeight="1" x14ac:dyDescent="0.25">
      <c r="A1328" s="1190"/>
      <c r="B1328" s="675">
        <v>3670.05</v>
      </c>
      <c r="C1328" s="675">
        <v>3670.0450000000001</v>
      </c>
      <c r="D1328" s="676" t="s">
        <v>2459</v>
      </c>
    </row>
    <row r="1329" spans="1:4" ht="11.25" customHeight="1" x14ac:dyDescent="0.25">
      <c r="A1329" s="1190"/>
      <c r="B1329" s="675">
        <v>421.39</v>
      </c>
      <c r="C1329" s="675">
        <v>421.387</v>
      </c>
      <c r="D1329" s="676" t="s">
        <v>893</v>
      </c>
    </row>
    <row r="1330" spans="1:4" ht="11.25" customHeight="1" x14ac:dyDescent="0.25">
      <c r="A1330" s="1190"/>
      <c r="B1330" s="675">
        <v>24840.57</v>
      </c>
      <c r="C1330" s="675">
        <v>24840.554999999997</v>
      </c>
      <c r="D1330" s="676" t="s">
        <v>11</v>
      </c>
    </row>
    <row r="1331" spans="1:4" ht="11.25" customHeight="1" x14ac:dyDescent="0.25">
      <c r="A1331" s="1189" t="s">
        <v>1466</v>
      </c>
      <c r="B1331" s="672">
        <v>9.76</v>
      </c>
      <c r="C1331" s="672">
        <v>9.7629999999999999</v>
      </c>
      <c r="D1331" s="673" t="s">
        <v>887</v>
      </c>
    </row>
    <row r="1332" spans="1:4" ht="11.25" customHeight="1" x14ac:dyDescent="0.25">
      <c r="A1332" s="1190"/>
      <c r="B1332" s="675">
        <v>600</v>
      </c>
      <c r="C1332" s="675">
        <v>400.51</v>
      </c>
      <c r="D1332" s="676" t="s">
        <v>2550</v>
      </c>
    </row>
    <row r="1333" spans="1:4" ht="11.25" customHeight="1" x14ac:dyDescent="0.25">
      <c r="A1333" s="1190"/>
      <c r="B1333" s="675">
        <v>282</v>
      </c>
      <c r="C1333" s="675">
        <v>282</v>
      </c>
      <c r="D1333" s="676" t="s">
        <v>2437</v>
      </c>
    </row>
    <row r="1334" spans="1:4" ht="11.25" customHeight="1" x14ac:dyDescent="0.25">
      <c r="A1334" s="1190"/>
      <c r="B1334" s="675">
        <v>994.61</v>
      </c>
      <c r="C1334" s="675">
        <v>994.60500000000002</v>
      </c>
      <c r="D1334" s="676" t="s">
        <v>891</v>
      </c>
    </row>
    <row r="1335" spans="1:4" ht="11.25" customHeight="1" x14ac:dyDescent="0.25">
      <c r="A1335" s="1190"/>
      <c r="B1335" s="675">
        <v>34867</v>
      </c>
      <c r="C1335" s="675">
        <v>34867</v>
      </c>
      <c r="D1335" s="676" t="s">
        <v>900</v>
      </c>
    </row>
    <row r="1336" spans="1:4" ht="11.25" customHeight="1" x14ac:dyDescent="0.25">
      <c r="A1336" s="1190"/>
      <c r="B1336" s="675">
        <v>14024</v>
      </c>
      <c r="C1336" s="675">
        <v>14024</v>
      </c>
      <c r="D1336" s="676" t="s">
        <v>2440</v>
      </c>
    </row>
    <row r="1337" spans="1:4" ht="11.25" customHeight="1" x14ac:dyDescent="0.25">
      <c r="A1337" s="1190"/>
      <c r="B1337" s="675">
        <v>3617</v>
      </c>
      <c r="C1337" s="675">
        <v>3617</v>
      </c>
      <c r="D1337" s="676" t="s">
        <v>2441</v>
      </c>
    </row>
    <row r="1338" spans="1:4" ht="21" customHeight="1" x14ac:dyDescent="0.25">
      <c r="A1338" s="1190"/>
      <c r="B1338" s="675">
        <v>80.7</v>
      </c>
      <c r="C1338" s="675">
        <v>80.7</v>
      </c>
      <c r="D1338" s="676" t="s">
        <v>2443</v>
      </c>
    </row>
    <row r="1339" spans="1:4" ht="11.25" customHeight="1" x14ac:dyDescent="0.25">
      <c r="A1339" s="1190"/>
      <c r="B1339" s="675">
        <v>261.5</v>
      </c>
      <c r="C1339" s="675">
        <v>261.5</v>
      </c>
      <c r="D1339" s="676" t="s">
        <v>2457</v>
      </c>
    </row>
    <row r="1340" spans="1:4" ht="11.25" customHeight="1" x14ac:dyDescent="0.25">
      <c r="A1340" s="1190"/>
      <c r="B1340" s="675">
        <v>858.19</v>
      </c>
      <c r="C1340" s="675">
        <v>858.19</v>
      </c>
      <c r="D1340" s="676" t="s">
        <v>893</v>
      </c>
    </row>
    <row r="1341" spans="1:4" ht="11.25" customHeight="1" x14ac:dyDescent="0.25">
      <c r="A1341" s="1191"/>
      <c r="B1341" s="677">
        <v>55594.76</v>
      </c>
      <c r="C1341" s="677">
        <v>55395.267999999996</v>
      </c>
      <c r="D1341" s="678" t="s">
        <v>11</v>
      </c>
    </row>
    <row r="1342" spans="1:4" ht="11.25" customHeight="1" x14ac:dyDescent="0.25">
      <c r="A1342" s="1190" t="s">
        <v>1535</v>
      </c>
      <c r="B1342" s="675">
        <v>113.26</v>
      </c>
      <c r="C1342" s="675">
        <v>113.255</v>
      </c>
      <c r="D1342" s="676" t="s">
        <v>887</v>
      </c>
    </row>
    <row r="1343" spans="1:4" ht="11.25" customHeight="1" x14ac:dyDescent="0.25">
      <c r="A1343" s="1190"/>
      <c r="B1343" s="675">
        <v>7.13</v>
      </c>
      <c r="C1343" s="675">
        <v>7.1280000000000001</v>
      </c>
      <c r="D1343" s="676" t="s">
        <v>2243</v>
      </c>
    </row>
    <row r="1344" spans="1:4" ht="11.25" customHeight="1" x14ac:dyDescent="0.25">
      <c r="A1344" s="1190"/>
      <c r="B1344" s="675">
        <v>24814</v>
      </c>
      <c r="C1344" s="675">
        <v>24814</v>
      </c>
      <c r="D1344" s="676" t="s">
        <v>900</v>
      </c>
    </row>
    <row r="1345" spans="1:4" ht="11.25" customHeight="1" x14ac:dyDescent="0.25">
      <c r="A1345" s="1190"/>
      <c r="B1345" s="675">
        <v>3086</v>
      </c>
      <c r="C1345" s="675">
        <v>3086</v>
      </c>
      <c r="D1345" s="676" t="s">
        <v>2440</v>
      </c>
    </row>
    <row r="1346" spans="1:4" ht="11.25" customHeight="1" x14ac:dyDescent="0.25">
      <c r="A1346" s="1190"/>
      <c r="B1346" s="675">
        <v>146</v>
      </c>
      <c r="C1346" s="675">
        <v>146</v>
      </c>
      <c r="D1346" s="676" t="s">
        <v>2441</v>
      </c>
    </row>
    <row r="1347" spans="1:4" ht="21" customHeight="1" x14ac:dyDescent="0.25">
      <c r="A1347" s="1190"/>
      <c r="B1347" s="675">
        <v>21.6</v>
      </c>
      <c r="C1347" s="675">
        <v>21.6</v>
      </c>
      <c r="D1347" s="676" t="s">
        <v>2443</v>
      </c>
    </row>
    <row r="1348" spans="1:4" ht="11.25" customHeight="1" x14ac:dyDescent="0.25">
      <c r="A1348" s="1190"/>
      <c r="B1348" s="675">
        <v>20</v>
      </c>
      <c r="C1348" s="675">
        <v>20</v>
      </c>
      <c r="D1348" s="676" t="s">
        <v>2539</v>
      </c>
    </row>
    <row r="1349" spans="1:4" ht="11.25" customHeight="1" x14ac:dyDescent="0.25">
      <c r="A1349" s="1190"/>
      <c r="B1349" s="675">
        <v>630.49</v>
      </c>
      <c r="C1349" s="675">
        <v>630.49400000000003</v>
      </c>
      <c r="D1349" s="676" t="s">
        <v>893</v>
      </c>
    </row>
    <row r="1350" spans="1:4" ht="11.25" customHeight="1" x14ac:dyDescent="0.25">
      <c r="A1350" s="1190"/>
      <c r="B1350" s="675">
        <v>28838.48</v>
      </c>
      <c r="C1350" s="675">
        <v>28838.476999999999</v>
      </c>
      <c r="D1350" s="676" t="s">
        <v>11</v>
      </c>
    </row>
    <row r="1351" spans="1:4" ht="11.25" customHeight="1" x14ac:dyDescent="0.25">
      <c r="A1351" s="1189" t="s">
        <v>1370</v>
      </c>
      <c r="B1351" s="672">
        <v>17744</v>
      </c>
      <c r="C1351" s="672">
        <v>17744</v>
      </c>
      <c r="D1351" s="673" t="s">
        <v>900</v>
      </c>
    </row>
    <row r="1352" spans="1:4" ht="11.25" customHeight="1" x14ac:dyDescent="0.25">
      <c r="A1352" s="1190"/>
      <c r="B1352" s="675">
        <v>1331</v>
      </c>
      <c r="C1352" s="675">
        <v>1331</v>
      </c>
      <c r="D1352" s="676" t="s">
        <v>2440</v>
      </c>
    </row>
    <row r="1353" spans="1:4" ht="11.25" customHeight="1" x14ac:dyDescent="0.25">
      <c r="A1353" s="1190"/>
      <c r="B1353" s="675">
        <v>145</v>
      </c>
      <c r="C1353" s="675">
        <v>145</v>
      </c>
      <c r="D1353" s="676" t="s">
        <v>2441</v>
      </c>
    </row>
    <row r="1354" spans="1:4" ht="21" customHeight="1" x14ac:dyDescent="0.25">
      <c r="A1354" s="1190"/>
      <c r="B1354" s="675">
        <v>14.9</v>
      </c>
      <c r="C1354" s="675">
        <v>14.9</v>
      </c>
      <c r="D1354" s="676" t="s">
        <v>2443</v>
      </c>
    </row>
    <row r="1355" spans="1:4" ht="11.25" customHeight="1" x14ac:dyDescent="0.25">
      <c r="A1355" s="1190"/>
      <c r="B1355" s="675">
        <v>494.82</v>
      </c>
      <c r="C1355" s="675">
        <v>494.81700000000001</v>
      </c>
      <c r="D1355" s="676" t="s">
        <v>893</v>
      </c>
    </row>
    <row r="1356" spans="1:4" ht="11.25" customHeight="1" x14ac:dyDescent="0.25">
      <c r="A1356" s="1191"/>
      <c r="B1356" s="677">
        <v>19729.72</v>
      </c>
      <c r="C1356" s="677">
        <v>19729.717000000001</v>
      </c>
      <c r="D1356" s="678" t="s">
        <v>11</v>
      </c>
    </row>
    <row r="1357" spans="1:4" ht="11.25" customHeight="1" x14ac:dyDescent="0.25">
      <c r="A1357" s="1190" t="s">
        <v>2551</v>
      </c>
      <c r="B1357" s="675">
        <v>5333</v>
      </c>
      <c r="C1357" s="675">
        <v>5333</v>
      </c>
      <c r="D1357" s="676" t="s">
        <v>900</v>
      </c>
    </row>
    <row r="1358" spans="1:4" ht="11.25" customHeight="1" x14ac:dyDescent="0.25">
      <c r="A1358" s="1190"/>
      <c r="B1358" s="675">
        <v>536</v>
      </c>
      <c r="C1358" s="675">
        <v>536</v>
      </c>
      <c r="D1358" s="676" t="s">
        <v>2440</v>
      </c>
    </row>
    <row r="1359" spans="1:4" ht="21" customHeight="1" x14ac:dyDescent="0.25">
      <c r="A1359" s="1190"/>
      <c r="B1359" s="675">
        <v>14.9</v>
      </c>
      <c r="C1359" s="675">
        <v>14.9</v>
      </c>
      <c r="D1359" s="676" t="s">
        <v>2443</v>
      </c>
    </row>
    <row r="1360" spans="1:4" ht="11.25" customHeight="1" x14ac:dyDescent="0.25">
      <c r="A1360" s="1190"/>
      <c r="B1360" s="675">
        <v>134.99</v>
      </c>
      <c r="C1360" s="675">
        <v>134.99</v>
      </c>
      <c r="D1360" s="676" t="s">
        <v>893</v>
      </c>
    </row>
    <row r="1361" spans="1:4" ht="11.25" customHeight="1" x14ac:dyDescent="0.25">
      <c r="A1361" s="1190"/>
      <c r="B1361" s="675">
        <v>6018.8899999999994</v>
      </c>
      <c r="C1361" s="675">
        <v>6018.8899999999994</v>
      </c>
      <c r="D1361" s="676" t="s">
        <v>11</v>
      </c>
    </row>
    <row r="1362" spans="1:4" ht="11.25" customHeight="1" x14ac:dyDescent="0.25">
      <c r="A1362" s="1189" t="s">
        <v>1354</v>
      </c>
      <c r="B1362" s="672">
        <v>6508</v>
      </c>
      <c r="C1362" s="672">
        <v>6508</v>
      </c>
      <c r="D1362" s="673" t="s">
        <v>900</v>
      </c>
    </row>
    <row r="1363" spans="1:4" ht="11.25" customHeight="1" x14ac:dyDescent="0.25">
      <c r="A1363" s="1190"/>
      <c r="B1363" s="675">
        <v>580</v>
      </c>
      <c r="C1363" s="675">
        <v>580</v>
      </c>
      <c r="D1363" s="676" t="s">
        <v>2440</v>
      </c>
    </row>
    <row r="1364" spans="1:4" ht="11.25" customHeight="1" x14ac:dyDescent="0.25">
      <c r="A1364" s="1190"/>
      <c r="B1364" s="675">
        <v>2</v>
      </c>
      <c r="C1364" s="675">
        <v>2</v>
      </c>
      <c r="D1364" s="676" t="s">
        <v>2441</v>
      </c>
    </row>
    <row r="1365" spans="1:4" ht="21" customHeight="1" x14ac:dyDescent="0.25">
      <c r="A1365" s="1190"/>
      <c r="B1365" s="675">
        <v>14.9</v>
      </c>
      <c r="C1365" s="675">
        <v>14.9</v>
      </c>
      <c r="D1365" s="676" t="s">
        <v>2443</v>
      </c>
    </row>
    <row r="1366" spans="1:4" ht="11.25" customHeight="1" x14ac:dyDescent="0.25">
      <c r="A1366" s="1190"/>
      <c r="B1366" s="675">
        <v>32.6</v>
      </c>
      <c r="C1366" s="675">
        <v>32.6</v>
      </c>
      <c r="D1366" s="676" t="s">
        <v>2482</v>
      </c>
    </row>
    <row r="1367" spans="1:4" ht="11.25" customHeight="1" x14ac:dyDescent="0.25">
      <c r="A1367" s="1190"/>
      <c r="B1367" s="675">
        <v>172.4</v>
      </c>
      <c r="C1367" s="675">
        <v>172.39599999999999</v>
      </c>
      <c r="D1367" s="676" t="s">
        <v>893</v>
      </c>
    </row>
    <row r="1368" spans="1:4" ht="11.25" customHeight="1" x14ac:dyDescent="0.25">
      <c r="A1368" s="1191"/>
      <c r="B1368" s="677">
        <v>7309.9</v>
      </c>
      <c r="C1368" s="677">
        <v>7309.8959999999997</v>
      </c>
      <c r="D1368" s="678" t="s">
        <v>11</v>
      </c>
    </row>
    <row r="1369" spans="1:4" ht="11.25" customHeight="1" x14ac:dyDescent="0.25">
      <c r="A1369" s="1190" t="s">
        <v>1372</v>
      </c>
      <c r="B1369" s="675">
        <v>5486</v>
      </c>
      <c r="C1369" s="675">
        <v>5486</v>
      </c>
      <c r="D1369" s="676" t="s">
        <v>900</v>
      </c>
    </row>
    <row r="1370" spans="1:4" ht="11.25" customHeight="1" x14ac:dyDescent="0.25">
      <c r="A1370" s="1190"/>
      <c r="B1370" s="675">
        <v>1463</v>
      </c>
      <c r="C1370" s="675">
        <v>1463</v>
      </c>
      <c r="D1370" s="676" t="s">
        <v>2440</v>
      </c>
    </row>
    <row r="1371" spans="1:4" ht="11.25" customHeight="1" x14ac:dyDescent="0.25">
      <c r="A1371" s="1190"/>
      <c r="B1371" s="675">
        <v>425</v>
      </c>
      <c r="C1371" s="675">
        <v>425</v>
      </c>
      <c r="D1371" s="676" t="s">
        <v>2441</v>
      </c>
    </row>
    <row r="1372" spans="1:4" ht="21" customHeight="1" x14ac:dyDescent="0.25">
      <c r="A1372" s="1190"/>
      <c r="B1372" s="675">
        <v>14.9</v>
      </c>
      <c r="C1372" s="675">
        <v>14.9</v>
      </c>
      <c r="D1372" s="676" t="s">
        <v>2443</v>
      </c>
    </row>
    <row r="1373" spans="1:4" ht="11.25" customHeight="1" x14ac:dyDescent="0.25">
      <c r="A1373" s="1190"/>
      <c r="B1373" s="675">
        <v>139</v>
      </c>
      <c r="C1373" s="675">
        <v>139.00399999999999</v>
      </c>
      <c r="D1373" s="676" t="s">
        <v>893</v>
      </c>
    </row>
    <row r="1374" spans="1:4" ht="11.25" customHeight="1" x14ac:dyDescent="0.25">
      <c r="A1374" s="1190"/>
      <c r="B1374" s="675">
        <v>7527.9</v>
      </c>
      <c r="C1374" s="675">
        <v>7527.9039999999995</v>
      </c>
      <c r="D1374" s="676" t="s">
        <v>11</v>
      </c>
    </row>
    <row r="1375" spans="1:4" ht="11.25" customHeight="1" x14ac:dyDescent="0.25">
      <c r="A1375" s="1189" t="s">
        <v>1381</v>
      </c>
      <c r="B1375" s="672">
        <v>49.5</v>
      </c>
      <c r="C1375" s="672">
        <v>49.5</v>
      </c>
      <c r="D1375" s="673" t="s">
        <v>2480</v>
      </c>
    </row>
    <row r="1376" spans="1:4" ht="11.25" customHeight="1" x14ac:dyDescent="0.25">
      <c r="A1376" s="1190"/>
      <c r="B1376" s="675">
        <v>25251</v>
      </c>
      <c r="C1376" s="675">
        <v>25251</v>
      </c>
      <c r="D1376" s="676" t="s">
        <v>900</v>
      </c>
    </row>
    <row r="1377" spans="1:4" ht="11.25" customHeight="1" x14ac:dyDescent="0.25">
      <c r="A1377" s="1190"/>
      <c r="B1377" s="675">
        <v>1897</v>
      </c>
      <c r="C1377" s="675">
        <v>1897</v>
      </c>
      <c r="D1377" s="676" t="s">
        <v>2440</v>
      </c>
    </row>
    <row r="1378" spans="1:4" ht="11.25" customHeight="1" x14ac:dyDescent="0.25">
      <c r="A1378" s="1190"/>
      <c r="B1378" s="675">
        <v>353</v>
      </c>
      <c r="C1378" s="675">
        <v>353</v>
      </c>
      <c r="D1378" s="676" t="s">
        <v>2441</v>
      </c>
    </row>
    <row r="1379" spans="1:4" ht="21" customHeight="1" x14ac:dyDescent="0.25">
      <c r="A1379" s="1190"/>
      <c r="B1379" s="675">
        <v>14.9</v>
      </c>
      <c r="C1379" s="675">
        <v>14.9</v>
      </c>
      <c r="D1379" s="676" t="s">
        <v>2443</v>
      </c>
    </row>
    <row r="1380" spans="1:4" ht="11.25" customHeight="1" x14ac:dyDescent="0.25">
      <c r="A1380" s="1190"/>
      <c r="B1380" s="675">
        <v>14.4</v>
      </c>
      <c r="C1380" s="675">
        <v>14.4</v>
      </c>
      <c r="D1380" s="676" t="s">
        <v>2482</v>
      </c>
    </row>
    <row r="1381" spans="1:4" ht="11.25" customHeight="1" x14ac:dyDescent="0.25">
      <c r="A1381" s="1190"/>
      <c r="B1381" s="675">
        <v>693.25</v>
      </c>
      <c r="C1381" s="675">
        <v>693.24599999999998</v>
      </c>
      <c r="D1381" s="676" t="s">
        <v>893</v>
      </c>
    </row>
    <row r="1382" spans="1:4" ht="11.25" customHeight="1" x14ac:dyDescent="0.25">
      <c r="A1382" s="1191"/>
      <c r="B1382" s="677">
        <v>28273.050000000003</v>
      </c>
      <c r="C1382" s="677">
        <v>28273.046000000002</v>
      </c>
      <c r="D1382" s="678" t="s">
        <v>11</v>
      </c>
    </row>
    <row r="1383" spans="1:4" ht="11.25" customHeight="1" x14ac:dyDescent="0.25">
      <c r="A1383" s="1190" t="s">
        <v>1361</v>
      </c>
      <c r="B1383" s="675">
        <v>120.32</v>
      </c>
      <c r="C1383" s="675">
        <v>120.324</v>
      </c>
      <c r="D1383" s="676" t="s">
        <v>2537</v>
      </c>
    </row>
    <row r="1384" spans="1:4" ht="11.25" customHeight="1" x14ac:dyDescent="0.25">
      <c r="A1384" s="1190"/>
      <c r="B1384" s="675">
        <v>42.91</v>
      </c>
      <c r="C1384" s="675">
        <v>38.146000000000001</v>
      </c>
      <c r="D1384" s="676" t="s">
        <v>2244</v>
      </c>
    </row>
    <row r="1385" spans="1:4" ht="11.25" customHeight="1" x14ac:dyDescent="0.25">
      <c r="A1385" s="1190"/>
      <c r="B1385" s="675">
        <v>21</v>
      </c>
      <c r="C1385" s="675">
        <v>21</v>
      </c>
      <c r="D1385" s="676" t="s">
        <v>888</v>
      </c>
    </row>
    <row r="1386" spans="1:4" ht="11.25" customHeight="1" x14ac:dyDescent="0.25">
      <c r="A1386" s="1190"/>
      <c r="B1386" s="675">
        <v>22490</v>
      </c>
      <c r="C1386" s="675">
        <v>22490</v>
      </c>
      <c r="D1386" s="676" t="s">
        <v>900</v>
      </c>
    </row>
    <row r="1387" spans="1:4" ht="11.25" customHeight="1" x14ac:dyDescent="0.25">
      <c r="A1387" s="1190"/>
      <c r="B1387" s="675">
        <v>1681</v>
      </c>
      <c r="C1387" s="675">
        <v>1681</v>
      </c>
      <c r="D1387" s="676" t="s">
        <v>2440</v>
      </c>
    </row>
    <row r="1388" spans="1:4" ht="11.25" customHeight="1" x14ac:dyDescent="0.25">
      <c r="A1388" s="1190"/>
      <c r="B1388" s="675">
        <v>126</v>
      </c>
      <c r="C1388" s="675">
        <v>126</v>
      </c>
      <c r="D1388" s="676" t="s">
        <v>2441</v>
      </c>
    </row>
    <row r="1389" spans="1:4" ht="21" customHeight="1" x14ac:dyDescent="0.25">
      <c r="A1389" s="1190"/>
      <c r="B1389" s="675">
        <v>14.9</v>
      </c>
      <c r="C1389" s="675">
        <v>14.9</v>
      </c>
      <c r="D1389" s="676" t="s">
        <v>2443</v>
      </c>
    </row>
    <row r="1390" spans="1:4" ht="11.25" customHeight="1" x14ac:dyDescent="0.25">
      <c r="A1390" s="1190"/>
      <c r="B1390" s="675">
        <v>39.1</v>
      </c>
      <c r="C1390" s="675">
        <v>39.1</v>
      </c>
      <c r="D1390" s="676" t="s">
        <v>2482</v>
      </c>
    </row>
    <row r="1391" spans="1:4" ht="11.25" customHeight="1" x14ac:dyDescent="0.25">
      <c r="A1391" s="1190"/>
      <c r="B1391" s="675">
        <v>1329.47</v>
      </c>
      <c r="C1391" s="675">
        <v>1329.4690000000001</v>
      </c>
      <c r="D1391" s="676" t="s">
        <v>2552</v>
      </c>
    </row>
    <row r="1392" spans="1:4" ht="11.25" customHeight="1" x14ac:dyDescent="0.25">
      <c r="A1392" s="1190"/>
      <c r="B1392" s="675">
        <v>686.93</v>
      </c>
      <c r="C1392" s="675">
        <v>686.92282999999998</v>
      </c>
      <c r="D1392" s="676" t="s">
        <v>2523</v>
      </c>
    </row>
    <row r="1393" spans="1:4" ht="11.25" customHeight="1" x14ac:dyDescent="0.25">
      <c r="A1393" s="1190"/>
      <c r="B1393" s="675">
        <v>583.33000000000004</v>
      </c>
      <c r="C1393" s="675">
        <v>583.33299999999997</v>
      </c>
      <c r="D1393" s="676" t="s">
        <v>893</v>
      </c>
    </row>
    <row r="1394" spans="1:4" ht="11.25" customHeight="1" x14ac:dyDescent="0.25">
      <c r="A1394" s="1190"/>
      <c r="B1394" s="675">
        <v>27134.960000000003</v>
      </c>
      <c r="C1394" s="675">
        <v>27130.19483</v>
      </c>
      <c r="D1394" s="676" t="s">
        <v>11</v>
      </c>
    </row>
    <row r="1395" spans="1:4" ht="11.25" customHeight="1" x14ac:dyDescent="0.25">
      <c r="A1395" s="1189" t="s">
        <v>1366</v>
      </c>
      <c r="B1395" s="672">
        <v>180.48</v>
      </c>
      <c r="C1395" s="672">
        <v>180.48099999999999</v>
      </c>
      <c r="D1395" s="673" t="s">
        <v>2537</v>
      </c>
    </row>
    <row r="1396" spans="1:4" ht="11.25" customHeight="1" x14ac:dyDescent="0.25">
      <c r="A1396" s="1190"/>
      <c r="B1396" s="675">
        <v>61.4</v>
      </c>
      <c r="C1396" s="675">
        <v>61.4</v>
      </c>
      <c r="D1396" s="676" t="s">
        <v>2444</v>
      </c>
    </row>
    <row r="1397" spans="1:4" ht="11.25" customHeight="1" x14ac:dyDescent="0.25">
      <c r="A1397" s="1190"/>
      <c r="B1397" s="675">
        <v>100</v>
      </c>
      <c r="C1397" s="675">
        <v>100</v>
      </c>
      <c r="D1397" s="676" t="s">
        <v>2437</v>
      </c>
    </row>
    <row r="1398" spans="1:4" ht="11.25" customHeight="1" x14ac:dyDescent="0.25">
      <c r="A1398" s="1190"/>
      <c r="B1398" s="675">
        <v>5997</v>
      </c>
      <c r="C1398" s="675">
        <v>5997</v>
      </c>
      <c r="D1398" s="676" t="s">
        <v>900</v>
      </c>
    </row>
    <row r="1399" spans="1:4" ht="11.25" customHeight="1" x14ac:dyDescent="0.25">
      <c r="A1399" s="1190"/>
      <c r="B1399" s="675">
        <v>1086</v>
      </c>
      <c r="C1399" s="675">
        <v>1086</v>
      </c>
      <c r="D1399" s="676" t="s">
        <v>2440</v>
      </c>
    </row>
    <row r="1400" spans="1:4" ht="11.25" customHeight="1" x14ac:dyDescent="0.25">
      <c r="A1400" s="1190"/>
      <c r="B1400" s="675">
        <v>87</v>
      </c>
      <c r="C1400" s="675">
        <v>87</v>
      </c>
      <c r="D1400" s="676" t="s">
        <v>2441</v>
      </c>
    </row>
    <row r="1401" spans="1:4" ht="21" customHeight="1" x14ac:dyDescent="0.25">
      <c r="A1401" s="1190"/>
      <c r="B1401" s="675">
        <v>14.9</v>
      </c>
      <c r="C1401" s="675">
        <v>14.9</v>
      </c>
      <c r="D1401" s="676" t="s">
        <v>2443</v>
      </c>
    </row>
    <row r="1402" spans="1:4" ht="11.25" customHeight="1" x14ac:dyDescent="0.25">
      <c r="A1402" s="1190"/>
      <c r="B1402" s="675">
        <v>169.76</v>
      </c>
      <c r="C1402" s="675">
        <v>169.762</v>
      </c>
      <c r="D1402" s="676" t="s">
        <v>893</v>
      </c>
    </row>
    <row r="1403" spans="1:4" ht="11.25" customHeight="1" x14ac:dyDescent="0.25">
      <c r="A1403" s="1191"/>
      <c r="B1403" s="677">
        <v>7696.54</v>
      </c>
      <c r="C1403" s="677">
        <v>7696.5429999999997</v>
      </c>
      <c r="D1403" s="678" t="s">
        <v>11</v>
      </c>
    </row>
    <row r="1404" spans="1:4" ht="11.25" customHeight="1" x14ac:dyDescent="0.25">
      <c r="A1404" s="1190" t="s">
        <v>1394</v>
      </c>
      <c r="B1404" s="675">
        <v>120.32</v>
      </c>
      <c r="C1404" s="675">
        <v>120.324</v>
      </c>
      <c r="D1404" s="676" t="s">
        <v>2537</v>
      </c>
    </row>
    <row r="1405" spans="1:4" ht="11.25" customHeight="1" x14ac:dyDescent="0.25">
      <c r="A1405" s="1190"/>
      <c r="B1405" s="675">
        <v>31</v>
      </c>
      <c r="C1405" s="675">
        <v>31</v>
      </c>
      <c r="D1405" s="676" t="s">
        <v>2437</v>
      </c>
    </row>
    <row r="1406" spans="1:4" ht="11.25" customHeight="1" x14ac:dyDescent="0.25">
      <c r="A1406" s="1190"/>
      <c r="B1406" s="675">
        <v>21</v>
      </c>
      <c r="C1406" s="675">
        <v>21</v>
      </c>
      <c r="D1406" s="676" t="s">
        <v>888</v>
      </c>
    </row>
    <row r="1407" spans="1:4" ht="11.25" customHeight="1" x14ac:dyDescent="0.25">
      <c r="A1407" s="1190"/>
      <c r="B1407" s="675">
        <v>25855</v>
      </c>
      <c r="C1407" s="675">
        <v>25855</v>
      </c>
      <c r="D1407" s="676" t="s">
        <v>900</v>
      </c>
    </row>
    <row r="1408" spans="1:4" ht="11.25" customHeight="1" x14ac:dyDescent="0.25">
      <c r="A1408" s="1190"/>
      <c r="B1408" s="675">
        <v>2495</v>
      </c>
      <c r="C1408" s="675">
        <v>2495</v>
      </c>
      <c r="D1408" s="676" t="s">
        <v>2440</v>
      </c>
    </row>
    <row r="1409" spans="1:4" ht="11.25" customHeight="1" x14ac:dyDescent="0.25">
      <c r="A1409" s="1190"/>
      <c r="B1409" s="675">
        <v>403</v>
      </c>
      <c r="C1409" s="675">
        <v>403</v>
      </c>
      <c r="D1409" s="676" t="s">
        <v>2441</v>
      </c>
    </row>
    <row r="1410" spans="1:4" ht="21" customHeight="1" x14ac:dyDescent="0.25">
      <c r="A1410" s="1190"/>
      <c r="B1410" s="675">
        <v>14.9</v>
      </c>
      <c r="C1410" s="675">
        <v>14.9</v>
      </c>
      <c r="D1410" s="676" t="s">
        <v>2443</v>
      </c>
    </row>
    <row r="1411" spans="1:4" ht="11.25" customHeight="1" x14ac:dyDescent="0.25">
      <c r="A1411" s="1190"/>
      <c r="B1411" s="675">
        <v>670.51</v>
      </c>
      <c r="C1411" s="675">
        <v>670.51</v>
      </c>
      <c r="D1411" s="676" t="s">
        <v>893</v>
      </c>
    </row>
    <row r="1412" spans="1:4" ht="11.25" customHeight="1" x14ac:dyDescent="0.25">
      <c r="A1412" s="1190"/>
      <c r="B1412" s="675">
        <v>29610.73</v>
      </c>
      <c r="C1412" s="675">
        <v>29610.734</v>
      </c>
      <c r="D1412" s="676" t="s">
        <v>11</v>
      </c>
    </row>
    <row r="1413" spans="1:4" ht="11.25" customHeight="1" x14ac:dyDescent="0.25">
      <c r="A1413" s="1189" t="s">
        <v>1364</v>
      </c>
      <c r="B1413" s="672">
        <v>11493</v>
      </c>
      <c r="C1413" s="672">
        <v>11493</v>
      </c>
      <c r="D1413" s="673" t="s">
        <v>900</v>
      </c>
    </row>
    <row r="1414" spans="1:4" ht="11.25" customHeight="1" x14ac:dyDescent="0.25">
      <c r="A1414" s="1190"/>
      <c r="B1414" s="675">
        <v>992</v>
      </c>
      <c r="C1414" s="675">
        <v>992</v>
      </c>
      <c r="D1414" s="676" t="s">
        <v>2440</v>
      </c>
    </row>
    <row r="1415" spans="1:4" ht="11.25" customHeight="1" x14ac:dyDescent="0.25">
      <c r="A1415" s="1190"/>
      <c r="B1415" s="675">
        <v>36</v>
      </c>
      <c r="C1415" s="675">
        <v>36</v>
      </c>
      <c r="D1415" s="676" t="s">
        <v>2441</v>
      </c>
    </row>
    <row r="1416" spans="1:4" ht="21" customHeight="1" x14ac:dyDescent="0.25">
      <c r="A1416" s="1190"/>
      <c r="B1416" s="675">
        <v>14.9</v>
      </c>
      <c r="C1416" s="675">
        <v>14.9</v>
      </c>
      <c r="D1416" s="676" t="s">
        <v>2443</v>
      </c>
    </row>
    <row r="1417" spans="1:4" ht="11.25" customHeight="1" x14ac:dyDescent="0.25">
      <c r="A1417" s="1190"/>
      <c r="B1417" s="675">
        <v>266.39999999999998</v>
      </c>
      <c r="C1417" s="675">
        <v>266.39999999999998</v>
      </c>
      <c r="D1417" s="676" t="s">
        <v>2457</v>
      </c>
    </row>
    <row r="1418" spans="1:4" ht="11.25" customHeight="1" x14ac:dyDescent="0.25">
      <c r="A1418" s="1190"/>
      <c r="B1418" s="675">
        <v>13.9</v>
      </c>
      <c r="C1418" s="675">
        <v>13.9</v>
      </c>
      <c r="D1418" s="676" t="s">
        <v>2482</v>
      </c>
    </row>
    <row r="1419" spans="1:4" ht="11.25" customHeight="1" x14ac:dyDescent="0.25">
      <c r="A1419" s="1190"/>
      <c r="B1419" s="675">
        <v>296.58999999999997</v>
      </c>
      <c r="C1419" s="675">
        <v>296.59399999999999</v>
      </c>
      <c r="D1419" s="676" t="s">
        <v>893</v>
      </c>
    </row>
    <row r="1420" spans="1:4" ht="11.25" customHeight="1" x14ac:dyDescent="0.25">
      <c r="A1420" s="1191"/>
      <c r="B1420" s="677">
        <v>13112.789999999999</v>
      </c>
      <c r="C1420" s="677">
        <v>13112.793999999998</v>
      </c>
      <c r="D1420" s="678" t="s">
        <v>11</v>
      </c>
    </row>
    <row r="1421" spans="1:4" ht="11.25" customHeight="1" x14ac:dyDescent="0.25">
      <c r="A1421" s="1190" t="s">
        <v>1384</v>
      </c>
      <c r="B1421" s="675">
        <v>42.92</v>
      </c>
      <c r="C1421" s="675">
        <v>38.601799999999997</v>
      </c>
      <c r="D1421" s="676" t="s">
        <v>2244</v>
      </c>
    </row>
    <row r="1422" spans="1:4" ht="11.25" customHeight="1" x14ac:dyDescent="0.25">
      <c r="A1422" s="1190"/>
      <c r="B1422" s="675">
        <v>20</v>
      </c>
      <c r="C1422" s="675">
        <v>20</v>
      </c>
      <c r="D1422" s="676" t="s">
        <v>888</v>
      </c>
    </row>
    <row r="1423" spans="1:4" ht="11.25" customHeight="1" x14ac:dyDescent="0.25">
      <c r="A1423" s="1190"/>
      <c r="B1423" s="675">
        <v>17665</v>
      </c>
      <c r="C1423" s="675">
        <v>17665</v>
      </c>
      <c r="D1423" s="676" t="s">
        <v>900</v>
      </c>
    </row>
    <row r="1424" spans="1:4" ht="11.25" customHeight="1" x14ac:dyDescent="0.25">
      <c r="A1424" s="1190"/>
      <c r="B1424" s="675">
        <v>1359</v>
      </c>
      <c r="C1424" s="675">
        <v>1359</v>
      </c>
      <c r="D1424" s="676" t="s">
        <v>2440</v>
      </c>
    </row>
    <row r="1425" spans="1:4" ht="11.25" customHeight="1" x14ac:dyDescent="0.25">
      <c r="A1425" s="1190"/>
      <c r="B1425" s="675">
        <v>1002</v>
      </c>
      <c r="C1425" s="675">
        <v>1002</v>
      </c>
      <c r="D1425" s="676" t="s">
        <v>2441</v>
      </c>
    </row>
    <row r="1426" spans="1:4" ht="21" customHeight="1" x14ac:dyDescent="0.25">
      <c r="A1426" s="1190"/>
      <c r="B1426" s="675">
        <v>14.9</v>
      </c>
      <c r="C1426" s="675">
        <v>14.9</v>
      </c>
      <c r="D1426" s="676" t="s">
        <v>2443</v>
      </c>
    </row>
    <row r="1427" spans="1:4" ht="11.25" customHeight="1" x14ac:dyDescent="0.25">
      <c r="A1427" s="1190"/>
      <c r="B1427" s="675">
        <v>484.67</v>
      </c>
      <c r="C1427" s="675">
        <v>484.67399999999998</v>
      </c>
      <c r="D1427" s="676" t="s">
        <v>893</v>
      </c>
    </row>
    <row r="1428" spans="1:4" ht="11.25" customHeight="1" x14ac:dyDescent="0.25">
      <c r="A1428" s="1190"/>
      <c r="B1428" s="675">
        <v>20588.489999999998</v>
      </c>
      <c r="C1428" s="675">
        <v>20584.175800000001</v>
      </c>
      <c r="D1428" s="676" t="s">
        <v>11</v>
      </c>
    </row>
    <row r="1429" spans="1:4" ht="11.25" customHeight="1" x14ac:dyDescent="0.25">
      <c r="A1429" s="1189" t="s">
        <v>1392</v>
      </c>
      <c r="B1429" s="672">
        <v>23</v>
      </c>
      <c r="C1429" s="672">
        <v>23</v>
      </c>
      <c r="D1429" s="673" t="s">
        <v>2444</v>
      </c>
    </row>
    <row r="1430" spans="1:4" ht="11.25" customHeight="1" x14ac:dyDescent="0.25">
      <c r="A1430" s="1190"/>
      <c r="B1430" s="675">
        <v>32.6</v>
      </c>
      <c r="C1430" s="675">
        <v>32.6</v>
      </c>
      <c r="D1430" s="676" t="s">
        <v>2436</v>
      </c>
    </row>
    <row r="1431" spans="1:4" ht="11.25" customHeight="1" x14ac:dyDescent="0.25">
      <c r="A1431" s="1190"/>
      <c r="B1431" s="675">
        <v>275</v>
      </c>
      <c r="C1431" s="675">
        <v>275</v>
      </c>
      <c r="D1431" s="676" t="s">
        <v>414</v>
      </c>
    </row>
    <row r="1432" spans="1:4" ht="11.25" customHeight="1" x14ac:dyDescent="0.25">
      <c r="A1432" s="1190"/>
      <c r="B1432" s="675">
        <v>158.69999999999999</v>
      </c>
      <c r="C1432" s="675">
        <v>158.69999999999999</v>
      </c>
      <c r="D1432" s="676" t="s">
        <v>2437</v>
      </c>
    </row>
    <row r="1433" spans="1:4" ht="11.25" customHeight="1" x14ac:dyDescent="0.25">
      <c r="A1433" s="1190"/>
      <c r="B1433" s="675">
        <v>324.52</v>
      </c>
      <c r="C1433" s="675">
        <v>252.40100000000001</v>
      </c>
      <c r="D1433" s="676" t="s">
        <v>2244</v>
      </c>
    </row>
    <row r="1434" spans="1:4" ht="11.25" customHeight="1" x14ac:dyDescent="0.25">
      <c r="A1434" s="1190"/>
      <c r="B1434" s="675">
        <v>2</v>
      </c>
      <c r="C1434" s="675">
        <v>2</v>
      </c>
      <c r="D1434" s="676" t="s">
        <v>888</v>
      </c>
    </row>
    <row r="1435" spans="1:4" ht="11.25" customHeight="1" x14ac:dyDescent="0.25">
      <c r="A1435" s="1190"/>
      <c r="B1435" s="675">
        <v>20800</v>
      </c>
      <c r="C1435" s="675">
        <v>20800</v>
      </c>
      <c r="D1435" s="676" t="s">
        <v>900</v>
      </c>
    </row>
    <row r="1436" spans="1:4" ht="11.25" customHeight="1" x14ac:dyDescent="0.25">
      <c r="A1436" s="1190"/>
      <c r="B1436" s="675">
        <v>1463</v>
      </c>
      <c r="C1436" s="675">
        <v>1463</v>
      </c>
      <c r="D1436" s="676" t="s">
        <v>2440</v>
      </c>
    </row>
    <row r="1437" spans="1:4" ht="11.25" customHeight="1" x14ac:dyDescent="0.25">
      <c r="A1437" s="1190"/>
      <c r="B1437" s="675">
        <v>519</v>
      </c>
      <c r="C1437" s="675">
        <v>519</v>
      </c>
      <c r="D1437" s="676" t="s">
        <v>2441</v>
      </c>
    </row>
    <row r="1438" spans="1:4" ht="21" customHeight="1" x14ac:dyDescent="0.25">
      <c r="A1438" s="1190"/>
      <c r="B1438" s="675">
        <v>14.9</v>
      </c>
      <c r="C1438" s="675">
        <v>14.9</v>
      </c>
      <c r="D1438" s="676" t="s">
        <v>2443</v>
      </c>
    </row>
    <row r="1439" spans="1:4" ht="11.25" customHeight="1" x14ac:dyDescent="0.25">
      <c r="A1439" s="1190"/>
      <c r="B1439" s="675">
        <v>563.21</v>
      </c>
      <c r="C1439" s="675">
        <v>563.20699999999999</v>
      </c>
      <c r="D1439" s="676" t="s">
        <v>893</v>
      </c>
    </row>
    <row r="1440" spans="1:4" ht="11.25" customHeight="1" x14ac:dyDescent="0.25">
      <c r="A1440" s="1191"/>
      <c r="B1440" s="677">
        <v>24175.93</v>
      </c>
      <c r="C1440" s="677">
        <v>24103.808000000001</v>
      </c>
      <c r="D1440" s="678" t="s">
        <v>11</v>
      </c>
    </row>
    <row r="1441" spans="1:4" ht="11.25" customHeight="1" x14ac:dyDescent="0.25">
      <c r="A1441" s="1190" t="s">
        <v>1349</v>
      </c>
      <c r="B1441" s="675">
        <v>20</v>
      </c>
      <c r="C1441" s="675">
        <v>20</v>
      </c>
      <c r="D1441" s="676" t="s">
        <v>888</v>
      </c>
    </row>
    <row r="1442" spans="1:4" ht="11.25" customHeight="1" x14ac:dyDescent="0.25">
      <c r="A1442" s="1190"/>
      <c r="B1442" s="675">
        <v>16247</v>
      </c>
      <c r="C1442" s="675">
        <v>16247</v>
      </c>
      <c r="D1442" s="676" t="s">
        <v>900</v>
      </c>
    </row>
    <row r="1443" spans="1:4" ht="11.25" customHeight="1" x14ac:dyDescent="0.25">
      <c r="A1443" s="1190"/>
      <c r="B1443" s="675">
        <v>1552</v>
      </c>
      <c r="C1443" s="675">
        <v>1552</v>
      </c>
      <c r="D1443" s="676" t="s">
        <v>2440</v>
      </c>
    </row>
    <row r="1444" spans="1:4" ht="11.25" customHeight="1" x14ac:dyDescent="0.25">
      <c r="A1444" s="1190"/>
      <c r="B1444" s="675">
        <v>207</v>
      </c>
      <c r="C1444" s="675">
        <v>207</v>
      </c>
      <c r="D1444" s="676" t="s">
        <v>2441</v>
      </c>
    </row>
    <row r="1445" spans="1:4" ht="21" customHeight="1" x14ac:dyDescent="0.25">
      <c r="A1445" s="1190"/>
      <c r="B1445" s="675">
        <v>14.9</v>
      </c>
      <c r="C1445" s="675">
        <v>14.9</v>
      </c>
      <c r="D1445" s="676" t="s">
        <v>2443</v>
      </c>
    </row>
    <row r="1446" spans="1:4" ht="11.25" customHeight="1" x14ac:dyDescent="0.25">
      <c r="A1446" s="1190"/>
      <c r="B1446" s="675">
        <v>397.41</v>
      </c>
      <c r="C1446" s="675">
        <v>397.41399999999999</v>
      </c>
      <c r="D1446" s="676" t="s">
        <v>893</v>
      </c>
    </row>
    <row r="1447" spans="1:4" ht="11.25" customHeight="1" x14ac:dyDescent="0.25">
      <c r="A1447" s="1190"/>
      <c r="B1447" s="675">
        <v>18438.310000000001</v>
      </c>
      <c r="C1447" s="675">
        <v>18438.314000000002</v>
      </c>
      <c r="D1447" s="676" t="s">
        <v>11</v>
      </c>
    </row>
    <row r="1448" spans="1:4" ht="11.25" customHeight="1" x14ac:dyDescent="0.25">
      <c r="A1448" s="1189" t="s">
        <v>1351</v>
      </c>
      <c r="B1448" s="672">
        <v>16248</v>
      </c>
      <c r="C1448" s="672">
        <v>16248</v>
      </c>
      <c r="D1448" s="673" t="s">
        <v>900</v>
      </c>
    </row>
    <row r="1449" spans="1:4" ht="11.25" customHeight="1" x14ac:dyDescent="0.25">
      <c r="A1449" s="1190"/>
      <c r="B1449" s="675">
        <v>4031</v>
      </c>
      <c r="C1449" s="675">
        <v>4031</v>
      </c>
      <c r="D1449" s="676" t="s">
        <v>2440</v>
      </c>
    </row>
    <row r="1450" spans="1:4" ht="11.25" customHeight="1" x14ac:dyDescent="0.25">
      <c r="A1450" s="1190"/>
      <c r="B1450" s="675">
        <v>362</v>
      </c>
      <c r="C1450" s="675">
        <v>358</v>
      </c>
      <c r="D1450" s="676" t="s">
        <v>2441</v>
      </c>
    </row>
    <row r="1451" spans="1:4" ht="21" customHeight="1" x14ac:dyDescent="0.25">
      <c r="A1451" s="1190"/>
      <c r="B1451" s="675">
        <v>14.9</v>
      </c>
      <c r="C1451" s="675">
        <v>14.9</v>
      </c>
      <c r="D1451" s="676" t="s">
        <v>2443</v>
      </c>
    </row>
    <row r="1452" spans="1:4" ht="11.25" customHeight="1" x14ac:dyDescent="0.25">
      <c r="A1452" s="1190"/>
      <c r="B1452" s="675">
        <v>331.07</v>
      </c>
      <c r="C1452" s="675">
        <v>331.06599999999997</v>
      </c>
      <c r="D1452" s="676" t="s">
        <v>893</v>
      </c>
    </row>
    <row r="1453" spans="1:4" ht="11.25" customHeight="1" x14ac:dyDescent="0.25">
      <c r="A1453" s="1191"/>
      <c r="B1453" s="677">
        <v>20986.97</v>
      </c>
      <c r="C1453" s="677">
        <v>20982.966</v>
      </c>
      <c r="D1453" s="678" t="s">
        <v>11</v>
      </c>
    </row>
    <row r="1454" spans="1:4" ht="11.25" customHeight="1" x14ac:dyDescent="0.25">
      <c r="A1454" s="1190" t="s">
        <v>1369</v>
      </c>
      <c r="B1454" s="675">
        <v>3767</v>
      </c>
      <c r="C1454" s="675">
        <v>3767</v>
      </c>
      <c r="D1454" s="676" t="s">
        <v>900</v>
      </c>
    </row>
    <row r="1455" spans="1:4" ht="11.25" customHeight="1" x14ac:dyDescent="0.25">
      <c r="A1455" s="1190"/>
      <c r="B1455" s="675">
        <v>994</v>
      </c>
      <c r="C1455" s="675">
        <v>994</v>
      </c>
      <c r="D1455" s="676" t="s">
        <v>2440</v>
      </c>
    </row>
    <row r="1456" spans="1:4" ht="21" customHeight="1" x14ac:dyDescent="0.25">
      <c r="A1456" s="1190"/>
      <c r="B1456" s="675">
        <v>109.9</v>
      </c>
      <c r="C1456" s="675">
        <v>109.9</v>
      </c>
      <c r="D1456" s="676" t="s">
        <v>2443</v>
      </c>
    </row>
    <row r="1457" spans="1:4" ht="11.25" customHeight="1" x14ac:dyDescent="0.25">
      <c r="A1457" s="1190"/>
      <c r="B1457" s="675">
        <v>5.4</v>
      </c>
      <c r="C1457" s="675">
        <v>5.4</v>
      </c>
      <c r="D1457" s="676" t="s">
        <v>2482</v>
      </c>
    </row>
    <row r="1458" spans="1:4" ht="11.25" customHeight="1" x14ac:dyDescent="0.25">
      <c r="A1458" s="1190"/>
      <c r="B1458" s="675">
        <v>102.47</v>
      </c>
      <c r="C1458" s="675">
        <v>102.46899999999999</v>
      </c>
      <c r="D1458" s="676" t="s">
        <v>893</v>
      </c>
    </row>
    <row r="1459" spans="1:4" ht="11.25" customHeight="1" x14ac:dyDescent="0.25">
      <c r="A1459" s="1190"/>
      <c r="B1459" s="675">
        <v>4978.7699999999995</v>
      </c>
      <c r="C1459" s="675">
        <v>4978.7689999999993</v>
      </c>
      <c r="D1459" s="676" t="s">
        <v>11</v>
      </c>
    </row>
    <row r="1460" spans="1:4" ht="11.25" customHeight="1" x14ac:dyDescent="0.25">
      <c r="A1460" s="1189" t="s">
        <v>1363</v>
      </c>
      <c r="B1460" s="672">
        <v>48.5</v>
      </c>
      <c r="C1460" s="672">
        <v>48.5</v>
      </c>
      <c r="D1460" s="673" t="s">
        <v>2436</v>
      </c>
    </row>
    <row r="1461" spans="1:4" ht="11.25" customHeight="1" x14ac:dyDescent="0.25">
      <c r="A1461" s="1190"/>
      <c r="B1461" s="675">
        <v>5634</v>
      </c>
      <c r="C1461" s="675">
        <v>5634</v>
      </c>
      <c r="D1461" s="676" t="s">
        <v>900</v>
      </c>
    </row>
    <row r="1462" spans="1:4" ht="11.25" customHeight="1" x14ac:dyDescent="0.25">
      <c r="A1462" s="1190"/>
      <c r="B1462" s="675">
        <v>851</v>
      </c>
      <c r="C1462" s="675">
        <v>851</v>
      </c>
      <c r="D1462" s="676" t="s">
        <v>2440</v>
      </c>
    </row>
    <row r="1463" spans="1:4" ht="11.25" customHeight="1" x14ac:dyDescent="0.25">
      <c r="A1463" s="1190"/>
      <c r="B1463" s="675">
        <v>147</v>
      </c>
      <c r="C1463" s="675">
        <v>147</v>
      </c>
      <c r="D1463" s="676" t="s">
        <v>2441</v>
      </c>
    </row>
    <row r="1464" spans="1:4" ht="21" customHeight="1" x14ac:dyDescent="0.25">
      <c r="A1464" s="1190"/>
      <c r="B1464" s="675">
        <v>14.9</v>
      </c>
      <c r="C1464" s="675">
        <v>14.9</v>
      </c>
      <c r="D1464" s="676" t="s">
        <v>2443</v>
      </c>
    </row>
    <row r="1465" spans="1:4" ht="11.25" customHeight="1" x14ac:dyDescent="0.25">
      <c r="A1465" s="1190"/>
      <c r="B1465" s="675">
        <v>21</v>
      </c>
      <c r="C1465" s="675">
        <v>21</v>
      </c>
      <c r="D1465" s="676" t="s">
        <v>2482</v>
      </c>
    </row>
    <row r="1466" spans="1:4" ht="11.25" customHeight="1" x14ac:dyDescent="0.25">
      <c r="A1466" s="1190"/>
      <c r="B1466" s="675">
        <v>138.91999999999999</v>
      </c>
      <c r="C1466" s="675">
        <v>138.923</v>
      </c>
      <c r="D1466" s="676" t="s">
        <v>893</v>
      </c>
    </row>
    <row r="1467" spans="1:4" ht="11.25" customHeight="1" x14ac:dyDescent="0.25">
      <c r="A1467" s="1191"/>
      <c r="B1467" s="677">
        <v>6855.32</v>
      </c>
      <c r="C1467" s="677">
        <v>6855.3229999999994</v>
      </c>
      <c r="D1467" s="678" t="s">
        <v>11</v>
      </c>
    </row>
    <row r="1468" spans="1:4" ht="11.25" customHeight="1" x14ac:dyDescent="0.25">
      <c r="A1468" s="1190" t="s">
        <v>1348</v>
      </c>
      <c r="B1468" s="675">
        <v>3410</v>
      </c>
      <c r="C1468" s="675">
        <v>3410</v>
      </c>
      <c r="D1468" s="676" t="s">
        <v>900</v>
      </c>
    </row>
    <row r="1469" spans="1:4" ht="11.25" customHeight="1" x14ac:dyDescent="0.25">
      <c r="A1469" s="1190"/>
      <c r="B1469" s="675">
        <v>590</v>
      </c>
      <c r="C1469" s="675">
        <v>590</v>
      </c>
      <c r="D1469" s="676" t="s">
        <v>2440</v>
      </c>
    </row>
    <row r="1470" spans="1:4" ht="11.25" customHeight="1" x14ac:dyDescent="0.25">
      <c r="A1470" s="1190"/>
      <c r="B1470" s="675">
        <v>89</v>
      </c>
      <c r="C1470" s="675">
        <v>89</v>
      </c>
      <c r="D1470" s="676" t="s">
        <v>2441</v>
      </c>
    </row>
    <row r="1471" spans="1:4" ht="21" customHeight="1" x14ac:dyDescent="0.25">
      <c r="A1471" s="1190"/>
      <c r="B1471" s="675">
        <v>303.89999999999998</v>
      </c>
      <c r="C1471" s="675">
        <v>303.89999999999998</v>
      </c>
      <c r="D1471" s="676" t="s">
        <v>2443</v>
      </c>
    </row>
    <row r="1472" spans="1:4" ht="11.25" customHeight="1" x14ac:dyDescent="0.25">
      <c r="A1472" s="1190"/>
      <c r="B1472" s="675">
        <v>86.11</v>
      </c>
      <c r="C1472" s="675">
        <v>86.113</v>
      </c>
      <c r="D1472" s="676" t="s">
        <v>893</v>
      </c>
    </row>
    <row r="1473" spans="1:4" ht="11.25" customHeight="1" x14ac:dyDescent="0.25">
      <c r="A1473" s="1190"/>
      <c r="B1473" s="675">
        <v>4479.0099999999993</v>
      </c>
      <c r="C1473" s="675">
        <v>4479.0129999999999</v>
      </c>
      <c r="D1473" s="676" t="s">
        <v>11</v>
      </c>
    </row>
    <row r="1474" spans="1:4" ht="11.25" customHeight="1" x14ac:dyDescent="0.25">
      <c r="A1474" s="1189" t="s">
        <v>1365</v>
      </c>
      <c r="B1474" s="672">
        <v>300.91000000000003</v>
      </c>
      <c r="C1474" s="672">
        <v>300.89600000000002</v>
      </c>
      <c r="D1474" s="673" t="s">
        <v>2553</v>
      </c>
    </row>
    <row r="1475" spans="1:4" ht="11.25" customHeight="1" x14ac:dyDescent="0.25">
      <c r="A1475" s="1190"/>
      <c r="B1475" s="675">
        <v>527.32000000000005</v>
      </c>
      <c r="C1475" s="675">
        <v>527.31494999999995</v>
      </c>
      <c r="D1475" s="676" t="s">
        <v>2486</v>
      </c>
    </row>
    <row r="1476" spans="1:4" ht="11.25" customHeight="1" x14ac:dyDescent="0.25">
      <c r="A1476" s="1190"/>
      <c r="B1476" s="675">
        <v>61</v>
      </c>
      <c r="C1476" s="675">
        <v>61</v>
      </c>
      <c r="D1476" s="676" t="s">
        <v>2437</v>
      </c>
    </row>
    <row r="1477" spans="1:4" ht="11.25" customHeight="1" x14ac:dyDescent="0.25">
      <c r="A1477" s="1190"/>
      <c r="B1477" s="675">
        <v>243.39</v>
      </c>
      <c r="C1477" s="675">
        <v>161.405</v>
      </c>
      <c r="D1477" s="676" t="s">
        <v>2244</v>
      </c>
    </row>
    <row r="1478" spans="1:4" ht="11.25" customHeight="1" x14ac:dyDescent="0.25">
      <c r="A1478" s="1190"/>
      <c r="B1478" s="675">
        <v>20</v>
      </c>
      <c r="C1478" s="675">
        <v>20</v>
      </c>
      <c r="D1478" s="676" t="s">
        <v>888</v>
      </c>
    </row>
    <row r="1479" spans="1:4" ht="11.25" customHeight="1" x14ac:dyDescent="0.25">
      <c r="A1479" s="1190"/>
      <c r="B1479" s="675">
        <v>20682</v>
      </c>
      <c r="C1479" s="675">
        <v>20682</v>
      </c>
      <c r="D1479" s="676" t="s">
        <v>900</v>
      </c>
    </row>
    <row r="1480" spans="1:4" ht="11.25" customHeight="1" x14ac:dyDescent="0.25">
      <c r="A1480" s="1190"/>
      <c r="B1480" s="675">
        <v>2630</v>
      </c>
      <c r="C1480" s="675">
        <v>2630</v>
      </c>
      <c r="D1480" s="676" t="s">
        <v>2440</v>
      </c>
    </row>
    <row r="1481" spans="1:4" ht="11.25" customHeight="1" x14ac:dyDescent="0.25">
      <c r="A1481" s="1190"/>
      <c r="B1481" s="675">
        <v>361</v>
      </c>
      <c r="C1481" s="675">
        <v>361</v>
      </c>
      <c r="D1481" s="676" t="s">
        <v>2441</v>
      </c>
    </row>
    <row r="1482" spans="1:4" ht="11.25" customHeight="1" x14ac:dyDescent="0.25">
      <c r="A1482" s="1190"/>
      <c r="B1482" s="675">
        <v>550</v>
      </c>
      <c r="C1482" s="675">
        <v>550</v>
      </c>
      <c r="D1482" s="676" t="s">
        <v>2450</v>
      </c>
    </row>
    <row r="1483" spans="1:4" ht="21" customHeight="1" x14ac:dyDescent="0.25">
      <c r="A1483" s="1190"/>
      <c r="B1483" s="675">
        <v>14.9</v>
      </c>
      <c r="C1483" s="675">
        <v>14.9</v>
      </c>
      <c r="D1483" s="676" t="s">
        <v>2443</v>
      </c>
    </row>
    <row r="1484" spans="1:4" ht="11.25" customHeight="1" x14ac:dyDescent="0.25">
      <c r="A1484" s="1190"/>
      <c r="B1484" s="675">
        <v>37</v>
      </c>
      <c r="C1484" s="675">
        <v>37</v>
      </c>
      <c r="D1484" s="676" t="s">
        <v>2482</v>
      </c>
    </row>
    <row r="1485" spans="1:4" ht="11.25" customHeight="1" x14ac:dyDescent="0.25">
      <c r="A1485" s="1190"/>
      <c r="B1485" s="675">
        <v>2490</v>
      </c>
      <c r="C1485" s="675">
        <v>2316.8249999999998</v>
      </c>
      <c r="D1485" s="676" t="s">
        <v>2459</v>
      </c>
    </row>
    <row r="1486" spans="1:4" ht="11.25" customHeight="1" x14ac:dyDescent="0.25">
      <c r="A1486" s="1190"/>
      <c r="B1486" s="675">
        <v>516.47</v>
      </c>
      <c r="C1486" s="675">
        <v>516.471</v>
      </c>
      <c r="D1486" s="676" t="s">
        <v>893</v>
      </c>
    </row>
    <row r="1487" spans="1:4" ht="11.25" customHeight="1" x14ac:dyDescent="0.25">
      <c r="A1487" s="1191"/>
      <c r="B1487" s="677">
        <v>28433.99</v>
      </c>
      <c r="C1487" s="677">
        <v>28178.811950000003</v>
      </c>
      <c r="D1487" s="678" t="s">
        <v>11</v>
      </c>
    </row>
    <row r="1488" spans="1:4" ht="11.25" customHeight="1" x14ac:dyDescent="0.25">
      <c r="A1488" s="1190" t="s">
        <v>1377</v>
      </c>
      <c r="B1488" s="675">
        <v>12988</v>
      </c>
      <c r="C1488" s="675">
        <v>12988</v>
      </c>
      <c r="D1488" s="676" t="s">
        <v>900</v>
      </c>
    </row>
    <row r="1489" spans="1:4" ht="11.25" customHeight="1" x14ac:dyDescent="0.25">
      <c r="A1489" s="1190"/>
      <c r="B1489" s="675">
        <v>1901</v>
      </c>
      <c r="C1489" s="675">
        <v>1901</v>
      </c>
      <c r="D1489" s="676" t="s">
        <v>2440</v>
      </c>
    </row>
    <row r="1490" spans="1:4" ht="11.25" customHeight="1" x14ac:dyDescent="0.25">
      <c r="A1490" s="1190"/>
      <c r="B1490" s="675">
        <v>908</v>
      </c>
      <c r="C1490" s="675">
        <v>908</v>
      </c>
      <c r="D1490" s="676" t="s">
        <v>2441</v>
      </c>
    </row>
    <row r="1491" spans="1:4" ht="21" customHeight="1" x14ac:dyDescent="0.25">
      <c r="A1491" s="1190"/>
      <c r="B1491" s="675">
        <v>14.9</v>
      </c>
      <c r="C1491" s="675">
        <v>14.9</v>
      </c>
      <c r="D1491" s="676" t="s">
        <v>2443</v>
      </c>
    </row>
    <row r="1492" spans="1:4" ht="11.25" customHeight="1" x14ac:dyDescent="0.25">
      <c r="A1492" s="1190"/>
      <c r="B1492" s="675">
        <v>374.77</v>
      </c>
      <c r="C1492" s="675">
        <v>374.76900000000001</v>
      </c>
      <c r="D1492" s="676" t="s">
        <v>893</v>
      </c>
    </row>
    <row r="1493" spans="1:4" ht="11.25" customHeight="1" x14ac:dyDescent="0.25">
      <c r="A1493" s="1190"/>
      <c r="B1493" s="675">
        <v>16186.67</v>
      </c>
      <c r="C1493" s="675">
        <v>16186.669</v>
      </c>
      <c r="D1493" s="676" t="s">
        <v>11</v>
      </c>
    </row>
    <row r="1494" spans="1:4" ht="11.25" customHeight="1" x14ac:dyDescent="0.25">
      <c r="A1494" s="1189" t="s">
        <v>1375</v>
      </c>
      <c r="B1494" s="672">
        <v>644.91999999999996</v>
      </c>
      <c r="C1494" s="672">
        <v>644.923</v>
      </c>
      <c r="D1494" s="673" t="s">
        <v>2537</v>
      </c>
    </row>
    <row r="1495" spans="1:4" ht="11.25" customHeight="1" x14ac:dyDescent="0.25">
      <c r="A1495" s="1190"/>
      <c r="B1495" s="675">
        <v>11241</v>
      </c>
      <c r="C1495" s="675">
        <v>11241</v>
      </c>
      <c r="D1495" s="676" t="s">
        <v>900</v>
      </c>
    </row>
    <row r="1496" spans="1:4" ht="11.25" customHeight="1" x14ac:dyDescent="0.25">
      <c r="A1496" s="1190"/>
      <c r="B1496" s="675">
        <v>1137</v>
      </c>
      <c r="C1496" s="675">
        <v>1137</v>
      </c>
      <c r="D1496" s="676" t="s">
        <v>2440</v>
      </c>
    </row>
    <row r="1497" spans="1:4" ht="11.25" customHeight="1" x14ac:dyDescent="0.25">
      <c r="A1497" s="1190"/>
      <c r="B1497" s="675">
        <v>132</v>
      </c>
      <c r="C1497" s="675">
        <v>132</v>
      </c>
      <c r="D1497" s="676" t="s">
        <v>2441</v>
      </c>
    </row>
    <row r="1498" spans="1:4" ht="11.25" customHeight="1" x14ac:dyDescent="0.25">
      <c r="A1498" s="1190"/>
      <c r="B1498" s="675">
        <v>1700</v>
      </c>
      <c r="C1498" s="675">
        <v>474.81400000000002</v>
      </c>
      <c r="D1498" s="676" t="s">
        <v>2469</v>
      </c>
    </row>
    <row r="1499" spans="1:4" ht="21" customHeight="1" x14ac:dyDescent="0.25">
      <c r="A1499" s="1190"/>
      <c r="B1499" s="675">
        <v>14.9</v>
      </c>
      <c r="C1499" s="675">
        <v>14.9</v>
      </c>
      <c r="D1499" s="676" t="s">
        <v>2443</v>
      </c>
    </row>
    <row r="1500" spans="1:4" ht="11.25" customHeight="1" x14ac:dyDescent="0.25">
      <c r="A1500" s="1190"/>
      <c r="B1500" s="675">
        <v>120.4</v>
      </c>
      <c r="C1500" s="675">
        <v>120.4</v>
      </c>
      <c r="D1500" s="676" t="s">
        <v>2457</v>
      </c>
    </row>
    <row r="1501" spans="1:4" ht="11.25" customHeight="1" x14ac:dyDescent="0.25">
      <c r="A1501" s="1190"/>
      <c r="B1501" s="675">
        <v>8</v>
      </c>
      <c r="C1501" s="675">
        <v>8</v>
      </c>
      <c r="D1501" s="676" t="s">
        <v>2482</v>
      </c>
    </row>
    <row r="1502" spans="1:4" ht="11.25" customHeight="1" x14ac:dyDescent="0.25">
      <c r="A1502" s="1190"/>
      <c r="B1502" s="675">
        <v>361.65</v>
      </c>
      <c r="C1502" s="675">
        <v>361.64699999999999</v>
      </c>
      <c r="D1502" s="676" t="s">
        <v>893</v>
      </c>
    </row>
    <row r="1503" spans="1:4" ht="11.25" customHeight="1" x14ac:dyDescent="0.25">
      <c r="A1503" s="1191"/>
      <c r="B1503" s="677">
        <v>15359.869999999999</v>
      </c>
      <c r="C1503" s="677">
        <v>14134.684000000001</v>
      </c>
      <c r="D1503" s="678" t="s">
        <v>11</v>
      </c>
    </row>
    <row r="1504" spans="1:4" ht="11.25" customHeight="1" x14ac:dyDescent="0.25">
      <c r="A1504" s="1190" t="s">
        <v>1374</v>
      </c>
      <c r="B1504" s="675">
        <v>13089</v>
      </c>
      <c r="C1504" s="675">
        <v>13089</v>
      </c>
      <c r="D1504" s="676" t="s">
        <v>900</v>
      </c>
    </row>
    <row r="1505" spans="1:4" ht="11.25" customHeight="1" x14ac:dyDescent="0.25">
      <c r="A1505" s="1190"/>
      <c r="B1505" s="675">
        <v>2458</v>
      </c>
      <c r="C1505" s="675">
        <v>2458</v>
      </c>
      <c r="D1505" s="676" t="s">
        <v>2440</v>
      </c>
    </row>
    <row r="1506" spans="1:4" ht="11.25" customHeight="1" x14ac:dyDescent="0.25">
      <c r="A1506" s="1190"/>
      <c r="B1506" s="675">
        <v>195</v>
      </c>
      <c r="C1506" s="675">
        <v>195</v>
      </c>
      <c r="D1506" s="676" t="s">
        <v>2441</v>
      </c>
    </row>
    <row r="1507" spans="1:4" ht="21" customHeight="1" x14ac:dyDescent="0.25">
      <c r="A1507" s="1190"/>
      <c r="B1507" s="675">
        <v>14.9</v>
      </c>
      <c r="C1507" s="675">
        <v>14.9</v>
      </c>
      <c r="D1507" s="676" t="s">
        <v>2443</v>
      </c>
    </row>
    <row r="1508" spans="1:4" ht="11.25" customHeight="1" x14ac:dyDescent="0.25">
      <c r="A1508" s="1190"/>
      <c r="B1508" s="675">
        <v>345.27</v>
      </c>
      <c r="C1508" s="675">
        <v>345.27</v>
      </c>
      <c r="D1508" s="676" t="s">
        <v>893</v>
      </c>
    </row>
    <row r="1509" spans="1:4" ht="11.25" customHeight="1" x14ac:dyDescent="0.25">
      <c r="A1509" s="1190"/>
      <c r="B1509" s="675">
        <v>16102.17</v>
      </c>
      <c r="C1509" s="675">
        <v>16102.17</v>
      </c>
      <c r="D1509" s="676" t="s">
        <v>11</v>
      </c>
    </row>
    <row r="1510" spans="1:4" ht="11.25" customHeight="1" x14ac:dyDescent="0.25">
      <c r="A1510" s="1189" t="s">
        <v>1344</v>
      </c>
      <c r="B1510" s="672">
        <v>360.96</v>
      </c>
      <c r="C1510" s="672">
        <v>330.88099999999997</v>
      </c>
      <c r="D1510" s="673" t="s">
        <v>2537</v>
      </c>
    </row>
    <row r="1511" spans="1:4" ht="11.25" customHeight="1" x14ac:dyDescent="0.25">
      <c r="A1511" s="1190"/>
      <c r="B1511" s="675">
        <v>1150</v>
      </c>
      <c r="C1511" s="675">
        <v>471.28699999999998</v>
      </c>
      <c r="D1511" s="676" t="s">
        <v>2554</v>
      </c>
    </row>
    <row r="1512" spans="1:4" ht="11.25" customHeight="1" x14ac:dyDescent="0.25">
      <c r="A1512" s="1190"/>
      <c r="B1512" s="675">
        <v>250</v>
      </c>
      <c r="C1512" s="675">
        <v>250</v>
      </c>
      <c r="D1512" s="676" t="s">
        <v>895</v>
      </c>
    </row>
    <row r="1513" spans="1:4" ht="11.25" customHeight="1" x14ac:dyDescent="0.25">
      <c r="A1513" s="1190"/>
      <c r="B1513" s="675">
        <v>9401</v>
      </c>
      <c r="C1513" s="675">
        <v>9401</v>
      </c>
      <c r="D1513" s="676" t="s">
        <v>900</v>
      </c>
    </row>
    <row r="1514" spans="1:4" ht="11.25" customHeight="1" x14ac:dyDescent="0.25">
      <c r="A1514" s="1190"/>
      <c r="B1514" s="675">
        <v>1867</v>
      </c>
      <c r="C1514" s="675">
        <v>1867</v>
      </c>
      <c r="D1514" s="676" t="s">
        <v>2440</v>
      </c>
    </row>
    <row r="1515" spans="1:4" ht="11.25" customHeight="1" x14ac:dyDescent="0.25">
      <c r="A1515" s="1190"/>
      <c r="B1515" s="675">
        <v>8</v>
      </c>
      <c r="C1515" s="675">
        <v>8</v>
      </c>
      <c r="D1515" s="676" t="s">
        <v>2441</v>
      </c>
    </row>
    <row r="1516" spans="1:4" ht="21" customHeight="1" x14ac:dyDescent="0.25">
      <c r="A1516" s="1190"/>
      <c r="B1516" s="675">
        <v>14.9</v>
      </c>
      <c r="C1516" s="675">
        <v>14.9</v>
      </c>
      <c r="D1516" s="676" t="s">
        <v>2443</v>
      </c>
    </row>
    <row r="1517" spans="1:4" ht="11.25" customHeight="1" x14ac:dyDescent="0.25">
      <c r="A1517" s="1190"/>
      <c r="B1517" s="675">
        <v>3</v>
      </c>
      <c r="C1517" s="675">
        <v>3</v>
      </c>
      <c r="D1517" s="676" t="s">
        <v>2482</v>
      </c>
    </row>
    <row r="1518" spans="1:4" ht="11.25" customHeight="1" x14ac:dyDescent="0.25">
      <c r="A1518" s="1190"/>
      <c r="B1518" s="675">
        <v>247.12</v>
      </c>
      <c r="C1518" s="675">
        <v>247.12200000000001</v>
      </c>
      <c r="D1518" s="676" t="s">
        <v>893</v>
      </c>
    </row>
    <row r="1519" spans="1:4" ht="11.25" customHeight="1" x14ac:dyDescent="0.25">
      <c r="A1519" s="1191"/>
      <c r="B1519" s="677">
        <v>13301.98</v>
      </c>
      <c r="C1519" s="677">
        <v>12593.189999999999</v>
      </c>
      <c r="D1519" s="678" t="s">
        <v>11</v>
      </c>
    </row>
    <row r="1520" spans="1:4" ht="11.25" customHeight="1" x14ac:dyDescent="0.25">
      <c r="A1520" s="1190" t="s">
        <v>1379</v>
      </c>
      <c r="B1520" s="675">
        <v>230.6</v>
      </c>
      <c r="C1520" s="675">
        <v>230.6</v>
      </c>
      <c r="D1520" s="676" t="s">
        <v>2437</v>
      </c>
    </row>
    <row r="1521" spans="1:4" ht="11.25" customHeight="1" x14ac:dyDescent="0.25">
      <c r="A1521" s="1190"/>
      <c r="B1521" s="675">
        <v>1014.11</v>
      </c>
      <c r="C1521" s="675">
        <v>636.12900000000002</v>
      </c>
      <c r="D1521" s="676" t="s">
        <v>2244</v>
      </c>
    </row>
    <row r="1522" spans="1:4" ht="11.25" customHeight="1" x14ac:dyDescent="0.25">
      <c r="A1522" s="1190"/>
      <c r="B1522" s="675">
        <v>21</v>
      </c>
      <c r="C1522" s="675">
        <v>21</v>
      </c>
      <c r="D1522" s="676" t="s">
        <v>888</v>
      </c>
    </row>
    <row r="1523" spans="1:4" ht="11.25" customHeight="1" x14ac:dyDescent="0.25">
      <c r="A1523" s="1190"/>
      <c r="B1523" s="675">
        <v>33155</v>
      </c>
      <c r="C1523" s="675">
        <v>33155</v>
      </c>
      <c r="D1523" s="676" t="s">
        <v>900</v>
      </c>
    </row>
    <row r="1524" spans="1:4" ht="11.25" customHeight="1" x14ac:dyDescent="0.25">
      <c r="A1524" s="1190"/>
      <c r="B1524" s="675">
        <v>3350</v>
      </c>
      <c r="C1524" s="675">
        <v>3350</v>
      </c>
      <c r="D1524" s="676" t="s">
        <v>2440</v>
      </c>
    </row>
    <row r="1525" spans="1:4" ht="11.25" customHeight="1" x14ac:dyDescent="0.25">
      <c r="A1525" s="1190"/>
      <c r="B1525" s="675">
        <v>512</v>
      </c>
      <c r="C1525" s="675">
        <v>512</v>
      </c>
      <c r="D1525" s="676" t="s">
        <v>2441</v>
      </c>
    </row>
    <row r="1526" spans="1:4" ht="11.25" customHeight="1" x14ac:dyDescent="0.25">
      <c r="A1526" s="1190"/>
      <c r="B1526" s="675">
        <v>2500</v>
      </c>
      <c r="C1526" s="675">
        <v>0</v>
      </c>
      <c r="D1526" s="676" t="s">
        <v>2555</v>
      </c>
    </row>
    <row r="1527" spans="1:4" ht="21" customHeight="1" x14ac:dyDescent="0.25">
      <c r="A1527" s="1190"/>
      <c r="B1527" s="675">
        <v>14.9</v>
      </c>
      <c r="C1527" s="675">
        <v>14.9</v>
      </c>
      <c r="D1527" s="676" t="s">
        <v>2443</v>
      </c>
    </row>
    <row r="1528" spans="1:4" ht="11.25" customHeight="1" x14ac:dyDescent="0.25">
      <c r="A1528" s="1190"/>
      <c r="B1528" s="675">
        <v>884.51</v>
      </c>
      <c r="C1528" s="675">
        <v>884.51300000000003</v>
      </c>
      <c r="D1528" s="676" t="s">
        <v>893</v>
      </c>
    </row>
    <row r="1529" spans="1:4" ht="11.25" customHeight="1" x14ac:dyDescent="0.25">
      <c r="A1529" s="1190"/>
      <c r="B1529" s="675">
        <v>41682.120000000003</v>
      </c>
      <c r="C1529" s="675">
        <v>38804.142</v>
      </c>
      <c r="D1529" s="676" t="s">
        <v>11</v>
      </c>
    </row>
    <row r="1530" spans="1:4" ht="11.25" customHeight="1" x14ac:dyDescent="0.25">
      <c r="A1530" s="1189" t="s">
        <v>1346</v>
      </c>
      <c r="B1530" s="672">
        <v>6192</v>
      </c>
      <c r="C1530" s="672">
        <v>6192</v>
      </c>
      <c r="D1530" s="673" t="s">
        <v>900</v>
      </c>
    </row>
    <row r="1531" spans="1:4" ht="11.25" customHeight="1" x14ac:dyDescent="0.25">
      <c r="A1531" s="1190"/>
      <c r="B1531" s="675">
        <v>753</v>
      </c>
      <c r="C1531" s="675">
        <v>753</v>
      </c>
      <c r="D1531" s="676" t="s">
        <v>2440</v>
      </c>
    </row>
    <row r="1532" spans="1:4" ht="11.25" customHeight="1" x14ac:dyDescent="0.25">
      <c r="A1532" s="1190"/>
      <c r="B1532" s="675">
        <v>14</v>
      </c>
      <c r="C1532" s="675">
        <v>14</v>
      </c>
      <c r="D1532" s="676" t="s">
        <v>2441</v>
      </c>
    </row>
    <row r="1533" spans="1:4" ht="21" customHeight="1" x14ac:dyDescent="0.25">
      <c r="A1533" s="1190"/>
      <c r="B1533" s="675">
        <v>14.9</v>
      </c>
      <c r="C1533" s="675">
        <v>14.9</v>
      </c>
      <c r="D1533" s="676" t="s">
        <v>2443</v>
      </c>
    </row>
    <row r="1534" spans="1:4" ht="11.25" customHeight="1" x14ac:dyDescent="0.25">
      <c r="A1534" s="1190"/>
      <c r="B1534" s="675">
        <v>177.64</v>
      </c>
      <c r="C1534" s="675">
        <v>177.636</v>
      </c>
      <c r="D1534" s="676" t="s">
        <v>893</v>
      </c>
    </row>
    <row r="1535" spans="1:4" ht="11.25" customHeight="1" x14ac:dyDescent="0.25">
      <c r="A1535" s="1191"/>
      <c r="B1535" s="677">
        <v>7151.54</v>
      </c>
      <c r="C1535" s="677">
        <v>7151.5360000000001</v>
      </c>
      <c r="D1535" s="678" t="s">
        <v>11</v>
      </c>
    </row>
    <row r="1536" spans="1:4" ht="11.25" customHeight="1" x14ac:dyDescent="0.25">
      <c r="A1536" s="1190" t="s">
        <v>1357</v>
      </c>
      <c r="B1536" s="675">
        <v>421.13</v>
      </c>
      <c r="C1536" s="675">
        <v>421.12900000000002</v>
      </c>
      <c r="D1536" s="676" t="s">
        <v>2537</v>
      </c>
    </row>
    <row r="1537" spans="1:4" ht="11.25" customHeight="1" x14ac:dyDescent="0.25">
      <c r="A1537" s="1190"/>
      <c r="B1537" s="675">
        <v>10314</v>
      </c>
      <c r="C1537" s="675">
        <v>10314</v>
      </c>
      <c r="D1537" s="676" t="s">
        <v>900</v>
      </c>
    </row>
    <row r="1538" spans="1:4" ht="11.25" customHeight="1" x14ac:dyDescent="0.25">
      <c r="A1538" s="1190"/>
      <c r="B1538" s="675">
        <v>1446</v>
      </c>
      <c r="C1538" s="675">
        <v>1446</v>
      </c>
      <c r="D1538" s="676" t="s">
        <v>2440</v>
      </c>
    </row>
    <row r="1539" spans="1:4" ht="11.25" customHeight="1" x14ac:dyDescent="0.25">
      <c r="A1539" s="1190"/>
      <c r="B1539" s="675">
        <v>108</v>
      </c>
      <c r="C1539" s="675">
        <v>108</v>
      </c>
      <c r="D1539" s="676" t="s">
        <v>2441</v>
      </c>
    </row>
    <row r="1540" spans="1:4" ht="21" customHeight="1" x14ac:dyDescent="0.25">
      <c r="A1540" s="1190"/>
      <c r="B1540" s="675">
        <v>14.9</v>
      </c>
      <c r="C1540" s="675">
        <v>14.9</v>
      </c>
      <c r="D1540" s="676" t="s">
        <v>2443</v>
      </c>
    </row>
    <row r="1541" spans="1:4" ht="11.25" customHeight="1" x14ac:dyDescent="0.25">
      <c r="A1541" s="1190"/>
      <c r="B1541" s="675">
        <v>263.95</v>
      </c>
      <c r="C1541" s="675">
        <v>263.947</v>
      </c>
      <c r="D1541" s="676" t="s">
        <v>893</v>
      </c>
    </row>
    <row r="1542" spans="1:4" ht="11.25" customHeight="1" x14ac:dyDescent="0.25">
      <c r="A1542" s="1190"/>
      <c r="B1542" s="675">
        <v>12567.98</v>
      </c>
      <c r="C1542" s="675">
        <v>12567.976000000001</v>
      </c>
      <c r="D1542" s="676" t="s">
        <v>11</v>
      </c>
    </row>
    <row r="1543" spans="1:4" ht="11.25" customHeight="1" x14ac:dyDescent="0.25">
      <c r="A1543" s="1189" t="s">
        <v>1317</v>
      </c>
      <c r="B1543" s="672">
        <v>19423</v>
      </c>
      <c r="C1543" s="672">
        <v>19423</v>
      </c>
      <c r="D1543" s="673" t="s">
        <v>900</v>
      </c>
    </row>
    <row r="1544" spans="1:4" ht="21" customHeight="1" x14ac:dyDescent="0.25">
      <c r="A1544" s="1190"/>
      <c r="B1544" s="675">
        <v>14.9</v>
      </c>
      <c r="C1544" s="675">
        <v>14.9</v>
      </c>
      <c r="D1544" s="676" t="s">
        <v>2443</v>
      </c>
    </row>
    <row r="1545" spans="1:4" ht="11.25" customHeight="1" x14ac:dyDescent="0.25">
      <c r="A1545" s="1190"/>
      <c r="B1545" s="675">
        <v>512.11</v>
      </c>
      <c r="C1545" s="675">
        <v>512.11400000000003</v>
      </c>
      <c r="D1545" s="676" t="s">
        <v>893</v>
      </c>
    </row>
    <row r="1546" spans="1:4" ht="11.25" customHeight="1" x14ac:dyDescent="0.25">
      <c r="A1546" s="1191"/>
      <c r="B1546" s="677">
        <v>19950.010000000002</v>
      </c>
      <c r="C1546" s="677">
        <v>19950.014000000003</v>
      </c>
      <c r="D1546" s="678" t="s">
        <v>11</v>
      </c>
    </row>
    <row r="1547" spans="1:4" ht="11.25" customHeight="1" x14ac:dyDescent="0.25">
      <c r="A1547" s="1190" t="s">
        <v>1320</v>
      </c>
      <c r="B1547" s="675">
        <v>18020</v>
      </c>
      <c r="C1547" s="675">
        <v>18020</v>
      </c>
      <c r="D1547" s="676" t="s">
        <v>900</v>
      </c>
    </row>
    <row r="1548" spans="1:4" ht="11.25" customHeight="1" x14ac:dyDescent="0.25">
      <c r="A1548" s="1190"/>
      <c r="B1548" s="675">
        <v>425.83</v>
      </c>
      <c r="C1548" s="675">
        <v>425.82600000000002</v>
      </c>
      <c r="D1548" s="676" t="s">
        <v>2556</v>
      </c>
    </row>
    <row r="1549" spans="1:4" ht="11.25" customHeight="1" x14ac:dyDescent="0.25">
      <c r="A1549" s="1190"/>
      <c r="B1549" s="675">
        <v>437.92</v>
      </c>
      <c r="C1549" s="675">
        <v>437.91800000000001</v>
      </c>
      <c r="D1549" s="676" t="s">
        <v>893</v>
      </c>
    </row>
    <row r="1550" spans="1:4" ht="11.25" customHeight="1" x14ac:dyDescent="0.25">
      <c r="A1550" s="1190"/>
      <c r="B1550" s="675">
        <v>18883.75</v>
      </c>
      <c r="C1550" s="675">
        <v>18883.744000000002</v>
      </c>
      <c r="D1550" s="676" t="s">
        <v>11</v>
      </c>
    </row>
    <row r="1551" spans="1:4" ht="11.25" customHeight="1" x14ac:dyDescent="0.25">
      <c r="A1551" s="1189" t="s">
        <v>1340</v>
      </c>
      <c r="B1551" s="672">
        <v>1400</v>
      </c>
      <c r="C1551" s="672">
        <v>1342.2170000000001</v>
      </c>
      <c r="D1551" s="673" t="s">
        <v>2557</v>
      </c>
    </row>
    <row r="1552" spans="1:4" ht="11.25" customHeight="1" x14ac:dyDescent="0.25">
      <c r="A1552" s="1190"/>
      <c r="B1552" s="675">
        <v>32</v>
      </c>
      <c r="C1552" s="675">
        <v>32</v>
      </c>
      <c r="D1552" s="676" t="s">
        <v>2449</v>
      </c>
    </row>
    <row r="1553" spans="1:4" ht="11.25" customHeight="1" x14ac:dyDescent="0.25">
      <c r="A1553" s="1190"/>
      <c r="B1553" s="675">
        <v>17192</v>
      </c>
      <c r="C1553" s="675">
        <v>17192</v>
      </c>
      <c r="D1553" s="676" t="s">
        <v>900</v>
      </c>
    </row>
    <row r="1554" spans="1:4" ht="21" customHeight="1" x14ac:dyDescent="0.25">
      <c r="A1554" s="1190"/>
      <c r="B1554" s="675">
        <v>14.9</v>
      </c>
      <c r="C1554" s="675">
        <v>14.9</v>
      </c>
      <c r="D1554" s="676" t="s">
        <v>2443</v>
      </c>
    </row>
    <row r="1555" spans="1:4" ht="11.25" customHeight="1" x14ac:dyDescent="0.25">
      <c r="A1555" s="1190"/>
      <c r="B1555" s="675">
        <v>421.85</v>
      </c>
      <c r="C1555" s="675">
        <v>421.851</v>
      </c>
      <c r="D1555" s="676" t="s">
        <v>893</v>
      </c>
    </row>
    <row r="1556" spans="1:4" ht="11.25" customHeight="1" x14ac:dyDescent="0.25">
      <c r="A1556" s="1191"/>
      <c r="B1556" s="677">
        <v>19060.75</v>
      </c>
      <c r="C1556" s="677">
        <v>19002.968000000001</v>
      </c>
      <c r="D1556" s="678" t="s">
        <v>11</v>
      </c>
    </row>
    <row r="1557" spans="1:4" ht="11.25" customHeight="1" x14ac:dyDescent="0.25">
      <c r="A1557" s="1190" t="s">
        <v>1336</v>
      </c>
      <c r="B1557" s="675">
        <v>14115</v>
      </c>
      <c r="C1557" s="675">
        <v>14115</v>
      </c>
      <c r="D1557" s="676" t="s">
        <v>900</v>
      </c>
    </row>
    <row r="1558" spans="1:4" ht="21" customHeight="1" x14ac:dyDescent="0.25">
      <c r="A1558" s="1190"/>
      <c r="B1558" s="675">
        <v>14.9</v>
      </c>
      <c r="C1558" s="675">
        <v>14.9</v>
      </c>
      <c r="D1558" s="676" t="s">
        <v>2443</v>
      </c>
    </row>
    <row r="1559" spans="1:4" ht="11.25" customHeight="1" x14ac:dyDescent="0.25">
      <c r="A1559" s="1190"/>
      <c r="B1559" s="675">
        <v>376.88</v>
      </c>
      <c r="C1559" s="675">
        <v>376.87700000000001</v>
      </c>
      <c r="D1559" s="676" t="s">
        <v>893</v>
      </c>
    </row>
    <row r="1560" spans="1:4" ht="11.25" customHeight="1" x14ac:dyDescent="0.25">
      <c r="A1560" s="1190"/>
      <c r="B1560" s="675">
        <v>14506.779999999999</v>
      </c>
      <c r="C1560" s="675">
        <v>14506.777</v>
      </c>
      <c r="D1560" s="676" t="s">
        <v>11</v>
      </c>
    </row>
    <row r="1561" spans="1:4" ht="11.25" customHeight="1" x14ac:dyDescent="0.25">
      <c r="A1561" s="1189" t="s">
        <v>1326</v>
      </c>
      <c r="B1561" s="672">
        <v>10092</v>
      </c>
      <c r="C1561" s="672">
        <v>10092</v>
      </c>
      <c r="D1561" s="673" t="s">
        <v>900</v>
      </c>
    </row>
    <row r="1562" spans="1:4" ht="21" customHeight="1" x14ac:dyDescent="0.25">
      <c r="A1562" s="1190"/>
      <c r="B1562" s="675">
        <v>14.9</v>
      </c>
      <c r="C1562" s="675">
        <v>14.9</v>
      </c>
      <c r="D1562" s="676" t="s">
        <v>2443</v>
      </c>
    </row>
    <row r="1563" spans="1:4" ht="11.25" customHeight="1" x14ac:dyDescent="0.25">
      <c r="A1563" s="1190"/>
      <c r="B1563" s="675">
        <v>269.27</v>
      </c>
      <c r="C1563" s="675">
        <v>269.27199999999999</v>
      </c>
      <c r="D1563" s="676" t="s">
        <v>893</v>
      </c>
    </row>
    <row r="1564" spans="1:4" ht="11.25" customHeight="1" x14ac:dyDescent="0.25">
      <c r="A1564" s="1191"/>
      <c r="B1564" s="677">
        <v>10376.17</v>
      </c>
      <c r="C1564" s="677">
        <v>10376.172</v>
      </c>
      <c r="D1564" s="678" t="s">
        <v>11</v>
      </c>
    </row>
    <row r="1565" spans="1:4" ht="11.25" customHeight="1" x14ac:dyDescent="0.25">
      <c r="A1565" s="1190" t="s">
        <v>1307</v>
      </c>
      <c r="B1565" s="675">
        <v>11891</v>
      </c>
      <c r="C1565" s="675">
        <v>11891</v>
      </c>
      <c r="D1565" s="676" t="s">
        <v>900</v>
      </c>
    </row>
    <row r="1566" spans="1:4" ht="21" customHeight="1" x14ac:dyDescent="0.25">
      <c r="A1566" s="1190"/>
      <c r="B1566" s="675">
        <v>14.9</v>
      </c>
      <c r="C1566" s="675">
        <v>14.9</v>
      </c>
      <c r="D1566" s="676" t="s">
        <v>2443</v>
      </c>
    </row>
    <row r="1567" spans="1:4" ht="11.25" customHeight="1" x14ac:dyDescent="0.25">
      <c r="A1567" s="1190"/>
      <c r="B1567" s="675">
        <v>1520.87</v>
      </c>
      <c r="C1567" s="675">
        <v>1520.86106</v>
      </c>
      <c r="D1567" s="676" t="s">
        <v>2459</v>
      </c>
    </row>
    <row r="1568" spans="1:4" ht="11.25" customHeight="1" x14ac:dyDescent="0.25">
      <c r="A1568" s="1190"/>
      <c r="B1568" s="675">
        <v>331.54</v>
      </c>
      <c r="C1568" s="675">
        <v>331.53899999999999</v>
      </c>
      <c r="D1568" s="676" t="s">
        <v>893</v>
      </c>
    </row>
    <row r="1569" spans="1:4" ht="11.25" customHeight="1" x14ac:dyDescent="0.25">
      <c r="A1569" s="1190"/>
      <c r="B1569" s="675">
        <v>13758.310000000001</v>
      </c>
      <c r="C1569" s="675">
        <v>13758.30006</v>
      </c>
      <c r="D1569" s="676" t="s">
        <v>11</v>
      </c>
    </row>
    <row r="1570" spans="1:4" ht="11.25" customHeight="1" x14ac:dyDescent="0.25">
      <c r="A1570" s="1189" t="s">
        <v>1316</v>
      </c>
      <c r="B1570" s="672">
        <v>195</v>
      </c>
      <c r="C1570" s="672">
        <v>195</v>
      </c>
      <c r="D1570" s="673" t="s">
        <v>2460</v>
      </c>
    </row>
    <row r="1571" spans="1:4" ht="11.25" customHeight="1" x14ac:dyDescent="0.25">
      <c r="A1571" s="1190"/>
      <c r="B1571" s="675">
        <v>8712</v>
      </c>
      <c r="C1571" s="675">
        <v>8712</v>
      </c>
      <c r="D1571" s="676" t="s">
        <v>900</v>
      </c>
    </row>
    <row r="1572" spans="1:4" ht="11.25" customHeight="1" x14ac:dyDescent="0.25">
      <c r="A1572" s="1190"/>
      <c r="B1572" s="675">
        <v>440</v>
      </c>
      <c r="C1572" s="675">
        <v>440</v>
      </c>
      <c r="D1572" s="676" t="s">
        <v>897</v>
      </c>
    </row>
    <row r="1573" spans="1:4" ht="11.25" customHeight="1" x14ac:dyDescent="0.25">
      <c r="A1573" s="1190"/>
      <c r="B1573" s="675">
        <v>212</v>
      </c>
      <c r="C1573" s="675">
        <v>211.99799999999999</v>
      </c>
      <c r="D1573" s="676" t="s">
        <v>893</v>
      </c>
    </row>
    <row r="1574" spans="1:4" ht="11.25" customHeight="1" x14ac:dyDescent="0.25">
      <c r="A1574" s="1191"/>
      <c r="B1574" s="677">
        <v>9559</v>
      </c>
      <c r="C1574" s="677">
        <v>9558.9979999999996</v>
      </c>
      <c r="D1574" s="678" t="s">
        <v>11</v>
      </c>
    </row>
    <row r="1575" spans="1:4" ht="11.25" customHeight="1" x14ac:dyDescent="0.25">
      <c r="A1575" s="1190" t="s">
        <v>1299</v>
      </c>
      <c r="B1575" s="675">
        <v>500</v>
      </c>
      <c r="C1575" s="675">
        <v>500</v>
      </c>
      <c r="D1575" s="676" t="s">
        <v>2558</v>
      </c>
    </row>
    <row r="1576" spans="1:4" ht="11.25" customHeight="1" x14ac:dyDescent="0.25">
      <c r="A1576" s="1190"/>
      <c r="B1576" s="675">
        <v>9892</v>
      </c>
      <c r="C1576" s="675">
        <v>9892</v>
      </c>
      <c r="D1576" s="676" t="s">
        <v>900</v>
      </c>
    </row>
    <row r="1577" spans="1:4" ht="21" customHeight="1" x14ac:dyDescent="0.25">
      <c r="A1577" s="1190"/>
      <c r="B1577" s="675">
        <v>14.9</v>
      </c>
      <c r="C1577" s="675">
        <v>14.9</v>
      </c>
      <c r="D1577" s="676" t="s">
        <v>2443</v>
      </c>
    </row>
    <row r="1578" spans="1:4" ht="11.25" customHeight="1" x14ac:dyDescent="0.25">
      <c r="A1578" s="1190"/>
      <c r="B1578" s="675">
        <v>198.44</v>
      </c>
      <c r="C1578" s="675">
        <v>198.44</v>
      </c>
      <c r="D1578" s="676" t="s">
        <v>2559</v>
      </c>
    </row>
    <row r="1579" spans="1:4" ht="11.25" customHeight="1" x14ac:dyDescent="0.25">
      <c r="A1579" s="1190"/>
      <c r="B1579" s="675">
        <v>277.87</v>
      </c>
      <c r="C1579" s="675">
        <v>277.87400000000002</v>
      </c>
      <c r="D1579" s="676" t="s">
        <v>893</v>
      </c>
    </row>
    <row r="1580" spans="1:4" ht="11.25" customHeight="1" x14ac:dyDescent="0.25">
      <c r="A1580" s="1190"/>
      <c r="B1580" s="675">
        <v>10883.210000000001</v>
      </c>
      <c r="C1580" s="675">
        <v>10883.214</v>
      </c>
      <c r="D1580" s="676" t="s">
        <v>11</v>
      </c>
    </row>
    <row r="1581" spans="1:4" ht="11.25" customHeight="1" x14ac:dyDescent="0.25">
      <c r="A1581" s="1189" t="s">
        <v>1318</v>
      </c>
      <c r="B1581" s="672">
        <v>15302</v>
      </c>
      <c r="C1581" s="672">
        <v>15302</v>
      </c>
      <c r="D1581" s="673" t="s">
        <v>900</v>
      </c>
    </row>
    <row r="1582" spans="1:4" ht="21" customHeight="1" x14ac:dyDescent="0.25">
      <c r="A1582" s="1190"/>
      <c r="B1582" s="675">
        <v>14.9</v>
      </c>
      <c r="C1582" s="675">
        <v>14.9</v>
      </c>
      <c r="D1582" s="676" t="s">
        <v>2443</v>
      </c>
    </row>
    <row r="1583" spans="1:4" ht="11.25" customHeight="1" x14ac:dyDescent="0.25">
      <c r="A1583" s="1190"/>
      <c r="B1583" s="675">
        <v>950</v>
      </c>
      <c r="C1583" s="675">
        <v>950</v>
      </c>
      <c r="D1583" s="676" t="s">
        <v>2560</v>
      </c>
    </row>
    <row r="1584" spans="1:4" ht="11.25" customHeight="1" x14ac:dyDescent="0.25">
      <c r="A1584" s="1190"/>
      <c r="B1584" s="675">
        <v>431.01</v>
      </c>
      <c r="C1584" s="675">
        <v>431.005</v>
      </c>
      <c r="D1584" s="676" t="s">
        <v>893</v>
      </c>
    </row>
    <row r="1585" spans="1:4" ht="11.25" customHeight="1" x14ac:dyDescent="0.25">
      <c r="A1585" s="1191"/>
      <c r="B1585" s="677">
        <v>16697.91</v>
      </c>
      <c r="C1585" s="677">
        <v>16697.904999999999</v>
      </c>
      <c r="D1585" s="678" t="s">
        <v>11</v>
      </c>
    </row>
    <row r="1586" spans="1:4" ht="11.25" customHeight="1" x14ac:dyDescent="0.25">
      <c r="A1586" s="1190" t="s">
        <v>1330</v>
      </c>
      <c r="B1586" s="675">
        <v>9785</v>
      </c>
      <c r="C1586" s="675">
        <v>9785</v>
      </c>
      <c r="D1586" s="676" t="s">
        <v>900</v>
      </c>
    </row>
    <row r="1587" spans="1:4" ht="21" customHeight="1" x14ac:dyDescent="0.25">
      <c r="A1587" s="1190"/>
      <c r="B1587" s="675">
        <v>14.9</v>
      </c>
      <c r="C1587" s="675">
        <v>14.9</v>
      </c>
      <c r="D1587" s="676" t="s">
        <v>2443</v>
      </c>
    </row>
    <row r="1588" spans="1:4" ht="11.25" customHeight="1" x14ac:dyDescent="0.25">
      <c r="A1588" s="1190"/>
      <c r="B1588" s="675">
        <v>288.14</v>
      </c>
      <c r="C1588" s="675">
        <v>288.13499999999999</v>
      </c>
      <c r="D1588" s="676" t="s">
        <v>893</v>
      </c>
    </row>
    <row r="1589" spans="1:4" ht="11.25" customHeight="1" x14ac:dyDescent="0.25">
      <c r="A1589" s="1190"/>
      <c r="B1589" s="675">
        <v>10088.039999999999</v>
      </c>
      <c r="C1589" s="675">
        <v>10088.035</v>
      </c>
      <c r="D1589" s="676" t="s">
        <v>11</v>
      </c>
    </row>
    <row r="1590" spans="1:4" ht="11.25" customHeight="1" x14ac:dyDescent="0.25">
      <c r="A1590" s="1189" t="s">
        <v>1304</v>
      </c>
      <c r="B1590" s="672">
        <v>13263</v>
      </c>
      <c r="C1590" s="672">
        <v>13263</v>
      </c>
      <c r="D1590" s="673" t="s">
        <v>900</v>
      </c>
    </row>
    <row r="1591" spans="1:4" ht="11.25" customHeight="1" x14ac:dyDescent="0.25">
      <c r="A1591" s="1190"/>
      <c r="B1591" s="675">
        <v>399.83</v>
      </c>
      <c r="C1591" s="675">
        <v>399.83199999999999</v>
      </c>
      <c r="D1591" s="676" t="s">
        <v>893</v>
      </c>
    </row>
    <row r="1592" spans="1:4" ht="11.25" customHeight="1" x14ac:dyDescent="0.25">
      <c r="A1592" s="1191"/>
      <c r="B1592" s="677">
        <v>13662.83</v>
      </c>
      <c r="C1592" s="677">
        <v>13662.832</v>
      </c>
      <c r="D1592" s="678" t="s">
        <v>11</v>
      </c>
    </row>
    <row r="1593" spans="1:4" ht="11.25" customHeight="1" x14ac:dyDescent="0.25">
      <c r="A1593" s="1190" t="s">
        <v>1322</v>
      </c>
      <c r="B1593" s="675">
        <v>18880</v>
      </c>
      <c r="C1593" s="675">
        <v>18880</v>
      </c>
      <c r="D1593" s="676" t="s">
        <v>900</v>
      </c>
    </row>
    <row r="1594" spans="1:4" ht="21" customHeight="1" x14ac:dyDescent="0.25">
      <c r="A1594" s="1190"/>
      <c r="B1594" s="675">
        <v>14.9</v>
      </c>
      <c r="C1594" s="675">
        <v>14.9</v>
      </c>
      <c r="D1594" s="676" t="s">
        <v>2443</v>
      </c>
    </row>
    <row r="1595" spans="1:4" ht="11.25" customHeight="1" x14ac:dyDescent="0.25">
      <c r="A1595" s="1190"/>
      <c r="B1595" s="675">
        <v>456.65</v>
      </c>
      <c r="C1595" s="675">
        <v>456.64699999999999</v>
      </c>
      <c r="D1595" s="676" t="s">
        <v>893</v>
      </c>
    </row>
    <row r="1596" spans="1:4" ht="11.25" customHeight="1" x14ac:dyDescent="0.25">
      <c r="A1596" s="1190"/>
      <c r="B1596" s="675">
        <v>19351.550000000003</v>
      </c>
      <c r="C1596" s="675">
        <v>19351.547000000002</v>
      </c>
      <c r="D1596" s="676" t="s">
        <v>11</v>
      </c>
    </row>
    <row r="1597" spans="1:4" ht="11.25" customHeight="1" x14ac:dyDescent="0.25">
      <c r="A1597" s="1189" t="s">
        <v>1302</v>
      </c>
      <c r="B1597" s="672">
        <v>2850</v>
      </c>
      <c r="C1597" s="672">
        <v>2850</v>
      </c>
      <c r="D1597" s="673" t="s">
        <v>2494</v>
      </c>
    </row>
    <row r="1598" spans="1:4" ht="11.25" customHeight="1" x14ac:dyDescent="0.25">
      <c r="A1598" s="1190"/>
      <c r="B1598" s="675">
        <v>21587</v>
      </c>
      <c r="C1598" s="675">
        <v>21587</v>
      </c>
      <c r="D1598" s="676" t="s">
        <v>900</v>
      </c>
    </row>
    <row r="1599" spans="1:4" ht="21" customHeight="1" x14ac:dyDescent="0.25">
      <c r="A1599" s="1190"/>
      <c r="B1599" s="675">
        <v>14.9</v>
      </c>
      <c r="C1599" s="675">
        <v>14.9</v>
      </c>
      <c r="D1599" s="676" t="s">
        <v>2443</v>
      </c>
    </row>
    <row r="1600" spans="1:4" ht="11.25" customHeight="1" x14ac:dyDescent="0.25">
      <c r="A1600" s="1190"/>
      <c r="B1600" s="675">
        <v>750</v>
      </c>
      <c r="C1600" s="675">
        <v>750</v>
      </c>
      <c r="D1600" s="676" t="s">
        <v>2561</v>
      </c>
    </row>
    <row r="1601" spans="1:4" ht="11.25" customHeight="1" x14ac:dyDescent="0.25">
      <c r="A1601" s="1190"/>
      <c r="B1601" s="675">
        <v>548.69000000000005</v>
      </c>
      <c r="C1601" s="675">
        <v>548.69299999999998</v>
      </c>
      <c r="D1601" s="676" t="s">
        <v>893</v>
      </c>
    </row>
    <row r="1602" spans="1:4" ht="11.25" customHeight="1" x14ac:dyDescent="0.25">
      <c r="A1602" s="1191"/>
      <c r="B1602" s="677">
        <v>25750.59</v>
      </c>
      <c r="C1602" s="677">
        <v>25750.593000000001</v>
      </c>
      <c r="D1602" s="678" t="s">
        <v>11</v>
      </c>
    </row>
    <row r="1603" spans="1:4" ht="11.25" customHeight="1" x14ac:dyDescent="0.25">
      <c r="A1603" s="1190" t="s">
        <v>1334</v>
      </c>
      <c r="B1603" s="675">
        <v>18042</v>
      </c>
      <c r="C1603" s="675">
        <v>18042</v>
      </c>
      <c r="D1603" s="676" t="s">
        <v>900</v>
      </c>
    </row>
    <row r="1604" spans="1:4" ht="21" customHeight="1" x14ac:dyDescent="0.25">
      <c r="A1604" s="1190"/>
      <c r="B1604" s="675">
        <v>14.9</v>
      </c>
      <c r="C1604" s="675">
        <v>14.9</v>
      </c>
      <c r="D1604" s="676" t="s">
        <v>2443</v>
      </c>
    </row>
    <row r="1605" spans="1:4" ht="11.25" customHeight="1" x14ac:dyDescent="0.25">
      <c r="A1605" s="1190"/>
      <c r="B1605" s="675">
        <v>489.91</v>
      </c>
      <c r="C1605" s="675">
        <v>489.90499999999997</v>
      </c>
      <c r="D1605" s="676" t="s">
        <v>893</v>
      </c>
    </row>
    <row r="1606" spans="1:4" ht="11.25" customHeight="1" x14ac:dyDescent="0.25">
      <c r="A1606" s="1190"/>
      <c r="B1606" s="675">
        <v>18546.810000000001</v>
      </c>
      <c r="C1606" s="675">
        <v>18546.805</v>
      </c>
      <c r="D1606" s="676" t="s">
        <v>11</v>
      </c>
    </row>
    <row r="1607" spans="1:4" ht="11.25" customHeight="1" x14ac:dyDescent="0.25">
      <c r="A1607" s="1189" t="s">
        <v>1306</v>
      </c>
      <c r="B1607" s="672">
        <v>11038</v>
      </c>
      <c r="C1607" s="672">
        <v>11038</v>
      </c>
      <c r="D1607" s="673" t="s">
        <v>900</v>
      </c>
    </row>
    <row r="1608" spans="1:4" ht="21" customHeight="1" x14ac:dyDescent="0.25">
      <c r="A1608" s="1190"/>
      <c r="B1608" s="675">
        <v>14.9</v>
      </c>
      <c r="C1608" s="675">
        <v>14.9</v>
      </c>
      <c r="D1608" s="676" t="s">
        <v>2443</v>
      </c>
    </row>
    <row r="1609" spans="1:4" ht="11.25" customHeight="1" x14ac:dyDescent="0.25">
      <c r="A1609" s="1190"/>
      <c r="B1609" s="675">
        <v>40</v>
      </c>
      <c r="C1609" s="675">
        <v>40</v>
      </c>
      <c r="D1609" s="676" t="s">
        <v>897</v>
      </c>
    </row>
    <row r="1610" spans="1:4" ht="11.25" customHeight="1" x14ac:dyDescent="0.25">
      <c r="A1610" s="1190"/>
      <c r="B1610" s="675">
        <v>308.88</v>
      </c>
      <c r="C1610" s="675">
        <v>308.88099999999997</v>
      </c>
      <c r="D1610" s="676" t="s">
        <v>893</v>
      </c>
    </row>
    <row r="1611" spans="1:4" ht="11.25" customHeight="1" x14ac:dyDescent="0.25">
      <c r="A1611" s="1191"/>
      <c r="B1611" s="677">
        <v>11401.779999999999</v>
      </c>
      <c r="C1611" s="677">
        <v>11401.780999999999</v>
      </c>
      <c r="D1611" s="678" t="s">
        <v>11</v>
      </c>
    </row>
    <row r="1612" spans="1:4" ht="11.25" customHeight="1" x14ac:dyDescent="0.25">
      <c r="A1612" s="1189" t="s">
        <v>1311</v>
      </c>
      <c r="B1612" s="672">
        <v>10521</v>
      </c>
      <c r="C1612" s="672">
        <v>10521</v>
      </c>
      <c r="D1612" s="673" t="s">
        <v>900</v>
      </c>
    </row>
    <row r="1613" spans="1:4" ht="21" customHeight="1" x14ac:dyDescent="0.25">
      <c r="A1613" s="1190"/>
      <c r="B1613" s="675">
        <v>14.9</v>
      </c>
      <c r="C1613" s="675">
        <v>14.9</v>
      </c>
      <c r="D1613" s="676" t="s">
        <v>2443</v>
      </c>
    </row>
    <row r="1614" spans="1:4" ht="11.25" customHeight="1" x14ac:dyDescent="0.25">
      <c r="A1614" s="1190"/>
      <c r="B1614" s="675">
        <v>281.33999999999997</v>
      </c>
      <c r="C1614" s="675">
        <v>281.34199999999998</v>
      </c>
      <c r="D1614" s="676" t="s">
        <v>893</v>
      </c>
    </row>
    <row r="1615" spans="1:4" ht="11.25" customHeight="1" x14ac:dyDescent="0.25">
      <c r="A1615" s="1191"/>
      <c r="B1615" s="677">
        <v>10817.24</v>
      </c>
      <c r="C1615" s="677">
        <v>10817.242</v>
      </c>
      <c r="D1615" s="678" t="s">
        <v>11</v>
      </c>
    </row>
    <row r="1616" spans="1:4" ht="11.25" customHeight="1" x14ac:dyDescent="0.25">
      <c r="A1616" s="1189" t="s">
        <v>1314</v>
      </c>
      <c r="B1616" s="672">
        <v>5673</v>
      </c>
      <c r="C1616" s="672">
        <v>5673</v>
      </c>
      <c r="D1616" s="673" t="s">
        <v>900</v>
      </c>
    </row>
    <row r="1617" spans="1:4" ht="21" customHeight="1" x14ac:dyDescent="0.25">
      <c r="A1617" s="1190"/>
      <c r="B1617" s="675">
        <v>14.9</v>
      </c>
      <c r="C1617" s="675">
        <v>14.9</v>
      </c>
      <c r="D1617" s="676" t="s">
        <v>2443</v>
      </c>
    </row>
    <row r="1618" spans="1:4" ht="11.25" customHeight="1" x14ac:dyDescent="0.25">
      <c r="A1618" s="1190"/>
      <c r="B1618" s="675">
        <v>157.96</v>
      </c>
      <c r="C1618" s="675">
        <v>157.95599999999999</v>
      </c>
      <c r="D1618" s="676" t="s">
        <v>893</v>
      </c>
    </row>
    <row r="1619" spans="1:4" ht="11.25" customHeight="1" x14ac:dyDescent="0.25">
      <c r="A1619" s="1191"/>
      <c r="B1619" s="677">
        <v>5845.86</v>
      </c>
      <c r="C1619" s="677">
        <v>5845.8559999999998</v>
      </c>
      <c r="D1619" s="678" t="s">
        <v>11</v>
      </c>
    </row>
    <row r="1620" spans="1:4" ht="11.25" customHeight="1" x14ac:dyDescent="0.25">
      <c r="A1620" s="1190" t="s">
        <v>1324</v>
      </c>
      <c r="B1620" s="675">
        <v>6553</v>
      </c>
      <c r="C1620" s="675">
        <v>6553</v>
      </c>
      <c r="D1620" s="676" t="s">
        <v>900</v>
      </c>
    </row>
    <row r="1621" spans="1:4" ht="21" customHeight="1" x14ac:dyDescent="0.25">
      <c r="A1621" s="1190"/>
      <c r="B1621" s="675">
        <v>14.9</v>
      </c>
      <c r="C1621" s="675">
        <v>14.9</v>
      </c>
      <c r="D1621" s="676" t="s">
        <v>2443</v>
      </c>
    </row>
    <row r="1622" spans="1:4" ht="11.25" customHeight="1" x14ac:dyDescent="0.25">
      <c r="A1622" s="1190"/>
      <c r="B1622" s="675">
        <v>199.29</v>
      </c>
      <c r="C1622" s="675">
        <v>199.29300000000001</v>
      </c>
      <c r="D1622" s="676" t="s">
        <v>893</v>
      </c>
    </row>
    <row r="1623" spans="1:4" ht="11.25" customHeight="1" x14ac:dyDescent="0.25">
      <c r="A1623" s="1190"/>
      <c r="B1623" s="675">
        <v>6767.19</v>
      </c>
      <c r="C1623" s="675">
        <v>6767.1929999999993</v>
      </c>
      <c r="D1623" s="676" t="s">
        <v>11</v>
      </c>
    </row>
    <row r="1624" spans="1:4" ht="11.25" customHeight="1" x14ac:dyDescent="0.25">
      <c r="A1624" s="1189" t="s">
        <v>1295</v>
      </c>
      <c r="B1624" s="672">
        <v>11017</v>
      </c>
      <c r="C1624" s="672">
        <v>11017</v>
      </c>
      <c r="D1624" s="673" t="s">
        <v>900</v>
      </c>
    </row>
    <row r="1625" spans="1:4" ht="21" customHeight="1" x14ac:dyDescent="0.25">
      <c r="A1625" s="1190"/>
      <c r="B1625" s="675">
        <v>14.9</v>
      </c>
      <c r="C1625" s="675">
        <v>14.9</v>
      </c>
      <c r="D1625" s="676" t="s">
        <v>2443</v>
      </c>
    </row>
    <row r="1626" spans="1:4" ht="11.25" customHeight="1" x14ac:dyDescent="0.25">
      <c r="A1626" s="1190"/>
      <c r="B1626" s="675">
        <v>283.91000000000003</v>
      </c>
      <c r="C1626" s="675">
        <v>283.911</v>
      </c>
      <c r="D1626" s="676" t="s">
        <v>893</v>
      </c>
    </row>
    <row r="1627" spans="1:4" ht="11.25" customHeight="1" x14ac:dyDescent="0.25">
      <c r="A1627" s="1191"/>
      <c r="B1627" s="677">
        <v>11315.81</v>
      </c>
      <c r="C1627" s="677">
        <v>11315.811</v>
      </c>
      <c r="D1627" s="678" t="s">
        <v>11</v>
      </c>
    </row>
    <row r="1628" spans="1:4" ht="11.25" customHeight="1" x14ac:dyDescent="0.25">
      <c r="A1628" s="1190" t="s">
        <v>1313</v>
      </c>
      <c r="B1628" s="675">
        <v>7106</v>
      </c>
      <c r="C1628" s="675">
        <v>7106</v>
      </c>
      <c r="D1628" s="676" t="s">
        <v>900</v>
      </c>
    </row>
    <row r="1629" spans="1:4" ht="21" customHeight="1" x14ac:dyDescent="0.25">
      <c r="A1629" s="1190"/>
      <c r="B1629" s="675">
        <v>14.9</v>
      </c>
      <c r="C1629" s="675">
        <v>14.9</v>
      </c>
      <c r="D1629" s="676" t="s">
        <v>2443</v>
      </c>
    </row>
    <row r="1630" spans="1:4" ht="11.25" customHeight="1" x14ac:dyDescent="0.25">
      <c r="A1630" s="1190"/>
      <c r="B1630" s="675">
        <v>216.64</v>
      </c>
      <c r="C1630" s="675">
        <v>216.64099999999999</v>
      </c>
      <c r="D1630" s="676" t="s">
        <v>893</v>
      </c>
    </row>
    <row r="1631" spans="1:4" ht="11.25" customHeight="1" x14ac:dyDescent="0.25">
      <c r="A1631" s="1190"/>
      <c r="B1631" s="675">
        <v>7337.54</v>
      </c>
      <c r="C1631" s="675">
        <v>7337.5409999999993</v>
      </c>
      <c r="D1631" s="676" t="s">
        <v>11</v>
      </c>
    </row>
    <row r="1632" spans="1:4" ht="11.25" customHeight="1" x14ac:dyDescent="0.25">
      <c r="A1632" s="1189" t="s">
        <v>1303</v>
      </c>
      <c r="B1632" s="672">
        <v>3838</v>
      </c>
      <c r="C1632" s="672">
        <v>3838</v>
      </c>
      <c r="D1632" s="673" t="s">
        <v>900</v>
      </c>
    </row>
    <row r="1633" spans="1:4" ht="21" customHeight="1" x14ac:dyDescent="0.25">
      <c r="A1633" s="1190"/>
      <c r="B1633" s="675">
        <v>14.9</v>
      </c>
      <c r="C1633" s="675">
        <v>14.9</v>
      </c>
      <c r="D1633" s="676" t="s">
        <v>2443</v>
      </c>
    </row>
    <row r="1634" spans="1:4" ht="11.25" customHeight="1" x14ac:dyDescent="0.25">
      <c r="A1634" s="1190"/>
      <c r="B1634" s="675">
        <v>122.19</v>
      </c>
      <c r="C1634" s="675">
        <v>122.19199999999999</v>
      </c>
      <c r="D1634" s="676" t="s">
        <v>893</v>
      </c>
    </row>
    <row r="1635" spans="1:4" ht="11.25" customHeight="1" x14ac:dyDescent="0.25">
      <c r="A1635" s="1191"/>
      <c r="B1635" s="677">
        <v>3975.09</v>
      </c>
      <c r="C1635" s="677">
        <v>3975.0920000000001</v>
      </c>
      <c r="D1635" s="678" t="s">
        <v>11</v>
      </c>
    </row>
    <row r="1636" spans="1:4" ht="11.25" customHeight="1" x14ac:dyDescent="0.25">
      <c r="A1636" s="1190" t="s">
        <v>1298</v>
      </c>
      <c r="B1636" s="675">
        <v>6092</v>
      </c>
      <c r="C1636" s="675">
        <v>6092</v>
      </c>
      <c r="D1636" s="676" t="s">
        <v>900</v>
      </c>
    </row>
    <row r="1637" spans="1:4" ht="21" customHeight="1" x14ac:dyDescent="0.25">
      <c r="A1637" s="1190"/>
      <c r="B1637" s="675">
        <v>14.9</v>
      </c>
      <c r="C1637" s="675">
        <v>14.9</v>
      </c>
      <c r="D1637" s="676" t="s">
        <v>2443</v>
      </c>
    </row>
    <row r="1638" spans="1:4" ht="11.25" customHeight="1" x14ac:dyDescent="0.25">
      <c r="A1638" s="1190"/>
      <c r="B1638" s="675">
        <v>163.61000000000001</v>
      </c>
      <c r="C1638" s="675">
        <v>163.60499999999999</v>
      </c>
      <c r="D1638" s="676" t="s">
        <v>893</v>
      </c>
    </row>
    <row r="1639" spans="1:4" ht="11.25" customHeight="1" x14ac:dyDescent="0.25">
      <c r="A1639" s="1190"/>
      <c r="B1639" s="675">
        <v>6270.5099999999993</v>
      </c>
      <c r="C1639" s="675">
        <v>6270.5049999999992</v>
      </c>
      <c r="D1639" s="676" t="s">
        <v>11</v>
      </c>
    </row>
    <row r="1640" spans="1:4" ht="11.25" customHeight="1" x14ac:dyDescent="0.25">
      <c r="A1640" s="1189" t="s">
        <v>1312</v>
      </c>
      <c r="B1640" s="672">
        <v>5419</v>
      </c>
      <c r="C1640" s="672">
        <v>5419</v>
      </c>
      <c r="D1640" s="673" t="s">
        <v>900</v>
      </c>
    </row>
    <row r="1641" spans="1:4" ht="11.25" customHeight="1" x14ac:dyDescent="0.25">
      <c r="A1641" s="1190"/>
      <c r="B1641" s="675">
        <v>700</v>
      </c>
      <c r="C1641" s="675">
        <v>700</v>
      </c>
      <c r="D1641" s="676" t="s">
        <v>2463</v>
      </c>
    </row>
    <row r="1642" spans="1:4" ht="21" customHeight="1" x14ac:dyDescent="0.25">
      <c r="A1642" s="1190"/>
      <c r="B1642" s="675">
        <v>14.9</v>
      </c>
      <c r="C1642" s="675">
        <v>14.9</v>
      </c>
      <c r="D1642" s="676" t="s">
        <v>2443</v>
      </c>
    </row>
    <row r="1643" spans="1:4" ht="11.25" customHeight="1" x14ac:dyDescent="0.25">
      <c r="A1643" s="1190"/>
      <c r="B1643" s="675">
        <v>165.41</v>
      </c>
      <c r="C1643" s="675">
        <v>165.41</v>
      </c>
      <c r="D1643" s="676" t="s">
        <v>893</v>
      </c>
    </row>
    <row r="1644" spans="1:4" ht="11.25" customHeight="1" x14ac:dyDescent="0.25">
      <c r="A1644" s="1191"/>
      <c r="B1644" s="677">
        <v>6299.3099999999995</v>
      </c>
      <c r="C1644" s="677">
        <v>6299.3099999999995</v>
      </c>
      <c r="D1644" s="678" t="s">
        <v>11</v>
      </c>
    </row>
    <row r="1645" spans="1:4" ht="11.25" customHeight="1" x14ac:dyDescent="0.25">
      <c r="A1645" s="1190" t="s">
        <v>1294</v>
      </c>
      <c r="B1645" s="675">
        <v>9643</v>
      </c>
      <c r="C1645" s="675">
        <v>9643</v>
      </c>
      <c r="D1645" s="676" t="s">
        <v>900</v>
      </c>
    </row>
    <row r="1646" spans="1:4" ht="21" customHeight="1" x14ac:dyDescent="0.25">
      <c r="A1646" s="1190"/>
      <c r="B1646" s="675">
        <v>14.9</v>
      </c>
      <c r="C1646" s="675">
        <v>14.9</v>
      </c>
      <c r="D1646" s="676" t="s">
        <v>2443</v>
      </c>
    </row>
    <row r="1647" spans="1:4" ht="11.25" customHeight="1" x14ac:dyDescent="0.25">
      <c r="A1647" s="1190"/>
      <c r="B1647" s="675">
        <v>272.19</v>
      </c>
      <c r="C1647" s="675">
        <v>272.18799999999999</v>
      </c>
      <c r="D1647" s="676" t="s">
        <v>893</v>
      </c>
    </row>
    <row r="1648" spans="1:4" ht="11.25" customHeight="1" x14ac:dyDescent="0.25">
      <c r="A1648" s="1190"/>
      <c r="B1648" s="675">
        <v>9930.09</v>
      </c>
      <c r="C1648" s="675">
        <v>9930.0879999999997</v>
      </c>
      <c r="D1648" s="676" t="s">
        <v>11</v>
      </c>
    </row>
    <row r="1649" spans="1:4" ht="11.25" customHeight="1" x14ac:dyDescent="0.25">
      <c r="A1649" s="1189" t="s">
        <v>2562</v>
      </c>
      <c r="B1649" s="672">
        <v>3461</v>
      </c>
      <c r="C1649" s="672">
        <v>3461</v>
      </c>
      <c r="D1649" s="673" t="s">
        <v>900</v>
      </c>
    </row>
    <row r="1650" spans="1:4" ht="21" customHeight="1" x14ac:dyDescent="0.25">
      <c r="A1650" s="1190"/>
      <c r="B1650" s="675">
        <v>219.9</v>
      </c>
      <c r="C1650" s="675">
        <v>219.9</v>
      </c>
      <c r="D1650" s="676" t="s">
        <v>2443</v>
      </c>
    </row>
    <row r="1651" spans="1:4" ht="11.25" customHeight="1" x14ac:dyDescent="0.25">
      <c r="A1651" s="1190"/>
      <c r="B1651" s="675">
        <v>102.86</v>
      </c>
      <c r="C1651" s="675">
        <v>102.857</v>
      </c>
      <c r="D1651" s="676" t="s">
        <v>893</v>
      </c>
    </row>
    <row r="1652" spans="1:4" ht="11.25" customHeight="1" x14ac:dyDescent="0.25">
      <c r="A1652" s="1191"/>
      <c r="B1652" s="677">
        <v>3783.76</v>
      </c>
      <c r="C1652" s="677">
        <v>3783.7570000000001</v>
      </c>
      <c r="D1652" s="678" t="s">
        <v>11</v>
      </c>
    </row>
    <row r="1653" spans="1:4" ht="11.25" customHeight="1" x14ac:dyDescent="0.25">
      <c r="A1653" s="1190" t="s">
        <v>1310</v>
      </c>
      <c r="B1653" s="675">
        <v>11520</v>
      </c>
      <c r="C1653" s="675">
        <v>11520</v>
      </c>
      <c r="D1653" s="676" t="s">
        <v>900</v>
      </c>
    </row>
    <row r="1654" spans="1:4" ht="21" customHeight="1" x14ac:dyDescent="0.25">
      <c r="A1654" s="1190"/>
      <c r="B1654" s="675">
        <v>14.9</v>
      </c>
      <c r="C1654" s="675">
        <v>14.9</v>
      </c>
      <c r="D1654" s="676" t="s">
        <v>2443</v>
      </c>
    </row>
    <row r="1655" spans="1:4" ht="11.25" customHeight="1" x14ac:dyDescent="0.25">
      <c r="A1655" s="1190"/>
      <c r="B1655" s="675">
        <v>327.66000000000003</v>
      </c>
      <c r="C1655" s="675">
        <v>327.65899999999999</v>
      </c>
      <c r="D1655" s="676" t="s">
        <v>893</v>
      </c>
    </row>
    <row r="1656" spans="1:4" ht="11.25" customHeight="1" x14ac:dyDescent="0.25">
      <c r="A1656" s="1190"/>
      <c r="B1656" s="675">
        <v>11862.56</v>
      </c>
      <c r="C1656" s="675">
        <v>11862.558999999999</v>
      </c>
      <c r="D1656" s="676" t="s">
        <v>11</v>
      </c>
    </row>
    <row r="1657" spans="1:4" ht="11.25" customHeight="1" x14ac:dyDescent="0.25">
      <c r="A1657" s="1189" t="s">
        <v>1309</v>
      </c>
      <c r="B1657" s="672">
        <v>150</v>
      </c>
      <c r="C1657" s="672">
        <v>150</v>
      </c>
      <c r="D1657" s="673" t="s">
        <v>2563</v>
      </c>
    </row>
    <row r="1658" spans="1:4" ht="11.25" customHeight="1" x14ac:dyDescent="0.25">
      <c r="A1658" s="1190"/>
      <c r="B1658" s="675">
        <v>85</v>
      </c>
      <c r="C1658" s="675">
        <v>85</v>
      </c>
      <c r="D1658" s="676" t="s">
        <v>2437</v>
      </c>
    </row>
    <row r="1659" spans="1:4" ht="11.25" customHeight="1" x14ac:dyDescent="0.25">
      <c r="A1659" s="1190"/>
      <c r="B1659" s="675">
        <v>5528</v>
      </c>
      <c r="C1659" s="675">
        <v>5528</v>
      </c>
      <c r="D1659" s="676" t="s">
        <v>900</v>
      </c>
    </row>
    <row r="1660" spans="1:4" ht="21" customHeight="1" x14ac:dyDescent="0.25">
      <c r="A1660" s="1190"/>
      <c r="B1660" s="675">
        <v>14.9</v>
      </c>
      <c r="C1660" s="675">
        <v>14.9</v>
      </c>
      <c r="D1660" s="676" t="s">
        <v>2443</v>
      </c>
    </row>
    <row r="1661" spans="1:4" ht="11.25" customHeight="1" x14ac:dyDescent="0.25">
      <c r="A1661" s="1190"/>
      <c r="B1661" s="675">
        <v>147.33000000000001</v>
      </c>
      <c r="C1661" s="675">
        <v>147.32599999999999</v>
      </c>
      <c r="D1661" s="676" t="s">
        <v>893</v>
      </c>
    </row>
    <row r="1662" spans="1:4" ht="11.25" customHeight="1" x14ac:dyDescent="0.25">
      <c r="A1662" s="1191"/>
      <c r="B1662" s="677">
        <v>5925.23</v>
      </c>
      <c r="C1662" s="677">
        <v>5925.2259999999997</v>
      </c>
      <c r="D1662" s="678" t="s">
        <v>11</v>
      </c>
    </row>
    <row r="1663" spans="1:4" ht="11.25" customHeight="1" x14ac:dyDescent="0.25">
      <c r="A1663" s="1190" t="s">
        <v>1301</v>
      </c>
      <c r="B1663" s="675">
        <v>3406</v>
      </c>
      <c r="C1663" s="675">
        <v>3406</v>
      </c>
      <c r="D1663" s="676" t="s">
        <v>900</v>
      </c>
    </row>
    <row r="1664" spans="1:4" ht="21" customHeight="1" x14ac:dyDescent="0.25">
      <c r="A1664" s="1190"/>
      <c r="B1664" s="675">
        <v>14.9</v>
      </c>
      <c r="C1664" s="675">
        <v>14.9</v>
      </c>
      <c r="D1664" s="676" t="s">
        <v>2443</v>
      </c>
    </row>
    <row r="1665" spans="1:4" ht="11.25" customHeight="1" x14ac:dyDescent="0.25">
      <c r="A1665" s="1190"/>
      <c r="B1665" s="675">
        <v>86.61</v>
      </c>
      <c r="C1665" s="675">
        <v>86.61</v>
      </c>
      <c r="D1665" s="676" t="s">
        <v>893</v>
      </c>
    </row>
    <row r="1666" spans="1:4" ht="11.25" customHeight="1" x14ac:dyDescent="0.25">
      <c r="A1666" s="1190"/>
      <c r="B1666" s="675">
        <v>3507.51</v>
      </c>
      <c r="C1666" s="675">
        <v>3507.51</v>
      </c>
      <c r="D1666" s="676" t="s">
        <v>11</v>
      </c>
    </row>
    <row r="1667" spans="1:4" ht="11.25" customHeight="1" x14ac:dyDescent="0.25">
      <c r="A1667" s="1189" t="s">
        <v>1342</v>
      </c>
      <c r="B1667" s="672">
        <v>10</v>
      </c>
      <c r="C1667" s="672">
        <v>10</v>
      </c>
      <c r="D1667" s="673" t="s">
        <v>2449</v>
      </c>
    </row>
    <row r="1668" spans="1:4" ht="11.25" customHeight="1" x14ac:dyDescent="0.25">
      <c r="A1668" s="1190"/>
      <c r="B1668" s="675">
        <v>9664</v>
      </c>
      <c r="C1668" s="675">
        <v>9664</v>
      </c>
      <c r="D1668" s="676" t="s">
        <v>900</v>
      </c>
    </row>
    <row r="1669" spans="1:4" ht="21" customHeight="1" x14ac:dyDescent="0.25">
      <c r="A1669" s="1190"/>
      <c r="B1669" s="675">
        <v>14.9</v>
      </c>
      <c r="C1669" s="675">
        <v>14.9</v>
      </c>
      <c r="D1669" s="676" t="s">
        <v>2443</v>
      </c>
    </row>
    <row r="1670" spans="1:4" ht="11.25" customHeight="1" x14ac:dyDescent="0.25">
      <c r="A1670" s="1190"/>
      <c r="B1670" s="675">
        <v>265.82</v>
      </c>
      <c r="C1670" s="675">
        <v>265.82299999999998</v>
      </c>
      <c r="D1670" s="676" t="s">
        <v>893</v>
      </c>
    </row>
    <row r="1671" spans="1:4" ht="11.25" customHeight="1" x14ac:dyDescent="0.25">
      <c r="A1671" s="1191"/>
      <c r="B1671" s="677">
        <v>9954.7199999999993</v>
      </c>
      <c r="C1671" s="677">
        <v>9954.723</v>
      </c>
      <c r="D1671" s="678" t="s">
        <v>11</v>
      </c>
    </row>
    <row r="1672" spans="1:4" ht="11.25" customHeight="1" x14ac:dyDescent="0.25">
      <c r="A1672" s="1190" t="s">
        <v>1338</v>
      </c>
      <c r="B1672" s="675">
        <v>4406</v>
      </c>
      <c r="C1672" s="675">
        <v>4406</v>
      </c>
      <c r="D1672" s="676" t="s">
        <v>900</v>
      </c>
    </row>
    <row r="1673" spans="1:4" ht="21" customHeight="1" x14ac:dyDescent="0.25">
      <c r="A1673" s="1190"/>
      <c r="B1673" s="675">
        <v>14.9</v>
      </c>
      <c r="C1673" s="675">
        <v>14.9</v>
      </c>
      <c r="D1673" s="676" t="s">
        <v>2443</v>
      </c>
    </row>
    <row r="1674" spans="1:4" ht="11.25" customHeight="1" x14ac:dyDescent="0.25">
      <c r="A1674" s="1190"/>
      <c r="B1674" s="675">
        <v>124.41</v>
      </c>
      <c r="C1674" s="675">
        <v>124.41200000000001</v>
      </c>
      <c r="D1674" s="676" t="s">
        <v>893</v>
      </c>
    </row>
    <row r="1675" spans="1:4" ht="11.25" customHeight="1" x14ac:dyDescent="0.25">
      <c r="A1675" s="1190"/>
      <c r="B1675" s="675">
        <v>4545.3099999999995</v>
      </c>
      <c r="C1675" s="675">
        <v>4545.3119999999999</v>
      </c>
      <c r="D1675" s="676" t="s">
        <v>11</v>
      </c>
    </row>
    <row r="1676" spans="1:4" ht="11.25" customHeight="1" x14ac:dyDescent="0.25">
      <c r="A1676" s="1189" t="s">
        <v>1328</v>
      </c>
      <c r="B1676" s="672">
        <v>50</v>
      </c>
      <c r="C1676" s="672">
        <v>50</v>
      </c>
      <c r="D1676" s="673" t="s">
        <v>2392</v>
      </c>
    </row>
    <row r="1677" spans="1:4" ht="11.25" customHeight="1" x14ac:dyDescent="0.25">
      <c r="A1677" s="1190"/>
      <c r="B1677" s="675">
        <v>980</v>
      </c>
      <c r="C1677" s="675">
        <v>980</v>
      </c>
      <c r="D1677" s="676" t="s">
        <v>2564</v>
      </c>
    </row>
    <row r="1678" spans="1:4" ht="11.25" customHeight="1" x14ac:dyDescent="0.25">
      <c r="A1678" s="1190"/>
      <c r="B1678" s="675">
        <v>22848</v>
      </c>
      <c r="C1678" s="675">
        <v>22848</v>
      </c>
      <c r="D1678" s="676" t="s">
        <v>900</v>
      </c>
    </row>
    <row r="1679" spans="1:4" ht="21" customHeight="1" x14ac:dyDescent="0.25">
      <c r="A1679" s="1190"/>
      <c r="B1679" s="675">
        <v>14.9</v>
      </c>
      <c r="C1679" s="675">
        <v>14.9</v>
      </c>
      <c r="D1679" s="676" t="s">
        <v>2443</v>
      </c>
    </row>
    <row r="1680" spans="1:4" ht="11.25" customHeight="1" x14ac:dyDescent="0.25">
      <c r="A1680" s="1190"/>
      <c r="B1680" s="675">
        <v>659.17</v>
      </c>
      <c r="C1680" s="675">
        <v>659.16700000000003</v>
      </c>
      <c r="D1680" s="676" t="s">
        <v>893</v>
      </c>
    </row>
    <row r="1681" spans="1:4" ht="11.25" customHeight="1" x14ac:dyDescent="0.25">
      <c r="A1681" s="1191"/>
      <c r="B1681" s="677">
        <v>24552.07</v>
      </c>
      <c r="C1681" s="677">
        <v>24552.067000000003</v>
      </c>
      <c r="D1681" s="678" t="s">
        <v>11</v>
      </c>
    </row>
    <row r="1682" spans="1:4" ht="11.25" customHeight="1" x14ac:dyDescent="0.25">
      <c r="A1682" s="1190" t="s">
        <v>2565</v>
      </c>
      <c r="B1682" s="675">
        <v>7304</v>
      </c>
      <c r="C1682" s="675">
        <v>7304</v>
      </c>
      <c r="D1682" s="676" t="s">
        <v>900</v>
      </c>
    </row>
    <row r="1683" spans="1:4" ht="21" customHeight="1" x14ac:dyDescent="0.25">
      <c r="A1683" s="1190"/>
      <c r="B1683" s="675">
        <v>14.9</v>
      </c>
      <c r="C1683" s="675">
        <v>14.9</v>
      </c>
      <c r="D1683" s="676" t="s">
        <v>2443</v>
      </c>
    </row>
    <row r="1684" spans="1:4" ht="11.25" customHeight="1" x14ac:dyDescent="0.25">
      <c r="A1684" s="1190"/>
      <c r="B1684" s="675">
        <v>215.06</v>
      </c>
      <c r="C1684" s="675">
        <v>215.06</v>
      </c>
      <c r="D1684" s="676" t="s">
        <v>893</v>
      </c>
    </row>
    <row r="1685" spans="1:4" ht="11.25" customHeight="1" x14ac:dyDescent="0.25">
      <c r="A1685" s="1190"/>
      <c r="B1685" s="675">
        <v>7533.96</v>
      </c>
      <c r="C1685" s="675">
        <v>7533.96</v>
      </c>
      <c r="D1685" s="676" t="s">
        <v>11</v>
      </c>
    </row>
    <row r="1686" spans="1:4" ht="11.25" customHeight="1" x14ac:dyDescent="0.25">
      <c r="A1686" s="1189" t="s">
        <v>1308</v>
      </c>
      <c r="B1686" s="672">
        <v>6908</v>
      </c>
      <c r="C1686" s="672">
        <v>6908</v>
      </c>
      <c r="D1686" s="673" t="s">
        <v>900</v>
      </c>
    </row>
    <row r="1687" spans="1:4" ht="21" customHeight="1" x14ac:dyDescent="0.25">
      <c r="A1687" s="1190"/>
      <c r="B1687" s="675">
        <v>14.9</v>
      </c>
      <c r="C1687" s="675">
        <v>14.9</v>
      </c>
      <c r="D1687" s="676" t="s">
        <v>2443</v>
      </c>
    </row>
    <row r="1688" spans="1:4" ht="11.25" customHeight="1" x14ac:dyDescent="0.25">
      <c r="A1688" s="1190"/>
      <c r="B1688" s="675">
        <v>168.96</v>
      </c>
      <c r="C1688" s="675">
        <v>168.96100000000001</v>
      </c>
      <c r="D1688" s="676" t="s">
        <v>893</v>
      </c>
    </row>
    <row r="1689" spans="1:4" ht="11.25" customHeight="1" x14ac:dyDescent="0.25">
      <c r="A1689" s="1191"/>
      <c r="B1689" s="677">
        <v>7091.86</v>
      </c>
      <c r="C1689" s="677">
        <v>7091.8609999999999</v>
      </c>
      <c r="D1689" s="678" t="s">
        <v>11</v>
      </c>
    </row>
    <row r="1690" spans="1:4" ht="11.25" customHeight="1" x14ac:dyDescent="0.25">
      <c r="A1690" s="1190" t="s">
        <v>1315</v>
      </c>
      <c r="B1690" s="675">
        <v>5458</v>
      </c>
      <c r="C1690" s="675">
        <v>5458</v>
      </c>
      <c r="D1690" s="676" t="s">
        <v>900</v>
      </c>
    </row>
    <row r="1691" spans="1:4" ht="21" customHeight="1" x14ac:dyDescent="0.25">
      <c r="A1691" s="1190"/>
      <c r="B1691" s="675">
        <v>14.9</v>
      </c>
      <c r="C1691" s="675">
        <v>14.9</v>
      </c>
      <c r="D1691" s="676" t="s">
        <v>2443</v>
      </c>
    </row>
    <row r="1692" spans="1:4" ht="11.25" customHeight="1" x14ac:dyDescent="0.25">
      <c r="A1692" s="1190"/>
      <c r="B1692" s="675">
        <v>140.4</v>
      </c>
      <c r="C1692" s="675">
        <v>140.40299999999999</v>
      </c>
      <c r="D1692" s="676" t="s">
        <v>893</v>
      </c>
    </row>
    <row r="1693" spans="1:4" ht="11.25" customHeight="1" x14ac:dyDescent="0.25">
      <c r="A1693" s="1190"/>
      <c r="B1693" s="675">
        <v>5613.2999999999993</v>
      </c>
      <c r="C1693" s="675">
        <v>5613.3029999999999</v>
      </c>
      <c r="D1693" s="676" t="s">
        <v>11</v>
      </c>
    </row>
    <row r="1694" spans="1:4" ht="11.25" customHeight="1" x14ac:dyDescent="0.25">
      <c r="A1694" s="1189" t="s">
        <v>1290</v>
      </c>
      <c r="B1694" s="672">
        <v>5888</v>
      </c>
      <c r="C1694" s="672">
        <v>5888</v>
      </c>
      <c r="D1694" s="673" t="s">
        <v>900</v>
      </c>
    </row>
    <row r="1695" spans="1:4" ht="21" customHeight="1" x14ac:dyDescent="0.25">
      <c r="A1695" s="1190"/>
      <c r="B1695" s="675">
        <v>14.9</v>
      </c>
      <c r="C1695" s="675">
        <v>14.9</v>
      </c>
      <c r="D1695" s="676" t="s">
        <v>2443</v>
      </c>
    </row>
    <row r="1696" spans="1:4" ht="11.25" customHeight="1" x14ac:dyDescent="0.25">
      <c r="A1696" s="1190"/>
      <c r="B1696" s="675">
        <v>157.19</v>
      </c>
      <c r="C1696" s="675">
        <v>157.18700000000001</v>
      </c>
      <c r="D1696" s="676" t="s">
        <v>893</v>
      </c>
    </row>
    <row r="1697" spans="1:4" ht="11.25" customHeight="1" x14ac:dyDescent="0.25">
      <c r="A1697" s="1191"/>
      <c r="B1697" s="677">
        <v>6060.0899999999992</v>
      </c>
      <c r="C1697" s="677">
        <v>6060.0869999999995</v>
      </c>
      <c r="D1697" s="678" t="s">
        <v>11</v>
      </c>
    </row>
    <row r="1698" spans="1:4" ht="11.25" customHeight="1" x14ac:dyDescent="0.25">
      <c r="A1698" s="1190" t="s">
        <v>1297</v>
      </c>
      <c r="B1698" s="675">
        <v>15872</v>
      </c>
      <c r="C1698" s="675">
        <v>15872</v>
      </c>
      <c r="D1698" s="676" t="s">
        <v>900</v>
      </c>
    </row>
    <row r="1699" spans="1:4" ht="21" customHeight="1" x14ac:dyDescent="0.25">
      <c r="A1699" s="1190"/>
      <c r="B1699" s="675">
        <v>14.9</v>
      </c>
      <c r="C1699" s="675">
        <v>14.9</v>
      </c>
      <c r="D1699" s="676" t="s">
        <v>2443</v>
      </c>
    </row>
    <row r="1700" spans="1:4" ht="11.25" customHeight="1" x14ac:dyDescent="0.25">
      <c r="A1700" s="1190"/>
      <c r="B1700" s="675">
        <v>446.93</v>
      </c>
      <c r="C1700" s="675">
        <v>446.92899999999997</v>
      </c>
      <c r="D1700" s="676" t="s">
        <v>893</v>
      </c>
    </row>
    <row r="1701" spans="1:4" ht="11.25" customHeight="1" x14ac:dyDescent="0.25">
      <c r="A1701" s="1190"/>
      <c r="B1701" s="675">
        <v>16333.83</v>
      </c>
      <c r="C1701" s="675">
        <v>16333.829</v>
      </c>
      <c r="D1701" s="676" t="s">
        <v>11</v>
      </c>
    </row>
    <row r="1702" spans="1:4" ht="11.25" customHeight="1" x14ac:dyDescent="0.25">
      <c r="A1702" s="1189" t="s">
        <v>1300</v>
      </c>
      <c r="B1702" s="672">
        <v>5530</v>
      </c>
      <c r="C1702" s="672">
        <v>5530</v>
      </c>
      <c r="D1702" s="673" t="s">
        <v>900</v>
      </c>
    </row>
    <row r="1703" spans="1:4" ht="21" customHeight="1" x14ac:dyDescent="0.25">
      <c r="A1703" s="1190"/>
      <c r="B1703" s="675">
        <v>14.9</v>
      </c>
      <c r="C1703" s="675">
        <v>14.9</v>
      </c>
      <c r="D1703" s="676" t="s">
        <v>2443</v>
      </c>
    </row>
    <row r="1704" spans="1:4" ht="11.25" customHeight="1" x14ac:dyDescent="0.25">
      <c r="A1704" s="1190"/>
      <c r="B1704" s="675">
        <v>130.16</v>
      </c>
      <c r="C1704" s="675">
        <v>130.15700000000001</v>
      </c>
      <c r="D1704" s="676" t="s">
        <v>893</v>
      </c>
    </row>
    <row r="1705" spans="1:4" ht="11.25" customHeight="1" x14ac:dyDescent="0.25">
      <c r="A1705" s="1191"/>
      <c r="B1705" s="677">
        <v>5675.0599999999995</v>
      </c>
      <c r="C1705" s="677">
        <v>5675.0569999999998</v>
      </c>
      <c r="D1705" s="678" t="s">
        <v>11</v>
      </c>
    </row>
    <row r="1706" spans="1:4" ht="11.25" customHeight="1" x14ac:dyDescent="0.25">
      <c r="A1706" s="1190" t="s">
        <v>1275</v>
      </c>
      <c r="B1706" s="675">
        <v>3033</v>
      </c>
      <c r="C1706" s="675">
        <v>3033</v>
      </c>
      <c r="D1706" s="676" t="s">
        <v>900</v>
      </c>
    </row>
    <row r="1707" spans="1:4" ht="11.25" customHeight="1" x14ac:dyDescent="0.25">
      <c r="A1707" s="1190"/>
      <c r="B1707" s="675">
        <v>1292</v>
      </c>
      <c r="C1707" s="675">
        <v>1292</v>
      </c>
      <c r="D1707" s="676" t="s">
        <v>2440</v>
      </c>
    </row>
    <row r="1708" spans="1:4" ht="11.25" customHeight="1" x14ac:dyDescent="0.25">
      <c r="A1708" s="1190"/>
      <c r="B1708" s="675">
        <v>94</v>
      </c>
      <c r="C1708" s="675">
        <v>94</v>
      </c>
      <c r="D1708" s="676" t="s">
        <v>2441</v>
      </c>
    </row>
    <row r="1709" spans="1:4" ht="21" customHeight="1" x14ac:dyDescent="0.25">
      <c r="A1709" s="1190"/>
      <c r="B1709" s="675">
        <v>14.9</v>
      </c>
      <c r="C1709" s="675">
        <v>14.9</v>
      </c>
      <c r="D1709" s="676" t="s">
        <v>2443</v>
      </c>
    </row>
    <row r="1710" spans="1:4" ht="11.25" customHeight="1" x14ac:dyDescent="0.25">
      <c r="A1710" s="1190"/>
      <c r="B1710" s="675">
        <v>42.23</v>
      </c>
      <c r="C1710" s="675">
        <v>42.231999999999999</v>
      </c>
      <c r="D1710" s="676" t="s">
        <v>893</v>
      </c>
    </row>
    <row r="1711" spans="1:4" ht="11.25" customHeight="1" x14ac:dyDescent="0.25">
      <c r="A1711" s="1190"/>
      <c r="B1711" s="675">
        <v>4476.1299999999992</v>
      </c>
      <c r="C1711" s="675">
        <v>4476.1319999999996</v>
      </c>
      <c r="D1711" s="676" t="s">
        <v>11</v>
      </c>
    </row>
    <row r="1712" spans="1:4" s="689" customFormat="1" ht="23.25" customHeight="1" x14ac:dyDescent="0.2">
      <c r="A1712" s="687" t="s">
        <v>2566</v>
      </c>
      <c r="B1712" s="680">
        <v>4298491.16</v>
      </c>
      <c r="C1712" s="680">
        <v>4263664.2152999993</v>
      </c>
      <c r="D1712" s="688"/>
    </row>
    <row r="1713" spans="1:4" s="663" customFormat="1" ht="24.75" customHeight="1" x14ac:dyDescent="0.15">
      <c r="A1713" s="690" t="s">
        <v>2567</v>
      </c>
      <c r="B1713" s="685"/>
      <c r="C1713" s="685"/>
      <c r="D1713" s="686"/>
    </row>
    <row r="1714" spans="1:4" ht="11.25" customHeight="1" x14ac:dyDescent="0.25">
      <c r="A1714" s="1189" t="s">
        <v>2568</v>
      </c>
      <c r="B1714" s="672">
        <v>35980</v>
      </c>
      <c r="C1714" s="672">
        <v>35980</v>
      </c>
      <c r="D1714" s="673" t="s">
        <v>2569</v>
      </c>
    </row>
    <row r="1715" spans="1:4" ht="11.25" customHeight="1" x14ac:dyDescent="0.25">
      <c r="A1715" s="1190"/>
      <c r="B1715" s="675">
        <v>555</v>
      </c>
      <c r="C1715" s="675">
        <v>555</v>
      </c>
      <c r="D1715" s="676" t="s">
        <v>2570</v>
      </c>
    </row>
    <row r="1716" spans="1:4" ht="11.25" customHeight="1" x14ac:dyDescent="0.25">
      <c r="A1716" s="1190"/>
      <c r="B1716" s="675">
        <v>4661.08</v>
      </c>
      <c r="C1716" s="675">
        <v>4661.08</v>
      </c>
      <c r="D1716" s="676" t="s">
        <v>2223</v>
      </c>
    </row>
    <row r="1717" spans="1:4" ht="11.25" customHeight="1" x14ac:dyDescent="0.25">
      <c r="A1717" s="1191"/>
      <c r="B1717" s="677">
        <v>41196.080000000002</v>
      </c>
      <c r="C1717" s="677">
        <v>41196.080000000002</v>
      </c>
      <c r="D1717" s="678" t="s">
        <v>11</v>
      </c>
    </row>
    <row r="1718" spans="1:4" ht="11.25" customHeight="1" x14ac:dyDescent="0.25">
      <c r="A1718" s="1189" t="s">
        <v>1562</v>
      </c>
      <c r="B1718" s="672">
        <v>8447</v>
      </c>
      <c r="C1718" s="672">
        <v>8447</v>
      </c>
      <c r="D1718" s="673" t="s">
        <v>2569</v>
      </c>
    </row>
    <row r="1719" spans="1:4" ht="11.25" customHeight="1" x14ac:dyDescent="0.25">
      <c r="A1719" s="1190"/>
      <c r="B1719" s="675">
        <v>44</v>
      </c>
      <c r="C1719" s="675">
        <v>44</v>
      </c>
      <c r="D1719" s="676" t="s">
        <v>2570</v>
      </c>
    </row>
    <row r="1720" spans="1:4" ht="11.25" customHeight="1" x14ac:dyDescent="0.25">
      <c r="A1720" s="1190"/>
      <c r="B1720" s="675">
        <v>1417.4</v>
      </c>
      <c r="C1720" s="675">
        <v>1417.4</v>
      </c>
      <c r="D1720" s="676" t="s">
        <v>2223</v>
      </c>
    </row>
    <row r="1721" spans="1:4" ht="11.25" customHeight="1" x14ac:dyDescent="0.25">
      <c r="A1721" s="1191"/>
      <c r="B1721" s="677">
        <v>9908.4</v>
      </c>
      <c r="C1721" s="677">
        <v>9908.4</v>
      </c>
      <c r="D1721" s="678" t="s">
        <v>11</v>
      </c>
    </row>
    <row r="1722" spans="1:4" ht="11.25" customHeight="1" x14ac:dyDescent="0.25">
      <c r="A1722" s="1190" t="s">
        <v>1552</v>
      </c>
      <c r="B1722" s="675">
        <v>25000</v>
      </c>
      <c r="C1722" s="675">
        <v>93.5</v>
      </c>
      <c r="D1722" s="676" t="s">
        <v>2571</v>
      </c>
    </row>
    <row r="1723" spans="1:4" ht="11.25" customHeight="1" x14ac:dyDescent="0.25">
      <c r="A1723" s="1190"/>
      <c r="B1723" s="675">
        <v>1028.5</v>
      </c>
      <c r="C1723" s="675">
        <v>0</v>
      </c>
      <c r="D1723" s="676" t="s">
        <v>2572</v>
      </c>
    </row>
    <row r="1724" spans="1:4" ht="11.25" customHeight="1" x14ac:dyDescent="0.25">
      <c r="A1724" s="1190"/>
      <c r="B1724" s="675">
        <v>1950</v>
      </c>
      <c r="C1724" s="675">
        <v>0</v>
      </c>
      <c r="D1724" s="676" t="s">
        <v>2573</v>
      </c>
    </row>
    <row r="1725" spans="1:4" ht="11.25" customHeight="1" x14ac:dyDescent="0.25">
      <c r="A1725" s="1190"/>
      <c r="B1725" s="675">
        <v>150</v>
      </c>
      <c r="C1725" s="675">
        <v>0</v>
      </c>
      <c r="D1725" s="676" t="s">
        <v>2574</v>
      </c>
    </row>
    <row r="1726" spans="1:4" ht="11.25" customHeight="1" x14ac:dyDescent="0.25">
      <c r="A1726" s="1190"/>
      <c r="B1726" s="675">
        <v>500</v>
      </c>
      <c r="C1726" s="675">
        <v>0</v>
      </c>
      <c r="D1726" s="676" t="s">
        <v>2575</v>
      </c>
    </row>
    <row r="1727" spans="1:4" ht="11.25" customHeight="1" x14ac:dyDescent="0.25">
      <c r="A1727" s="1190"/>
      <c r="B1727" s="675">
        <v>12000</v>
      </c>
      <c r="C1727" s="675">
        <v>12000</v>
      </c>
      <c r="D1727" s="676" t="s">
        <v>2576</v>
      </c>
    </row>
    <row r="1728" spans="1:4" ht="11.25" customHeight="1" x14ac:dyDescent="0.25">
      <c r="A1728" s="1190"/>
      <c r="B1728" s="675">
        <v>400</v>
      </c>
      <c r="C1728" s="675">
        <v>399.67752000000002</v>
      </c>
      <c r="D1728" s="676" t="s">
        <v>2577</v>
      </c>
    </row>
    <row r="1729" spans="1:4" ht="11.25" customHeight="1" x14ac:dyDescent="0.25">
      <c r="A1729" s="1190"/>
      <c r="B1729" s="675">
        <v>721.95</v>
      </c>
      <c r="C1729" s="675">
        <v>359.91922</v>
      </c>
      <c r="D1729" s="676" t="s">
        <v>2578</v>
      </c>
    </row>
    <row r="1730" spans="1:4" ht="11.25" customHeight="1" x14ac:dyDescent="0.25">
      <c r="A1730" s="1190"/>
      <c r="B1730" s="675">
        <v>600</v>
      </c>
      <c r="C1730" s="675">
        <v>600</v>
      </c>
      <c r="D1730" s="676" t="s">
        <v>2579</v>
      </c>
    </row>
    <row r="1731" spans="1:4" ht="11.25" customHeight="1" x14ac:dyDescent="0.25">
      <c r="A1731" s="1190"/>
      <c r="B1731" s="675">
        <v>1050</v>
      </c>
      <c r="C1731" s="675">
        <v>0</v>
      </c>
      <c r="D1731" s="676" t="s">
        <v>2580</v>
      </c>
    </row>
    <row r="1732" spans="1:4" ht="11.25" customHeight="1" x14ac:dyDescent="0.25">
      <c r="A1732" s="1190"/>
      <c r="B1732" s="675">
        <v>120</v>
      </c>
      <c r="C1732" s="675">
        <v>0</v>
      </c>
      <c r="D1732" s="676" t="s">
        <v>2581</v>
      </c>
    </row>
    <row r="1733" spans="1:4" ht="11.25" customHeight="1" x14ac:dyDescent="0.25">
      <c r="A1733" s="1190"/>
      <c r="B1733" s="675">
        <v>10633.5</v>
      </c>
      <c r="C1733" s="675">
        <v>10633.5</v>
      </c>
      <c r="D1733" s="676" t="s">
        <v>2570</v>
      </c>
    </row>
    <row r="1734" spans="1:4" ht="11.25" customHeight="1" x14ac:dyDescent="0.25">
      <c r="A1734" s="1190"/>
      <c r="B1734" s="675">
        <v>198.62</v>
      </c>
      <c r="C1734" s="675">
        <v>192.40783999999999</v>
      </c>
      <c r="D1734" s="676" t="s">
        <v>2582</v>
      </c>
    </row>
    <row r="1735" spans="1:4" ht="11.25" customHeight="1" x14ac:dyDescent="0.25">
      <c r="A1735" s="1190"/>
      <c r="B1735" s="675">
        <v>3641.37</v>
      </c>
      <c r="C1735" s="675">
        <v>3641.3688099999999</v>
      </c>
      <c r="D1735" s="676" t="s">
        <v>2583</v>
      </c>
    </row>
    <row r="1736" spans="1:4" ht="11.25" customHeight="1" x14ac:dyDescent="0.25">
      <c r="A1736" s="1190"/>
      <c r="B1736" s="675">
        <v>14000</v>
      </c>
      <c r="C1736" s="675">
        <v>439</v>
      </c>
      <c r="D1736" s="676" t="s">
        <v>2584</v>
      </c>
    </row>
    <row r="1737" spans="1:4" ht="11.25" customHeight="1" x14ac:dyDescent="0.25">
      <c r="A1737" s="1190"/>
      <c r="B1737" s="675">
        <v>3000</v>
      </c>
      <c r="C1737" s="675">
        <v>65.5</v>
      </c>
      <c r="D1737" s="676" t="s">
        <v>2585</v>
      </c>
    </row>
    <row r="1738" spans="1:4" ht="11.25" customHeight="1" x14ac:dyDescent="0.25">
      <c r="A1738" s="1190"/>
      <c r="B1738" s="675">
        <v>200</v>
      </c>
      <c r="C1738" s="675">
        <v>171.76192</v>
      </c>
      <c r="D1738" s="676" t="s">
        <v>2586</v>
      </c>
    </row>
    <row r="1739" spans="1:4" ht="11.25" customHeight="1" x14ac:dyDescent="0.25">
      <c r="A1739" s="1190"/>
      <c r="B1739" s="675">
        <v>221.11</v>
      </c>
      <c r="C1739" s="675">
        <v>221.108</v>
      </c>
      <c r="D1739" s="676" t="s">
        <v>2587</v>
      </c>
    </row>
    <row r="1740" spans="1:4" ht="11.25" customHeight="1" x14ac:dyDescent="0.25">
      <c r="A1740" s="1190"/>
      <c r="B1740" s="675">
        <v>464.8</v>
      </c>
      <c r="C1740" s="675">
        <v>464.8</v>
      </c>
      <c r="D1740" s="676" t="s">
        <v>877</v>
      </c>
    </row>
    <row r="1741" spans="1:4" ht="11.25" customHeight="1" x14ac:dyDescent="0.25">
      <c r="A1741" s="1190"/>
      <c r="B1741" s="675">
        <v>185</v>
      </c>
      <c r="C1741" s="675">
        <v>185</v>
      </c>
      <c r="D1741" s="676" t="s">
        <v>2588</v>
      </c>
    </row>
    <row r="1742" spans="1:4" ht="11.25" customHeight="1" x14ac:dyDescent="0.25">
      <c r="A1742" s="1190"/>
      <c r="B1742" s="675">
        <v>280</v>
      </c>
      <c r="C1742" s="675">
        <v>280</v>
      </c>
      <c r="D1742" s="676" t="s">
        <v>2589</v>
      </c>
    </row>
    <row r="1743" spans="1:4" ht="11.25" customHeight="1" x14ac:dyDescent="0.25">
      <c r="A1743" s="1190"/>
      <c r="B1743" s="675">
        <v>300</v>
      </c>
      <c r="C1743" s="675">
        <v>0</v>
      </c>
      <c r="D1743" s="676" t="s">
        <v>2590</v>
      </c>
    </row>
    <row r="1744" spans="1:4" ht="11.25" customHeight="1" x14ac:dyDescent="0.25">
      <c r="A1744" s="1190"/>
      <c r="B1744" s="675">
        <v>400</v>
      </c>
      <c r="C1744" s="675">
        <v>353.85389000000004</v>
      </c>
      <c r="D1744" s="676" t="s">
        <v>2591</v>
      </c>
    </row>
    <row r="1745" spans="1:4" ht="11.25" customHeight="1" x14ac:dyDescent="0.25">
      <c r="A1745" s="1190"/>
      <c r="B1745" s="675">
        <v>1500</v>
      </c>
      <c r="C1745" s="675">
        <v>1500</v>
      </c>
      <c r="D1745" s="676" t="s">
        <v>2592</v>
      </c>
    </row>
    <row r="1746" spans="1:4" ht="11.25" customHeight="1" x14ac:dyDescent="0.25">
      <c r="A1746" s="1190"/>
      <c r="B1746" s="675">
        <v>2000</v>
      </c>
      <c r="C1746" s="675">
        <v>0</v>
      </c>
      <c r="D1746" s="676" t="s">
        <v>2593</v>
      </c>
    </row>
    <row r="1747" spans="1:4" ht="11.25" customHeight="1" x14ac:dyDescent="0.25">
      <c r="A1747" s="1190"/>
      <c r="B1747" s="675">
        <v>80544.850000000006</v>
      </c>
      <c r="C1747" s="675">
        <v>31601.397199999996</v>
      </c>
      <c r="D1747" s="676" t="s">
        <v>11</v>
      </c>
    </row>
    <row r="1748" spans="1:4" ht="11.25" customHeight="1" x14ac:dyDescent="0.25">
      <c r="A1748" s="1189" t="s">
        <v>1554</v>
      </c>
      <c r="B1748" s="672">
        <v>150</v>
      </c>
      <c r="C1748" s="672">
        <v>0</v>
      </c>
      <c r="D1748" s="673" t="s">
        <v>2594</v>
      </c>
    </row>
    <row r="1749" spans="1:4" ht="11.25" customHeight="1" x14ac:dyDescent="0.25">
      <c r="A1749" s="1190"/>
      <c r="B1749" s="675">
        <v>500</v>
      </c>
      <c r="C1749" s="675">
        <v>342.99507</v>
      </c>
      <c r="D1749" s="676" t="s">
        <v>2595</v>
      </c>
    </row>
    <row r="1750" spans="1:4" ht="11.25" customHeight="1" x14ac:dyDescent="0.25">
      <c r="A1750" s="1190"/>
      <c r="B1750" s="675">
        <v>350</v>
      </c>
      <c r="C1750" s="675">
        <v>350</v>
      </c>
      <c r="D1750" s="676" t="s">
        <v>2596</v>
      </c>
    </row>
    <row r="1751" spans="1:4" ht="11.25" customHeight="1" x14ac:dyDescent="0.25">
      <c r="A1751" s="1190"/>
      <c r="B1751" s="675">
        <v>4200</v>
      </c>
      <c r="C1751" s="675">
        <v>3701.511</v>
      </c>
      <c r="D1751" s="676" t="s">
        <v>2597</v>
      </c>
    </row>
    <row r="1752" spans="1:4" ht="11.25" customHeight="1" x14ac:dyDescent="0.25">
      <c r="A1752" s="1190"/>
      <c r="B1752" s="675">
        <v>300</v>
      </c>
      <c r="C1752" s="675">
        <v>243.99299999999999</v>
      </c>
      <c r="D1752" s="676" t="s">
        <v>2598</v>
      </c>
    </row>
    <row r="1753" spans="1:4" ht="11.25" customHeight="1" x14ac:dyDescent="0.25">
      <c r="A1753" s="1190"/>
      <c r="B1753" s="675">
        <v>3624</v>
      </c>
      <c r="C1753" s="675">
        <v>3624</v>
      </c>
      <c r="D1753" s="676" t="s">
        <v>2398</v>
      </c>
    </row>
    <row r="1754" spans="1:4" ht="11.25" customHeight="1" x14ac:dyDescent="0.25">
      <c r="A1754" s="1190"/>
      <c r="B1754" s="675">
        <v>3000</v>
      </c>
      <c r="C1754" s="675">
        <v>0</v>
      </c>
      <c r="D1754" s="676" t="s">
        <v>2599</v>
      </c>
    </row>
    <row r="1755" spans="1:4" ht="11.25" customHeight="1" x14ac:dyDescent="0.25">
      <c r="A1755" s="1190"/>
      <c r="B1755" s="675">
        <v>11763.21</v>
      </c>
      <c r="C1755" s="675">
        <v>11763.21</v>
      </c>
      <c r="D1755" s="676" t="s">
        <v>2600</v>
      </c>
    </row>
    <row r="1756" spans="1:4" ht="11.25" customHeight="1" x14ac:dyDescent="0.25">
      <c r="A1756" s="1190"/>
      <c r="B1756" s="675">
        <v>3692</v>
      </c>
      <c r="C1756" s="675">
        <v>3692</v>
      </c>
      <c r="D1756" s="676" t="s">
        <v>2601</v>
      </c>
    </row>
    <row r="1757" spans="1:4" ht="11.25" customHeight="1" x14ac:dyDescent="0.25">
      <c r="A1757" s="1190"/>
      <c r="B1757" s="675">
        <v>790</v>
      </c>
      <c r="C1757" s="675">
        <v>789.99965999999995</v>
      </c>
      <c r="D1757" s="676" t="s">
        <v>2602</v>
      </c>
    </row>
    <row r="1758" spans="1:4" ht="11.25" customHeight="1" x14ac:dyDescent="0.25">
      <c r="A1758" s="1190"/>
      <c r="B1758" s="675">
        <v>3200</v>
      </c>
      <c r="C1758" s="675">
        <v>517.27499999999998</v>
      </c>
      <c r="D1758" s="676" t="s">
        <v>2603</v>
      </c>
    </row>
    <row r="1759" spans="1:4" ht="11.25" customHeight="1" x14ac:dyDescent="0.25">
      <c r="A1759" s="1190"/>
      <c r="B1759" s="675">
        <v>1270</v>
      </c>
      <c r="C1759" s="675">
        <v>608.79999999999995</v>
      </c>
      <c r="D1759" s="676" t="s">
        <v>2578</v>
      </c>
    </row>
    <row r="1760" spans="1:4" ht="11.25" customHeight="1" x14ac:dyDescent="0.25">
      <c r="A1760" s="1190"/>
      <c r="B1760" s="675">
        <v>160</v>
      </c>
      <c r="C1760" s="675">
        <v>0</v>
      </c>
      <c r="D1760" s="676" t="s">
        <v>2604</v>
      </c>
    </row>
    <row r="1761" spans="1:4" ht="11.25" customHeight="1" x14ac:dyDescent="0.25">
      <c r="A1761" s="1190"/>
      <c r="B1761" s="675">
        <v>300</v>
      </c>
      <c r="C1761" s="675">
        <v>212.43</v>
      </c>
      <c r="D1761" s="676" t="s">
        <v>2605</v>
      </c>
    </row>
    <row r="1762" spans="1:4" ht="11.25" customHeight="1" x14ac:dyDescent="0.25">
      <c r="A1762" s="1190"/>
      <c r="B1762" s="675">
        <v>10633.5</v>
      </c>
      <c r="C1762" s="675">
        <v>10633.5</v>
      </c>
      <c r="D1762" s="676" t="s">
        <v>2570</v>
      </c>
    </row>
    <row r="1763" spans="1:4" ht="11.25" customHeight="1" x14ac:dyDescent="0.25">
      <c r="A1763" s="1190"/>
      <c r="B1763" s="675">
        <v>51.86</v>
      </c>
      <c r="C1763" s="675">
        <v>51.851279999999996</v>
      </c>
      <c r="D1763" s="676" t="s">
        <v>2606</v>
      </c>
    </row>
    <row r="1764" spans="1:4" ht="11.25" customHeight="1" x14ac:dyDescent="0.25">
      <c r="A1764" s="1190"/>
      <c r="B1764" s="675">
        <v>624</v>
      </c>
      <c r="C1764" s="675">
        <v>9.1199999999999992</v>
      </c>
      <c r="D1764" s="676" t="s">
        <v>2607</v>
      </c>
    </row>
    <row r="1765" spans="1:4" ht="11.25" customHeight="1" x14ac:dyDescent="0.25">
      <c r="A1765" s="1190"/>
      <c r="B1765" s="675">
        <v>1900</v>
      </c>
      <c r="C1765" s="675">
        <v>1803.5344399999999</v>
      </c>
      <c r="D1765" s="676" t="s">
        <v>2608</v>
      </c>
    </row>
    <row r="1766" spans="1:4" ht="11.25" customHeight="1" x14ac:dyDescent="0.25">
      <c r="A1766" s="1190"/>
      <c r="B1766" s="675">
        <v>1900</v>
      </c>
      <c r="C1766" s="675">
        <v>1879.3538500000002</v>
      </c>
      <c r="D1766" s="676" t="s">
        <v>2513</v>
      </c>
    </row>
    <row r="1767" spans="1:4" ht="11.25" customHeight="1" x14ac:dyDescent="0.25">
      <c r="A1767" s="1190"/>
      <c r="B1767" s="675">
        <v>100</v>
      </c>
      <c r="C1767" s="675">
        <v>100</v>
      </c>
      <c r="D1767" s="676" t="s">
        <v>2586</v>
      </c>
    </row>
    <row r="1768" spans="1:4" ht="11.25" customHeight="1" x14ac:dyDescent="0.25">
      <c r="A1768" s="1190"/>
      <c r="B1768" s="675">
        <v>622.16999999999996</v>
      </c>
      <c r="C1768" s="675">
        <v>315.23500000000007</v>
      </c>
      <c r="D1768" s="676" t="s">
        <v>2587</v>
      </c>
    </row>
    <row r="1769" spans="1:4" ht="11.25" customHeight="1" x14ac:dyDescent="0.25">
      <c r="A1769" s="1190"/>
      <c r="B1769" s="675">
        <v>20</v>
      </c>
      <c r="C1769" s="675">
        <v>20</v>
      </c>
      <c r="D1769" s="676" t="s">
        <v>2588</v>
      </c>
    </row>
    <row r="1770" spans="1:4" ht="11.25" customHeight="1" x14ac:dyDescent="0.25">
      <c r="A1770" s="1190"/>
      <c r="B1770" s="675">
        <v>100</v>
      </c>
      <c r="C1770" s="675">
        <v>0</v>
      </c>
      <c r="D1770" s="676" t="s">
        <v>2609</v>
      </c>
    </row>
    <row r="1771" spans="1:4" ht="11.25" customHeight="1" x14ac:dyDescent="0.25">
      <c r="A1771" s="1190"/>
      <c r="B1771" s="675">
        <v>8737.7999999999993</v>
      </c>
      <c r="C1771" s="675">
        <v>6642.5028400000001</v>
      </c>
      <c r="D1771" s="676" t="s">
        <v>2610</v>
      </c>
    </row>
    <row r="1772" spans="1:4" ht="11.25" customHeight="1" x14ac:dyDescent="0.25">
      <c r="A1772" s="1190"/>
      <c r="B1772" s="675">
        <v>6809.43</v>
      </c>
      <c r="C1772" s="675">
        <v>6809.4250000000002</v>
      </c>
      <c r="D1772" s="676" t="s">
        <v>2611</v>
      </c>
    </row>
    <row r="1773" spans="1:4" ht="11.25" customHeight="1" x14ac:dyDescent="0.25">
      <c r="A1773" s="1190"/>
      <c r="B1773" s="675">
        <v>5700</v>
      </c>
      <c r="C1773" s="675">
        <v>133.19999999999999</v>
      </c>
      <c r="D1773" s="676" t="s">
        <v>2612</v>
      </c>
    </row>
    <row r="1774" spans="1:4" ht="11.25" customHeight="1" x14ac:dyDescent="0.25">
      <c r="A1774" s="1190"/>
      <c r="B1774" s="675">
        <v>2500</v>
      </c>
      <c r="C1774" s="675">
        <v>2500</v>
      </c>
      <c r="D1774" s="676" t="s">
        <v>2592</v>
      </c>
    </row>
    <row r="1775" spans="1:4" ht="11.25" customHeight="1" x14ac:dyDescent="0.25">
      <c r="A1775" s="1190"/>
      <c r="B1775" s="675">
        <v>1998.04</v>
      </c>
      <c r="C1775" s="675">
        <v>0</v>
      </c>
      <c r="D1775" s="676" t="s">
        <v>2593</v>
      </c>
    </row>
    <row r="1776" spans="1:4" ht="11.25" customHeight="1" x14ac:dyDescent="0.25">
      <c r="A1776" s="1190"/>
      <c r="B1776" s="675">
        <v>1500</v>
      </c>
      <c r="C1776" s="675">
        <v>102.366</v>
      </c>
      <c r="D1776" s="676" t="s">
        <v>2613</v>
      </c>
    </row>
    <row r="1777" spans="1:4" ht="11.25" customHeight="1" x14ac:dyDescent="0.25">
      <c r="A1777" s="1191"/>
      <c r="B1777" s="677">
        <v>76496.009999999995</v>
      </c>
      <c r="C1777" s="677">
        <v>56846.302140000007</v>
      </c>
      <c r="D1777" s="678" t="s">
        <v>11</v>
      </c>
    </row>
    <row r="1778" spans="1:4" ht="11.25" customHeight="1" x14ac:dyDescent="0.25">
      <c r="A1778" s="1190" t="s">
        <v>1558</v>
      </c>
      <c r="B1778" s="675">
        <v>1059</v>
      </c>
      <c r="C1778" s="675">
        <v>1059</v>
      </c>
      <c r="D1778" s="676" t="s">
        <v>2398</v>
      </c>
    </row>
    <row r="1779" spans="1:4" ht="11.25" customHeight="1" x14ac:dyDescent="0.25">
      <c r="A1779" s="1190"/>
      <c r="B1779" s="675">
        <v>75841.090000000011</v>
      </c>
      <c r="C1779" s="675">
        <v>75841.086260000011</v>
      </c>
      <c r="D1779" s="676" t="s">
        <v>2614</v>
      </c>
    </row>
    <row r="1780" spans="1:4" ht="11.25" customHeight="1" x14ac:dyDescent="0.25">
      <c r="A1780" s="1190"/>
      <c r="B1780" s="675">
        <v>2504.62</v>
      </c>
      <c r="C1780" s="675">
        <v>2504.6206000000002</v>
      </c>
      <c r="D1780" s="676" t="s">
        <v>2615</v>
      </c>
    </row>
    <row r="1781" spans="1:4" ht="11.25" customHeight="1" x14ac:dyDescent="0.25">
      <c r="A1781" s="1190"/>
      <c r="B1781" s="675">
        <v>4785.05</v>
      </c>
      <c r="C1781" s="675">
        <v>4785.0444900000002</v>
      </c>
      <c r="D1781" s="676" t="s">
        <v>2616</v>
      </c>
    </row>
    <row r="1782" spans="1:4" ht="11.25" customHeight="1" x14ac:dyDescent="0.25">
      <c r="A1782" s="1190"/>
      <c r="B1782" s="675">
        <v>2101.91</v>
      </c>
      <c r="C1782" s="675">
        <v>2101.9093800000001</v>
      </c>
      <c r="D1782" s="676" t="s">
        <v>2617</v>
      </c>
    </row>
    <row r="1783" spans="1:4" ht="11.25" customHeight="1" x14ac:dyDescent="0.25">
      <c r="A1783" s="1190"/>
      <c r="B1783" s="675">
        <v>332</v>
      </c>
      <c r="C1783" s="675">
        <v>332</v>
      </c>
      <c r="D1783" s="676" t="s">
        <v>2578</v>
      </c>
    </row>
    <row r="1784" spans="1:4" ht="11.25" customHeight="1" x14ac:dyDescent="0.25">
      <c r="A1784" s="1190"/>
      <c r="B1784" s="675">
        <v>10633.5</v>
      </c>
      <c r="C1784" s="675">
        <v>10633.5</v>
      </c>
      <c r="D1784" s="676" t="s">
        <v>2570</v>
      </c>
    </row>
    <row r="1785" spans="1:4" ht="11.25" customHeight="1" x14ac:dyDescent="0.25">
      <c r="A1785" s="1190"/>
      <c r="B1785" s="675">
        <v>4000</v>
      </c>
      <c r="C1785" s="675">
        <v>0</v>
      </c>
      <c r="D1785" s="676" t="s">
        <v>2618</v>
      </c>
    </row>
    <row r="1786" spans="1:4" ht="11.25" customHeight="1" x14ac:dyDescent="0.25">
      <c r="A1786" s="1190"/>
      <c r="B1786" s="675">
        <v>20626</v>
      </c>
      <c r="C1786" s="675">
        <v>20626</v>
      </c>
      <c r="D1786" s="676" t="s">
        <v>2619</v>
      </c>
    </row>
    <row r="1787" spans="1:4" ht="11.25" customHeight="1" x14ac:dyDescent="0.25">
      <c r="A1787" s="1190"/>
      <c r="B1787" s="675">
        <v>10.4</v>
      </c>
      <c r="C1787" s="675">
        <v>10.257</v>
      </c>
      <c r="D1787" s="676" t="s">
        <v>2587</v>
      </c>
    </row>
    <row r="1788" spans="1:4" ht="11.25" customHeight="1" x14ac:dyDescent="0.25">
      <c r="A1788" s="1190"/>
      <c r="B1788" s="675">
        <v>314</v>
      </c>
      <c r="C1788" s="675">
        <v>314</v>
      </c>
      <c r="D1788" s="676" t="s">
        <v>877</v>
      </c>
    </row>
    <row r="1789" spans="1:4" ht="11.25" customHeight="1" x14ac:dyDescent="0.25">
      <c r="A1789" s="1190"/>
      <c r="B1789" s="675">
        <v>255</v>
      </c>
      <c r="C1789" s="675">
        <v>255</v>
      </c>
      <c r="D1789" s="676" t="s">
        <v>2588</v>
      </c>
    </row>
    <row r="1790" spans="1:4" ht="11.25" customHeight="1" x14ac:dyDescent="0.25">
      <c r="A1790" s="1190"/>
      <c r="B1790" s="675">
        <v>250</v>
      </c>
      <c r="C1790" s="675">
        <v>250</v>
      </c>
      <c r="D1790" s="676" t="s">
        <v>2620</v>
      </c>
    </row>
    <row r="1791" spans="1:4" ht="11.25" customHeight="1" x14ac:dyDescent="0.25">
      <c r="A1791" s="1190"/>
      <c r="B1791" s="675">
        <v>1500</v>
      </c>
      <c r="C1791" s="675">
        <v>1500</v>
      </c>
      <c r="D1791" s="676" t="s">
        <v>2592</v>
      </c>
    </row>
    <row r="1792" spans="1:4" ht="11.25" customHeight="1" x14ac:dyDescent="0.25">
      <c r="A1792" s="1190"/>
      <c r="B1792" s="675">
        <v>2001.96</v>
      </c>
      <c r="C1792" s="675">
        <v>0</v>
      </c>
      <c r="D1792" s="676" t="s">
        <v>2593</v>
      </c>
    </row>
    <row r="1793" spans="1:4" ht="11.25" customHeight="1" x14ac:dyDescent="0.25">
      <c r="A1793" s="1190"/>
      <c r="B1793" s="675">
        <v>126214.53000000001</v>
      </c>
      <c r="C1793" s="675">
        <v>120212.41773</v>
      </c>
      <c r="D1793" s="676" t="s">
        <v>11</v>
      </c>
    </row>
    <row r="1794" spans="1:4" ht="11.25" customHeight="1" x14ac:dyDescent="0.25">
      <c r="A1794" s="1189" t="s">
        <v>1560</v>
      </c>
      <c r="B1794" s="672">
        <v>120</v>
      </c>
      <c r="C1794" s="672">
        <v>120</v>
      </c>
      <c r="D1794" s="673" t="s">
        <v>2621</v>
      </c>
    </row>
    <row r="1795" spans="1:4" ht="11.25" customHeight="1" x14ac:dyDescent="0.25">
      <c r="A1795" s="1190"/>
      <c r="B1795" s="675">
        <v>9600</v>
      </c>
      <c r="C1795" s="675">
        <v>9600</v>
      </c>
      <c r="D1795" s="676" t="s">
        <v>2622</v>
      </c>
    </row>
    <row r="1796" spans="1:4" ht="11.25" customHeight="1" x14ac:dyDescent="0.25">
      <c r="A1796" s="1190"/>
      <c r="B1796" s="675">
        <v>9344</v>
      </c>
      <c r="C1796" s="675">
        <v>9344</v>
      </c>
      <c r="D1796" s="676" t="s">
        <v>2623</v>
      </c>
    </row>
    <row r="1797" spans="1:4" ht="11.25" customHeight="1" x14ac:dyDescent="0.25">
      <c r="A1797" s="1190"/>
      <c r="B1797" s="675">
        <v>4880</v>
      </c>
      <c r="C1797" s="675">
        <v>4880</v>
      </c>
      <c r="D1797" s="676" t="s">
        <v>2624</v>
      </c>
    </row>
    <row r="1798" spans="1:4" ht="11.25" customHeight="1" x14ac:dyDescent="0.25">
      <c r="A1798" s="1190"/>
      <c r="B1798" s="675">
        <v>4500</v>
      </c>
      <c r="C1798" s="675">
        <v>0</v>
      </c>
      <c r="D1798" s="676" t="s">
        <v>2625</v>
      </c>
    </row>
    <row r="1799" spans="1:4" ht="11.25" customHeight="1" x14ac:dyDescent="0.25">
      <c r="A1799" s="1190"/>
      <c r="B1799" s="675">
        <v>370</v>
      </c>
      <c r="C1799" s="675">
        <v>307.08600000000001</v>
      </c>
      <c r="D1799" s="676" t="s">
        <v>2578</v>
      </c>
    </row>
    <row r="1800" spans="1:4" ht="11.25" customHeight="1" x14ac:dyDescent="0.25">
      <c r="A1800" s="1190"/>
      <c r="B1800" s="675">
        <v>6766.21</v>
      </c>
      <c r="C1800" s="675">
        <v>6766.2076399999996</v>
      </c>
      <c r="D1800" s="676" t="s">
        <v>405</v>
      </c>
    </row>
    <row r="1801" spans="1:4" ht="11.25" customHeight="1" x14ac:dyDescent="0.25">
      <c r="A1801" s="1190"/>
      <c r="B1801" s="675">
        <v>9927.16</v>
      </c>
      <c r="C1801" s="675">
        <v>9927.1568699999989</v>
      </c>
      <c r="D1801" s="676" t="s">
        <v>2626</v>
      </c>
    </row>
    <row r="1802" spans="1:4" ht="11.25" customHeight="1" x14ac:dyDescent="0.25">
      <c r="A1802" s="1190"/>
      <c r="B1802" s="675">
        <v>6000</v>
      </c>
      <c r="C1802" s="675">
        <v>6000</v>
      </c>
      <c r="D1802" s="676" t="s">
        <v>2627</v>
      </c>
    </row>
    <row r="1803" spans="1:4" ht="11.25" customHeight="1" x14ac:dyDescent="0.25">
      <c r="A1803" s="1190"/>
      <c r="B1803" s="675">
        <v>343.12</v>
      </c>
      <c r="C1803" s="675">
        <v>343.11237</v>
      </c>
      <c r="D1803" s="676" t="s">
        <v>2628</v>
      </c>
    </row>
    <row r="1804" spans="1:4" ht="11.25" customHeight="1" x14ac:dyDescent="0.25">
      <c r="A1804" s="1190"/>
      <c r="B1804" s="675">
        <v>453.74</v>
      </c>
      <c r="C1804" s="675">
        <v>453.73500000000001</v>
      </c>
      <c r="D1804" s="676" t="s">
        <v>2629</v>
      </c>
    </row>
    <row r="1805" spans="1:4" ht="11.25" customHeight="1" x14ac:dyDescent="0.25">
      <c r="A1805" s="1190"/>
      <c r="B1805" s="675">
        <v>10633.5</v>
      </c>
      <c r="C1805" s="675">
        <v>10633.5</v>
      </c>
      <c r="D1805" s="676" t="s">
        <v>2570</v>
      </c>
    </row>
    <row r="1806" spans="1:4" ht="11.25" customHeight="1" x14ac:dyDescent="0.25">
      <c r="A1806" s="1190"/>
      <c r="B1806" s="675">
        <v>2937.42</v>
      </c>
      <c r="C1806" s="675">
        <v>2937.4140000000002</v>
      </c>
      <c r="D1806" s="676" t="s">
        <v>2630</v>
      </c>
    </row>
    <row r="1807" spans="1:4" ht="11.25" customHeight="1" x14ac:dyDescent="0.25">
      <c r="A1807" s="1190"/>
      <c r="B1807" s="675">
        <v>1258.3900000000001</v>
      </c>
      <c r="C1807" s="675">
        <v>1258.3852199999999</v>
      </c>
      <c r="D1807" s="676" t="s">
        <v>2631</v>
      </c>
    </row>
    <row r="1808" spans="1:4" ht="11.25" customHeight="1" x14ac:dyDescent="0.25">
      <c r="A1808" s="1190"/>
      <c r="B1808" s="675">
        <v>392.39</v>
      </c>
      <c r="C1808" s="675">
        <v>392.39100000000002</v>
      </c>
      <c r="D1808" s="676" t="s">
        <v>2587</v>
      </c>
    </row>
    <row r="1809" spans="1:4" ht="11.25" customHeight="1" x14ac:dyDescent="0.25">
      <c r="A1809" s="1190"/>
      <c r="B1809" s="675">
        <v>1558.86</v>
      </c>
      <c r="C1809" s="675">
        <v>1558.8610000000001</v>
      </c>
      <c r="D1809" s="676" t="s">
        <v>877</v>
      </c>
    </row>
    <row r="1810" spans="1:4" ht="11.25" customHeight="1" x14ac:dyDescent="0.25">
      <c r="A1810" s="1190"/>
      <c r="B1810" s="675">
        <v>274</v>
      </c>
      <c r="C1810" s="675">
        <v>269</v>
      </c>
      <c r="D1810" s="676" t="s">
        <v>2588</v>
      </c>
    </row>
    <row r="1811" spans="1:4" ht="11.25" customHeight="1" x14ac:dyDescent="0.25">
      <c r="A1811" s="1190"/>
      <c r="B1811" s="675">
        <v>389.48</v>
      </c>
      <c r="C1811" s="675">
        <v>389.48358000000002</v>
      </c>
      <c r="D1811" s="676" t="s">
        <v>2632</v>
      </c>
    </row>
    <row r="1812" spans="1:4" ht="11.25" customHeight="1" x14ac:dyDescent="0.25">
      <c r="A1812" s="1190"/>
      <c r="B1812" s="675">
        <v>2299.39</v>
      </c>
      <c r="C1812" s="675">
        <v>2299.3808300000001</v>
      </c>
      <c r="D1812" s="676" t="s">
        <v>2633</v>
      </c>
    </row>
    <row r="1813" spans="1:4" ht="11.25" customHeight="1" x14ac:dyDescent="0.25">
      <c r="A1813" s="1190"/>
      <c r="B1813" s="675">
        <v>8.5</v>
      </c>
      <c r="C1813" s="675">
        <v>8.5</v>
      </c>
      <c r="D1813" s="676" t="s">
        <v>2634</v>
      </c>
    </row>
    <row r="1814" spans="1:4" ht="11.25" customHeight="1" x14ac:dyDescent="0.25">
      <c r="A1814" s="1190"/>
      <c r="B1814" s="675">
        <v>500</v>
      </c>
      <c r="C1814" s="675">
        <v>0</v>
      </c>
      <c r="D1814" s="676" t="s">
        <v>2635</v>
      </c>
    </row>
    <row r="1815" spans="1:4" ht="11.25" customHeight="1" x14ac:dyDescent="0.25">
      <c r="A1815" s="1190"/>
      <c r="B1815" s="675">
        <v>9800</v>
      </c>
      <c r="C1815" s="675">
        <v>9767.4424999999992</v>
      </c>
      <c r="D1815" s="676" t="s">
        <v>2636</v>
      </c>
    </row>
    <row r="1816" spans="1:4" ht="11.25" customHeight="1" x14ac:dyDescent="0.25">
      <c r="A1816" s="1190"/>
      <c r="B1816" s="675">
        <v>4700</v>
      </c>
      <c r="C1816" s="675">
        <v>4700</v>
      </c>
      <c r="D1816" s="676" t="s">
        <v>2637</v>
      </c>
    </row>
    <row r="1817" spans="1:4" ht="11.25" customHeight="1" x14ac:dyDescent="0.25">
      <c r="A1817" s="1190"/>
      <c r="B1817" s="675">
        <v>1500</v>
      </c>
      <c r="C1817" s="675">
        <v>1500</v>
      </c>
      <c r="D1817" s="676" t="s">
        <v>2592</v>
      </c>
    </row>
    <row r="1818" spans="1:4" ht="11.25" customHeight="1" x14ac:dyDescent="0.25">
      <c r="A1818" s="1190"/>
      <c r="B1818" s="675">
        <v>2000</v>
      </c>
      <c r="C1818" s="675">
        <v>0</v>
      </c>
      <c r="D1818" s="676" t="s">
        <v>2593</v>
      </c>
    </row>
    <row r="1819" spans="1:4" ht="11.25" customHeight="1" x14ac:dyDescent="0.25">
      <c r="A1819" s="1191"/>
      <c r="B1819" s="677">
        <v>90556.160000000003</v>
      </c>
      <c r="C1819" s="677">
        <v>83455.656009999992</v>
      </c>
      <c r="D1819" s="678" t="s">
        <v>11</v>
      </c>
    </row>
    <row r="1820" spans="1:4" ht="11.25" customHeight="1" x14ac:dyDescent="0.25">
      <c r="A1820" s="1190" t="s">
        <v>1556</v>
      </c>
      <c r="B1820" s="675">
        <v>3916</v>
      </c>
      <c r="C1820" s="675">
        <v>3916</v>
      </c>
      <c r="D1820" s="676" t="s">
        <v>2638</v>
      </c>
    </row>
    <row r="1821" spans="1:4" ht="11.25" customHeight="1" x14ac:dyDescent="0.25">
      <c r="A1821" s="1190"/>
      <c r="B1821" s="675">
        <v>183</v>
      </c>
      <c r="C1821" s="675">
        <v>126.38800000000001</v>
      </c>
      <c r="D1821" s="676" t="s">
        <v>2639</v>
      </c>
    </row>
    <row r="1822" spans="1:4" ht="11.25" customHeight="1" x14ac:dyDescent="0.25">
      <c r="A1822" s="1190"/>
      <c r="B1822" s="675">
        <v>1768</v>
      </c>
      <c r="C1822" s="675">
        <v>1768</v>
      </c>
      <c r="D1822" s="676" t="s">
        <v>2569</v>
      </c>
    </row>
    <row r="1823" spans="1:4" ht="11.25" customHeight="1" x14ac:dyDescent="0.25">
      <c r="A1823" s="1190"/>
      <c r="B1823" s="675">
        <v>520</v>
      </c>
      <c r="C1823" s="675">
        <v>520</v>
      </c>
      <c r="D1823" s="676" t="s">
        <v>2570</v>
      </c>
    </row>
    <row r="1824" spans="1:4" ht="11.25" customHeight="1" x14ac:dyDescent="0.25">
      <c r="A1824" s="1190"/>
      <c r="B1824" s="675">
        <v>6387</v>
      </c>
      <c r="C1824" s="675">
        <v>6330.3879999999999</v>
      </c>
      <c r="D1824" s="676" t="s">
        <v>11</v>
      </c>
    </row>
    <row r="1825" spans="1:4" ht="11.25" customHeight="1" x14ac:dyDescent="0.25">
      <c r="A1825" s="1189" t="s">
        <v>1564</v>
      </c>
      <c r="B1825" s="672">
        <v>1452</v>
      </c>
      <c r="C1825" s="672">
        <v>1452</v>
      </c>
      <c r="D1825" s="673" t="s">
        <v>2398</v>
      </c>
    </row>
    <row r="1826" spans="1:4" ht="11.25" customHeight="1" x14ac:dyDescent="0.25">
      <c r="A1826" s="1190"/>
      <c r="B1826" s="675">
        <v>145.19999999999999</v>
      </c>
      <c r="C1826" s="675">
        <v>145.19999999999999</v>
      </c>
      <c r="D1826" s="676" t="s">
        <v>2640</v>
      </c>
    </row>
    <row r="1827" spans="1:4" ht="11.25" customHeight="1" x14ac:dyDescent="0.25">
      <c r="A1827" s="1190"/>
      <c r="B1827" s="675">
        <v>200</v>
      </c>
      <c r="C1827" s="675">
        <v>200</v>
      </c>
      <c r="D1827" s="676" t="s">
        <v>2578</v>
      </c>
    </row>
    <row r="1828" spans="1:4" ht="11.25" customHeight="1" x14ac:dyDescent="0.25">
      <c r="A1828" s="1190"/>
      <c r="B1828" s="675">
        <v>10633.5</v>
      </c>
      <c r="C1828" s="675">
        <v>10633.5</v>
      </c>
      <c r="D1828" s="676" t="s">
        <v>2570</v>
      </c>
    </row>
    <row r="1829" spans="1:4" ht="11.25" customHeight="1" x14ac:dyDescent="0.25">
      <c r="A1829" s="1190"/>
      <c r="B1829" s="675">
        <v>5000</v>
      </c>
      <c r="C1829" s="675">
        <v>0</v>
      </c>
      <c r="D1829" s="676" t="s">
        <v>2641</v>
      </c>
    </row>
    <row r="1830" spans="1:4" ht="11.25" customHeight="1" x14ac:dyDescent="0.25">
      <c r="A1830" s="1190"/>
      <c r="B1830" s="675">
        <v>11000</v>
      </c>
      <c r="C1830" s="675">
        <v>11000</v>
      </c>
      <c r="D1830" s="676" t="s">
        <v>2642</v>
      </c>
    </row>
    <row r="1831" spans="1:4" ht="11.25" customHeight="1" x14ac:dyDescent="0.25">
      <c r="A1831" s="1190"/>
      <c r="B1831" s="675">
        <v>10000</v>
      </c>
      <c r="C1831" s="675">
        <v>10000</v>
      </c>
      <c r="D1831" s="676" t="s">
        <v>2643</v>
      </c>
    </row>
    <row r="1832" spans="1:4" ht="11.25" customHeight="1" x14ac:dyDescent="0.25">
      <c r="A1832" s="1190"/>
      <c r="B1832" s="675">
        <v>660</v>
      </c>
      <c r="C1832" s="675">
        <v>660</v>
      </c>
      <c r="D1832" s="676" t="s">
        <v>877</v>
      </c>
    </row>
    <row r="1833" spans="1:4" ht="11.25" customHeight="1" x14ac:dyDescent="0.25">
      <c r="A1833" s="1190"/>
      <c r="B1833" s="675">
        <v>90</v>
      </c>
      <c r="C1833" s="675">
        <v>90</v>
      </c>
      <c r="D1833" s="676" t="s">
        <v>2588</v>
      </c>
    </row>
    <row r="1834" spans="1:4" ht="11.25" customHeight="1" x14ac:dyDescent="0.25">
      <c r="A1834" s="1190"/>
      <c r="B1834" s="675">
        <v>15971.11</v>
      </c>
      <c r="C1834" s="675">
        <v>15971.097479999999</v>
      </c>
      <c r="D1834" s="676" t="s">
        <v>2644</v>
      </c>
    </row>
    <row r="1835" spans="1:4" ht="11.25" customHeight="1" x14ac:dyDescent="0.25">
      <c r="A1835" s="1190"/>
      <c r="B1835" s="675">
        <v>2916.77</v>
      </c>
      <c r="C1835" s="675">
        <v>2916.7699300000004</v>
      </c>
      <c r="D1835" s="676" t="s">
        <v>2645</v>
      </c>
    </row>
    <row r="1836" spans="1:4" ht="11.25" customHeight="1" x14ac:dyDescent="0.25">
      <c r="A1836" s="1190"/>
      <c r="B1836" s="675">
        <v>1000</v>
      </c>
      <c r="C1836" s="675">
        <v>1000</v>
      </c>
      <c r="D1836" s="676" t="s">
        <v>2592</v>
      </c>
    </row>
    <row r="1837" spans="1:4" ht="11.25" customHeight="1" x14ac:dyDescent="0.25">
      <c r="A1837" s="1190"/>
      <c r="B1837" s="675">
        <v>2031</v>
      </c>
      <c r="C1837" s="675">
        <v>0</v>
      </c>
      <c r="D1837" s="676" t="s">
        <v>2593</v>
      </c>
    </row>
    <row r="1838" spans="1:4" ht="11.25" customHeight="1" x14ac:dyDescent="0.25">
      <c r="A1838" s="1191"/>
      <c r="B1838" s="677">
        <v>61099.579999999994</v>
      </c>
      <c r="C1838" s="677">
        <v>54068.567409999996</v>
      </c>
      <c r="D1838" s="678" t="s">
        <v>11</v>
      </c>
    </row>
    <row r="1839" spans="1:4" ht="11.25" customHeight="1" x14ac:dyDescent="0.25">
      <c r="A1839" s="1190" t="s">
        <v>1550</v>
      </c>
      <c r="B1839" s="675">
        <v>5500</v>
      </c>
      <c r="C1839" s="675">
        <v>1741.78325</v>
      </c>
      <c r="D1839" s="676" t="s">
        <v>2646</v>
      </c>
    </row>
    <row r="1840" spans="1:4" ht="11.25" customHeight="1" x14ac:dyDescent="0.25">
      <c r="A1840" s="1190"/>
      <c r="B1840" s="675">
        <v>345.65</v>
      </c>
      <c r="C1840" s="675">
        <v>345.64133000000004</v>
      </c>
      <c r="D1840" s="676" t="s">
        <v>2647</v>
      </c>
    </row>
    <row r="1841" spans="1:4" ht="11.25" customHeight="1" x14ac:dyDescent="0.25">
      <c r="A1841" s="1190"/>
      <c r="B1841" s="675">
        <v>133.1</v>
      </c>
      <c r="C1841" s="675">
        <v>133.1</v>
      </c>
      <c r="D1841" s="676" t="s">
        <v>2648</v>
      </c>
    </row>
    <row r="1842" spans="1:4" ht="11.25" customHeight="1" x14ac:dyDescent="0.25">
      <c r="A1842" s="1190"/>
      <c r="B1842" s="675">
        <v>200</v>
      </c>
      <c r="C1842" s="675">
        <v>200</v>
      </c>
      <c r="D1842" s="676" t="s">
        <v>2578</v>
      </c>
    </row>
    <row r="1843" spans="1:4" ht="11.25" customHeight="1" x14ac:dyDescent="0.25">
      <c r="A1843" s="1190"/>
      <c r="B1843" s="675">
        <v>186</v>
      </c>
      <c r="C1843" s="675">
        <v>185.89229999999998</v>
      </c>
      <c r="D1843" s="676" t="s">
        <v>2649</v>
      </c>
    </row>
    <row r="1844" spans="1:4" ht="11.25" customHeight="1" x14ac:dyDescent="0.25">
      <c r="A1844" s="1190"/>
      <c r="B1844" s="675">
        <v>10633.5</v>
      </c>
      <c r="C1844" s="675">
        <v>10633.5</v>
      </c>
      <c r="D1844" s="676" t="s">
        <v>2570</v>
      </c>
    </row>
    <row r="1845" spans="1:4" ht="11.25" customHeight="1" x14ac:dyDescent="0.25">
      <c r="A1845" s="1190"/>
      <c r="B1845" s="675">
        <v>13000</v>
      </c>
      <c r="C1845" s="675">
        <v>13000</v>
      </c>
      <c r="D1845" s="676" t="s">
        <v>2650</v>
      </c>
    </row>
    <row r="1846" spans="1:4" ht="11.25" customHeight="1" x14ac:dyDescent="0.25">
      <c r="A1846" s="1190"/>
      <c r="B1846" s="675">
        <v>44.58</v>
      </c>
      <c r="C1846" s="675">
        <v>44.578000000000003</v>
      </c>
      <c r="D1846" s="676" t="s">
        <v>2587</v>
      </c>
    </row>
    <row r="1847" spans="1:4" ht="11.25" customHeight="1" x14ac:dyDescent="0.25">
      <c r="A1847" s="1190"/>
      <c r="B1847" s="675">
        <v>839.89</v>
      </c>
      <c r="C1847" s="675">
        <v>839.89400000000001</v>
      </c>
      <c r="D1847" s="676" t="s">
        <v>877</v>
      </c>
    </row>
    <row r="1848" spans="1:4" ht="11.25" customHeight="1" x14ac:dyDescent="0.25">
      <c r="A1848" s="1190"/>
      <c r="B1848" s="675">
        <v>475</v>
      </c>
      <c r="C1848" s="675">
        <v>475</v>
      </c>
      <c r="D1848" s="676" t="s">
        <v>2588</v>
      </c>
    </row>
    <row r="1849" spans="1:4" ht="11.25" customHeight="1" x14ac:dyDescent="0.25">
      <c r="A1849" s="1190"/>
      <c r="B1849" s="675">
        <v>9.18</v>
      </c>
      <c r="C1849" s="675">
        <v>9.1706000000000003</v>
      </c>
      <c r="D1849" s="676" t="s">
        <v>2634</v>
      </c>
    </row>
    <row r="1850" spans="1:4" ht="11.25" customHeight="1" x14ac:dyDescent="0.25">
      <c r="A1850" s="1190"/>
      <c r="B1850" s="675">
        <v>6300</v>
      </c>
      <c r="C1850" s="675">
        <v>0</v>
      </c>
      <c r="D1850" s="676" t="s">
        <v>2651</v>
      </c>
    </row>
    <row r="1851" spans="1:4" ht="11.25" customHeight="1" x14ac:dyDescent="0.25">
      <c r="A1851" s="1190"/>
      <c r="B1851" s="675">
        <v>564.73</v>
      </c>
      <c r="C1851" s="675">
        <v>564.7278</v>
      </c>
      <c r="D1851" s="676" t="s">
        <v>2652</v>
      </c>
    </row>
    <row r="1852" spans="1:4" ht="11.25" customHeight="1" x14ac:dyDescent="0.25">
      <c r="A1852" s="1190"/>
      <c r="B1852" s="675">
        <v>1000</v>
      </c>
      <c r="C1852" s="675">
        <v>1000</v>
      </c>
      <c r="D1852" s="676" t="s">
        <v>2592</v>
      </c>
    </row>
    <row r="1853" spans="1:4" ht="11.25" customHeight="1" x14ac:dyDescent="0.25">
      <c r="A1853" s="1190"/>
      <c r="B1853" s="675">
        <v>1969</v>
      </c>
      <c r="C1853" s="675">
        <v>0</v>
      </c>
      <c r="D1853" s="676" t="s">
        <v>2593</v>
      </c>
    </row>
    <row r="1854" spans="1:4" ht="11.25" customHeight="1" x14ac:dyDescent="0.25">
      <c r="A1854" s="1190"/>
      <c r="B1854" s="675">
        <v>41200.630000000005</v>
      </c>
      <c r="C1854" s="675">
        <v>29173.287280000004</v>
      </c>
      <c r="D1854" s="676" t="s">
        <v>11</v>
      </c>
    </row>
    <row r="1855" spans="1:4" ht="11.25" customHeight="1" x14ac:dyDescent="0.25">
      <c r="A1855" s="1189" t="s">
        <v>2653</v>
      </c>
      <c r="B1855" s="672">
        <v>1729.18</v>
      </c>
      <c r="C1855" s="672">
        <v>1729.1790000000001</v>
      </c>
      <c r="D1855" s="673" t="s">
        <v>2654</v>
      </c>
    </row>
    <row r="1856" spans="1:4" ht="11.25" customHeight="1" x14ac:dyDescent="0.25">
      <c r="A1856" s="1190"/>
      <c r="B1856" s="675">
        <v>10500</v>
      </c>
      <c r="C1856" s="675">
        <v>10500</v>
      </c>
      <c r="D1856" s="676" t="s">
        <v>2627</v>
      </c>
    </row>
    <row r="1857" spans="1:4" ht="11.25" customHeight="1" x14ac:dyDescent="0.25">
      <c r="A1857" s="1190"/>
      <c r="B1857" s="675">
        <v>6000</v>
      </c>
      <c r="C1857" s="675">
        <v>6000</v>
      </c>
      <c r="D1857" s="676" t="s">
        <v>2655</v>
      </c>
    </row>
    <row r="1858" spans="1:4" ht="11.25" customHeight="1" x14ac:dyDescent="0.25">
      <c r="A1858" s="1190"/>
      <c r="B1858" s="675">
        <v>528</v>
      </c>
      <c r="C1858" s="675">
        <v>528</v>
      </c>
      <c r="D1858" s="676" t="s">
        <v>2656</v>
      </c>
    </row>
    <row r="1859" spans="1:4" ht="11.25" customHeight="1" x14ac:dyDescent="0.25">
      <c r="A1859" s="1190"/>
      <c r="B1859" s="675">
        <v>12133.11</v>
      </c>
      <c r="C1859" s="675">
        <v>12133.11</v>
      </c>
      <c r="D1859" s="676" t="s">
        <v>878</v>
      </c>
    </row>
    <row r="1860" spans="1:4" ht="11.25" customHeight="1" x14ac:dyDescent="0.25">
      <c r="A1860" s="1190"/>
      <c r="B1860" s="675">
        <v>322313</v>
      </c>
      <c r="C1860" s="675">
        <v>322313</v>
      </c>
      <c r="D1860" s="676" t="s">
        <v>2569</v>
      </c>
    </row>
    <row r="1861" spans="1:4" ht="11.25" customHeight="1" x14ac:dyDescent="0.25">
      <c r="A1861" s="1190"/>
      <c r="B1861" s="675">
        <v>23000</v>
      </c>
      <c r="C1861" s="675">
        <v>23000</v>
      </c>
      <c r="D1861" s="676" t="s">
        <v>2570</v>
      </c>
    </row>
    <row r="1862" spans="1:4" ht="11.25" customHeight="1" x14ac:dyDescent="0.25">
      <c r="A1862" s="1190"/>
      <c r="B1862" s="675">
        <v>9000</v>
      </c>
      <c r="C1862" s="675">
        <v>9000</v>
      </c>
      <c r="D1862" s="676" t="s">
        <v>2657</v>
      </c>
    </row>
    <row r="1863" spans="1:4" ht="11.25" customHeight="1" x14ac:dyDescent="0.25">
      <c r="A1863" s="1190"/>
      <c r="B1863" s="675">
        <v>490</v>
      </c>
      <c r="C1863" s="675">
        <v>490</v>
      </c>
      <c r="D1863" s="676" t="s">
        <v>2658</v>
      </c>
    </row>
    <row r="1864" spans="1:4" ht="11.25" customHeight="1" x14ac:dyDescent="0.25">
      <c r="A1864" s="1190"/>
      <c r="B1864" s="675">
        <v>1500</v>
      </c>
      <c r="C1864" s="675">
        <v>1500</v>
      </c>
      <c r="D1864" s="676" t="s">
        <v>2592</v>
      </c>
    </row>
    <row r="1865" spans="1:4" ht="11.25" customHeight="1" x14ac:dyDescent="0.25">
      <c r="A1865" s="1190"/>
      <c r="B1865" s="675">
        <v>220</v>
      </c>
      <c r="C1865" s="675">
        <v>64.13</v>
      </c>
      <c r="D1865" s="676" t="s">
        <v>2338</v>
      </c>
    </row>
    <row r="1866" spans="1:4" ht="11.25" customHeight="1" x14ac:dyDescent="0.25">
      <c r="A1866" s="1190"/>
      <c r="B1866" s="675">
        <v>440</v>
      </c>
      <c r="C1866" s="675">
        <v>348.48</v>
      </c>
      <c r="D1866" s="676" t="s">
        <v>2335</v>
      </c>
    </row>
    <row r="1867" spans="1:4" ht="11.25" customHeight="1" x14ac:dyDescent="0.25">
      <c r="A1867" s="1190"/>
      <c r="B1867" s="675">
        <v>316.39999999999998</v>
      </c>
      <c r="C1867" s="675">
        <v>316.39600000000002</v>
      </c>
      <c r="D1867" s="676" t="s">
        <v>2659</v>
      </c>
    </row>
    <row r="1868" spans="1:4" ht="11.25" customHeight="1" x14ac:dyDescent="0.25">
      <c r="A1868" s="1190"/>
      <c r="B1868" s="675">
        <v>3600</v>
      </c>
      <c r="C1868" s="675">
        <v>3600</v>
      </c>
      <c r="D1868" s="676" t="s">
        <v>2660</v>
      </c>
    </row>
    <row r="1869" spans="1:4" ht="11.25" customHeight="1" x14ac:dyDescent="0.25">
      <c r="A1869" s="1190"/>
      <c r="B1869" s="675">
        <v>3200</v>
      </c>
      <c r="C1869" s="675">
        <v>3200</v>
      </c>
      <c r="D1869" s="676" t="s">
        <v>2661</v>
      </c>
    </row>
    <row r="1870" spans="1:4" ht="11.25" customHeight="1" x14ac:dyDescent="0.25">
      <c r="A1870" s="1190"/>
      <c r="B1870" s="675">
        <v>2639.67</v>
      </c>
      <c r="C1870" s="675">
        <v>2639.66516</v>
      </c>
      <c r="D1870" s="676" t="s">
        <v>2662</v>
      </c>
    </row>
    <row r="1871" spans="1:4" ht="11.25" customHeight="1" x14ac:dyDescent="0.25">
      <c r="A1871" s="1191"/>
      <c r="B1871" s="677">
        <v>397609.36</v>
      </c>
      <c r="C1871" s="677">
        <v>397361.96015999996</v>
      </c>
      <c r="D1871" s="678" t="s">
        <v>11</v>
      </c>
    </row>
    <row r="1872" spans="1:4" s="689" customFormat="1" ht="23.25" customHeight="1" x14ac:dyDescent="0.2">
      <c r="A1872" s="679" t="s">
        <v>2663</v>
      </c>
      <c r="B1872" s="680">
        <v>931212.6</v>
      </c>
      <c r="C1872" s="680">
        <v>830154.45592999971</v>
      </c>
      <c r="D1872" s="691"/>
    </row>
    <row r="1873" spans="1:4" s="663" customFormat="1" ht="24.75" customHeight="1" x14ac:dyDescent="0.15">
      <c r="A1873" s="690" t="s">
        <v>2664</v>
      </c>
      <c r="B1873" s="685"/>
      <c r="C1873" s="685"/>
      <c r="D1873" s="686"/>
    </row>
    <row r="1874" spans="1:4" ht="11.25" customHeight="1" x14ac:dyDescent="0.25">
      <c r="A1874" s="1189" t="s">
        <v>1568</v>
      </c>
      <c r="B1874" s="672">
        <v>450</v>
      </c>
      <c r="C1874" s="672">
        <v>450</v>
      </c>
      <c r="D1874" s="673" t="s">
        <v>2665</v>
      </c>
    </row>
    <row r="1875" spans="1:4" ht="11.25" customHeight="1" x14ac:dyDescent="0.25">
      <c r="A1875" s="1190"/>
      <c r="B1875" s="675">
        <v>5296.61</v>
      </c>
      <c r="C1875" s="675">
        <v>5296.61</v>
      </c>
      <c r="D1875" s="676" t="s">
        <v>2666</v>
      </c>
    </row>
    <row r="1876" spans="1:4" ht="11.25" customHeight="1" x14ac:dyDescent="0.25">
      <c r="A1876" s="1190"/>
      <c r="B1876" s="675">
        <v>103.39</v>
      </c>
      <c r="C1876" s="675">
        <v>103.39</v>
      </c>
      <c r="D1876" s="676" t="s">
        <v>2667</v>
      </c>
    </row>
    <row r="1877" spans="1:4" ht="11.25" customHeight="1" x14ac:dyDescent="0.25">
      <c r="A1877" s="1191"/>
      <c r="B1877" s="677">
        <v>5850</v>
      </c>
      <c r="C1877" s="677">
        <v>5850</v>
      </c>
      <c r="D1877" s="678" t="s">
        <v>11</v>
      </c>
    </row>
    <row r="1878" spans="1:4" s="689" customFormat="1" ht="23.25" customHeight="1" x14ac:dyDescent="0.2">
      <c r="A1878" s="679" t="s">
        <v>2668</v>
      </c>
      <c r="B1878" s="680">
        <v>5850</v>
      </c>
      <c r="C1878" s="680">
        <v>5850</v>
      </c>
      <c r="D1878" s="691"/>
    </row>
    <row r="1879" spans="1:4" s="663" customFormat="1" ht="10.5" x14ac:dyDescent="0.15">
      <c r="A1879" s="692"/>
      <c r="B1879" s="685"/>
      <c r="C1879" s="685"/>
      <c r="D1879" s="686"/>
    </row>
    <row r="1880" spans="1:4" s="696" customFormat="1" ht="21" customHeight="1" x14ac:dyDescent="0.15">
      <c r="A1880" s="693" t="s">
        <v>386</v>
      </c>
      <c r="B1880" s="694">
        <f>B12+B74+B213+B1712+B1872+B1878</f>
        <v>6643773.29</v>
      </c>
      <c r="C1880" s="694">
        <f>C12+C74+C213+C1712+C1872+C1878</f>
        <v>6478617.5618799999</v>
      </c>
      <c r="D1880" s="695"/>
    </row>
    <row r="1881" spans="1:4" s="663" customFormat="1" ht="12.75" customHeight="1" x14ac:dyDescent="0.15">
      <c r="B1881" s="697"/>
      <c r="C1881" s="697"/>
      <c r="D1881" s="698"/>
    </row>
    <row r="1882" spans="1:4" s="663" customFormat="1" ht="12.75" customHeight="1" x14ac:dyDescent="0.15">
      <c r="B1882" s="697"/>
      <c r="C1882" s="697"/>
      <c r="D1882" s="698"/>
    </row>
    <row r="1883" spans="1:4" s="663" customFormat="1" ht="12.75" customHeight="1" x14ac:dyDescent="0.15">
      <c r="A1883" s="699" t="s">
        <v>2669</v>
      </c>
      <c r="B1883" s="697"/>
      <c r="C1883" s="697"/>
      <c r="D1883" s="698"/>
    </row>
    <row r="1884" spans="1:4" s="663" customFormat="1" ht="12.75" customHeight="1" x14ac:dyDescent="0.15">
      <c r="A1884" s="700" t="s">
        <v>2670</v>
      </c>
      <c r="B1884" s="697"/>
      <c r="C1884" s="697"/>
      <c r="D1884" s="698"/>
    </row>
    <row r="1885" spans="1:4" x14ac:dyDescent="0.25">
      <c r="B1885" s="701"/>
      <c r="C1885" s="701"/>
    </row>
    <row r="1886" spans="1:4" x14ac:dyDescent="0.25">
      <c r="B1886" s="701"/>
      <c r="C1886" s="701"/>
    </row>
    <row r="1887" spans="1:4" x14ac:dyDescent="0.25">
      <c r="B1887" s="701"/>
      <c r="C1887" s="701"/>
    </row>
    <row r="1888" spans="1:4" x14ac:dyDescent="0.25">
      <c r="B1888" s="702"/>
      <c r="C1888" s="702"/>
    </row>
  </sheetData>
  <mergeCells count="224">
    <mergeCell ref="A1855:A1871"/>
    <mergeCell ref="A1874:A1877"/>
    <mergeCell ref="A1748:A1777"/>
    <mergeCell ref="A1778:A1793"/>
    <mergeCell ref="A1794:A1819"/>
    <mergeCell ref="A1820:A1824"/>
    <mergeCell ref="A1825:A1838"/>
    <mergeCell ref="A1839:A1854"/>
    <mergeCell ref="A1698:A1701"/>
    <mergeCell ref="A1702:A1705"/>
    <mergeCell ref="A1706:A1711"/>
    <mergeCell ref="A1714:A1717"/>
    <mergeCell ref="A1718:A1721"/>
    <mergeCell ref="A1722:A1747"/>
    <mergeCell ref="A1672:A1675"/>
    <mergeCell ref="A1676:A1681"/>
    <mergeCell ref="A1682:A1685"/>
    <mergeCell ref="A1686:A1689"/>
    <mergeCell ref="A1690:A1693"/>
    <mergeCell ref="A1694:A1697"/>
    <mergeCell ref="A1645:A1648"/>
    <mergeCell ref="A1649:A1652"/>
    <mergeCell ref="A1653:A1656"/>
    <mergeCell ref="A1657:A1662"/>
    <mergeCell ref="A1663:A1666"/>
    <mergeCell ref="A1667:A1671"/>
    <mergeCell ref="A1620:A1623"/>
    <mergeCell ref="A1624:A1627"/>
    <mergeCell ref="A1628:A1631"/>
    <mergeCell ref="A1632:A1635"/>
    <mergeCell ref="A1636:A1639"/>
    <mergeCell ref="A1640:A1644"/>
    <mergeCell ref="A1593:A1596"/>
    <mergeCell ref="A1597:A1602"/>
    <mergeCell ref="A1603:A1606"/>
    <mergeCell ref="A1607:A1611"/>
    <mergeCell ref="A1612:A1615"/>
    <mergeCell ref="A1616:A1619"/>
    <mergeCell ref="A1565:A1569"/>
    <mergeCell ref="A1570:A1574"/>
    <mergeCell ref="A1575:A1580"/>
    <mergeCell ref="A1581:A1585"/>
    <mergeCell ref="A1586:A1589"/>
    <mergeCell ref="A1590:A1592"/>
    <mergeCell ref="A1536:A1542"/>
    <mergeCell ref="A1543:A1546"/>
    <mergeCell ref="A1547:A1550"/>
    <mergeCell ref="A1551:A1556"/>
    <mergeCell ref="A1557:A1560"/>
    <mergeCell ref="A1561:A1564"/>
    <mergeCell ref="A1488:A1493"/>
    <mergeCell ref="A1494:A1503"/>
    <mergeCell ref="A1504:A1509"/>
    <mergeCell ref="A1510:A1519"/>
    <mergeCell ref="A1520:A1529"/>
    <mergeCell ref="A1530:A1535"/>
    <mergeCell ref="A1441:A1447"/>
    <mergeCell ref="A1448:A1453"/>
    <mergeCell ref="A1454:A1459"/>
    <mergeCell ref="A1460:A1467"/>
    <mergeCell ref="A1468:A1473"/>
    <mergeCell ref="A1474:A1487"/>
    <mergeCell ref="A1383:A1394"/>
    <mergeCell ref="A1395:A1403"/>
    <mergeCell ref="A1404:A1412"/>
    <mergeCell ref="A1413:A1420"/>
    <mergeCell ref="A1421:A1428"/>
    <mergeCell ref="A1429:A1440"/>
    <mergeCell ref="A1342:A1350"/>
    <mergeCell ref="A1351:A1356"/>
    <mergeCell ref="A1357:A1361"/>
    <mergeCell ref="A1362:A1368"/>
    <mergeCell ref="A1369:A1374"/>
    <mergeCell ref="A1375:A1382"/>
    <mergeCell ref="A1291:A1296"/>
    <mergeCell ref="A1297:A1306"/>
    <mergeCell ref="A1307:A1316"/>
    <mergeCell ref="A1317:A1320"/>
    <mergeCell ref="A1321:A1330"/>
    <mergeCell ref="A1331:A1341"/>
    <mergeCell ref="A1236:A1244"/>
    <mergeCell ref="A1245:A1256"/>
    <mergeCell ref="A1257:A1262"/>
    <mergeCell ref="A1263:A1269"/>
    <mergeCell ref="A1270:A1277"/>
    <mergeCell ref="A1278:A1290"/>
    <mergeCell ref="A1174:A1184"/>
    <mergeCell ref="A1185:A1195"/>
    <mergeCell ref="A1196:A1203"/>
    <mergeCell ref="A1204:A1211"/>
    <mergeCell ref="A1212:A1224"/>
    <mergeCell ref="A1225:A1235"/>
    <mergeCell ref="A1108:A1117"/>
    <mergeCell ref="A1118:A1127"/>
    <mergeCell ref="A1128:A1138"/>
    <mergeCell ref="A1139:A1150"/>
    <mergeCell ref="A1151:A1165"/>
    <mergeCell ref="A1166:A1173"/>
    <mergeCell ref="A1043:A1058"/>
    <mergeCell ref="A1059:A1067"/>
    <mergeCell ref="A1068:A1076"/>
    <mergeCell ref="A1077:A1087"/>
    <mergeCell ref="A1088:A1098"/>
    <mergeCell ref="A1099:A1107"/>
    <mergeCell ref="A990:A997"/>
    <mergeCell ref="A998:A1004"/>
    <mergeCell ref="A1005:A1015"/>
    <mergeCell ref="A1016:A1023"/>
    <mergeCell ref="A1024:A1031"/>
    <mergeCell ref="A1032:A1042"/>
    <mergeCell ref="A931:A938"/>
    <mergeCell ref="A939:A946"/>
    <mergeCell ref="A947:A957"/>
    <mergeCell ref="A958:A968"/>
    <mergeCell ref="A969:A976"/>
    <mergeCell ref="A977:A989"/>
    <mergeCell ref="A877:A885"/>
    <mergeCell ref="A886:A894"/>
    <mergeCell ref="A895:A907"/>
    <mergeCell ref="A908:A916"/>
    <mergeCell ref="A917:A924"/>
    <mergeCell ref="A925:A930"/>
    <mergeCell ref="A819:A829"/>
    <mergeCell ref="A830:A840"/>
    <mergeCell ref="A841:A847"/>
    <mergeCell ref="A848:A853"/>
    <mergeCell ref="A854:A865"/>
    <mergeCell ref="A866:A876"/>
    <mergeCell ref="A765:A772"/>
    <mergeCell ref="A773:A782"/>
    <mergeCell ref="A783:A793"/>
    <mergeCell ref="A794:A802"/>
    <mergeCell ref="A803:A808"/>
    <mergeCell ref="A809:A818"/>
    <mergeCell ref="A706:A715"/>
    <mergeCell ref="A716:A721"/>
    <mergeCell ref="A722:A731"/>
    <mergeCell ref="A732:A743"/>
    <mergeCell ref="A744:A753"/>
    <mergeCell ref="A754:A764"/>
    <mergeCell ref="A641:A647"/>
    <mergeCell ref="A648:A655"/>
    <mergeCell ref="A656:A665"/>
    <mergeCell ref="A666:A677"/>
    <mergeCell ref="A678:A692"/>
    <mergeCell ref="A693:A705"/>
    <mergeCell ref="A582:A593"/>
    <mergeCell ref="A594:A604"/>
    <mergeCell ref="A605:A612"/>
    <mergeCell ref="A613:A619"/>
    <mergeCell ref="A620:A630"/>
    <mergeCell ref="A631:A640"/>
    <mergeCell ref="A524:A533"/>
    <mergeCell ref="A534:A545"/>
    <mergeCell ref="A546:A555"/>
    <mergeCell ref="A556:A563"/>
    <mergeCell ref="A564:A572"/>
    <mergeCell ref="A573:A581"/>
    <mergeCell ref="A461:A471"/>
    <mergeCell ref="A472:A480"/>
    <mergeCell ref="A481:A491"/>
    <mergeCell ref="A492:A502"/>
    <mergeCell ref="A503:A513"/>
    <mergeCell ref="A514:A523"/>
    <mergeCell ref="A404:A412"/>
    <mergeCell ref="A413:A421"/>
    <mergeCell ref="A422:A433"/>
    <mergeCell ref="A434:A442"/>
    <mergeCell ref="A443:A452"/>
    <mergeCell ref="A453:A460"/>
    <mergeCell ref="A346:A353"/>
    <mergeCell ref="A354:A362"/>
    <mergeCell ref="A363:A372"/>
    <mergeCell ref="A373:A382"/>
    <mergeCell ref="A383:A391"/>
    <mergeCell ref="A392:A403"/>
    <mergeCell ref="A304:A309"/>
    <mergeCell ref="A310:A315"/>
    <mergeCell ref="A316:A324"/>
    <mergeCell ref="A325:A330"/>
    <mergeCell ref="A331:A336"/>
    <mergeCell ref="A337:A345"/>
    <mergeCell ref="A262:A269"/>
    <mergeCell ref="A270:A278"/>
    <mergeCell ref="A279:A284"/>
    <mergeCell ref="A285:A290"/>
    <mergeCell ref="A291:A297"/>
    <mergeCell ref="A298:A303"/>
    <mergeCell ref="A215:A226"/>
    <mergeCell ref="A227:A233"/>
    <mergeCell ref="A234:A241"/>
    <mergeCell ref="A242:A247"/>
    <mergeCell ref="A248:A253"/>
    <mergeCell ref="A254:A261"/>
    <mergeCell ref="A170:A175"/>
    <mergeCell ref="A176:A183"/>
    <mergeCell ref="A184:A189"/>
    <mergeCell ref="A190:A200"/>
    <mergeCell ref="A201:A206"/>
    <mergeCell ref="A207:A212"/>
    <mergeCell ref="A139:A144"/>
    <mergeCell ref="A145:A148"/>
    <mergeCell ref="A149:A153"/>
    <mergeCell ref="A154:A158"/>
    <mergeCell ref="A159:A163"/>
    <mergeCell ref="A164:A169"/>
    <mergeCell ref="A116:A125"/>
    <mergeCell ref="A126:A130"/>
    <mergeCell ref="A131:A138"/>
    <mergeCell ref="A44:A53"/>
    <mergeCell ref="A54:A66"/>
    <mergeCell ref="A67:A73"/>
    <mergeCell ref="A76:A83"/>
    <mergeCell ref="A84:A92"/>
    <mergeCell ref="A93:A97"/>
    <mergeCell ref="A1:D1"/>
    <mergeCell ref="A5:A11"/>
    <mergeCell ref="A14:A19"/>
    <mergeCell ref="A20:A26"/>
    <mergeCell ref="A27:A34"/>
    <mergeCell ref="A35:A43"/>
    <mergeCell ref="A98:A102"/>
    <mergeCell ref="A103:A110"/>
    <mergeCell ref="A111:A115"/>
  </mergeCells>
  <printOptions horizontalCentered="1"/>
  <pageMargins left="0.39370078740157483" right="0.39370078740157483" top="0.59055118110236227" bottom="0.39370078740157483" header="0.31496062992125984" footer="0.11811023622047245"/>
  <pageSetup paperSize="9" scale="96" firstPageNumber="349" fitToHeight="0" orientation="landscape" useFirstPageNumber="1" r:id="rId1"/>
  <headerFooter>
    <oddHeader xml:space="preserve">&amp;L&amp;"Tahoma,Kurzíva"&amp;9Závěrečný účet za rok 2016&amp;R&amp;"Tahoma,Kurzíva"&amp;9Tabulka č. 27&amp;"-,Obyčejné"&amp;11 </oddHeader>
    <oddFooter>&amp;C&amp;"Tahoma,Obyčejné"&amp;10&amp;P</oddFooter>
  </headerFooter>
  <rowBreaks count="45" manualBreakCount="45">
    <brk id="43" max="16383" man="1"/>
    <brk id="86" max="16383" man="1"/>
    <brk id="132" max="16383" man="1"/>
    <brk id="178" max="16383" man="1"/>
    <brk id="222" max="16383" man="1"/>
    <brk id="263" max="16383" man="1"/>
    <brk id="303" max="16383" man="1"/>
    <brk id="343" max="16383" man="1"/>
    <brk id="385" max="16383" man="1"/>
    <brk id="426" max="16383" man="1"/>
    <brk id="468" max="16383" man="1"/>
    <brk id="510" max="16383" man="1"/>
    <brk id="552" max="16383" man="1"/>
    <brk id="593" max="16383" man="1"/>
    <brk id="634" max="16383" man="1"/>
    <brk id="675" max="16383" man="1"/>
    <brk id="715" max="16383" man="1"/>
    <brk id="757" max="16383" man="1"/>
    <brk id="799" max="16383" man="1"/>
    <brk id="840" max="16383" man="1"/>
    <brk id="880" max="16383" man="1"/>
    <brk id="919" max="16383" man="1"/>
    <brk id="961" max="16383" man="1"/>
    <brk id="1004" max="16383" man="1"/>
    <brk id="1045" max="16383" man="1"/>
    <brk id="1085" max="16383" man="1"/>
    <brk id="1127" max="16383" man="1"/>
    <brk id="1168" max="16383" man="1"/>
    <brk id="1209" max="16383" man="1"/>
    <brk id="1249" max="16383" man="1"/>
    <brk id="1290" max="16383" man="1"/>
    <brk id="1332" max="16383" man="1"/>
    <brk id="1372" max="16383" man="1"/>
    <brk id="1414" max="16383" man="1"/>
    <brk id="1455" max="16383" man="1"/>
    <brk id="1497" max="16383" man="1"/>
    <brk id="1538" max="16383" man="1"/>
    <brk id="1578" max="16383" man="1"/>
    <brk id="1615" max="16383" man="1"/>
    <brk id="1652" max="16383" man="1"/>
    <brk id="1689" max="16383" man="1"/>
    <brk id="1729" max="16383" man="1"/>
    <brk id="1775" max="16383" man="1"/>
    <brk id="1819" max="16383" man="1"/>
    <brk id="1865"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8"/>
  <sheetViews>
    <sheetView view="pageBreakPreview" zoomScaleNormal="100" zoomScaleSheetLayoutView="100" workbookViewId="0">
      <selection activeCell="F889" sqref="F889"/>
    </sheetView>
  </sheetViews>
  <sheetFormatPr defaultRowHeight="15" x14ac:dyDescent="0.25"/>
  <cols>
    <col min="1" max="1" width="38.5703125" style="674" customWidth="1"/>
    <col min="2" max="3" width="11.140625" style="674" customWidth="1"/>
    <col min="4" max="4" width="87.28515625" style="674" customWidth="1"/>
    <col min="5" max="16384" width="9.140625" style="674"/>
  </cols>
  <sheetData>
    <row r="1" spans="1:4" s="703" customFormat="1" ht="21" customHeight="1" x14ac:dyDescent="0.2">
      <c r="A1" s="1195" t="s">
        <v>2671</v>
      </c>
      <c r="B1" s="1195"/>
      <c r="C1" s="1195"/>
      <c r="D1" s="1195"/>
    </row>
    <row r="2" spans="1:4" s="703" customFormat="1" ht="12.75" x14ac:dyDescent="0.2">
      <c r="A2" s="704"/>
      <c r="B2" s="704"/>
      <c r="C2" s="704"/>
      <c r="D2" s="705" t="s">
        <v>2</v>
      </c>
    </row>
    <row r="3" spans="1:4" s="707" customFormat="1" ht="13.5" customHeight="1" x14ac:dyDescent="0.2">
      <c r="A3" s="706" t="s">
        <v>489</v>
      </c>
      <c r="B3" s="706" t="s">
        <v>2354</v>
      </c>
      <c r="C3" s="706" t="s">
        <v>2355</v>
      </c>
      <c r="D3" s="706" t="s">
        <v>2356</v>
      </c>
    </row>
    <row r="4" spans="1:4" s="711" customFormat="1" ht="24.75" customHeight="1" x14ac:dyDescent="0.2">
      <c r="A4" s="708" t="s">
        <v>2672</v>
      </c>
      <c r="B4" s="709"/>
      <c r="C4" s="709"/>
      <c r="D4" s="710"/>
    </row>
    <row r="5" spans="1:4" ht="11.25" customHeight="1" x14ac:dyDescent="0.25">
      <c r="A5" s="1193" t="s">
        <v>513</v>
      </c>
      <c r="B5" s="672">
        <v>14.01</v>
      </c>
      <c r="C5" s="672">
        <v>14.006</v>
      </c>
      <c r="D5" s="673" t="s">
        <v>2673</v>
      </c>
    </row>
    <row r="6" spans="1:4" ht="11.25" customHeight="1" x14ac:dyDescent="0.25">
      <c r="A6" s="1192"/>
      <c r="B6" s="675">
        <v>225</v>
      </c>
      <c r="C6" s="675">
        <v>0</v>
      </c>
      <c r="D6" s="676" t="s">
        <v>512</v>
      </c>
    </row>
    <row r="7" spans="1:4" ht="11.25" customHeight="1" x14ac:dyDescent="0.25">
      <c r="A7" s="1194"/>
      <c r="B7" s="677">
        <v>239.01</v>
      </c>
      <c r="C7" s="677">
        <v>14.006</v>
      </c>
      <c r="D7" s="678" t="s">
        <v>11</v>
      </c>
    </row>
    <row r="8" spans="1:4" ht="11.25" customHeight="1" x14ac:dyDescent="0.25">
      <c r="A8" s="1192" t="s">
        <v>494</v>
      </c>
      <c r="B8" s="675">
        <v>216.3</v>
      </c>
      <c r="C8" s="675">
        <v>188</v>
      </c>
      <c r="D8" s="676" t="s">
        <v>2673</v>
      </c>
    </row>
    <row r="9" spans="1:4" ht="11.25" customHeight="1" x14ac:dyDescent="0.25">
      <c r="A9" s="1192"/>
      <c r="B9" s="675">
        <v>41.5</v>
      </c>
      <c r="C9" s="675">
        <v>41.5</v>
      </c>
      <c r="D9" s="676" t="s">
        <v>2674</v>
      </c>
    </row>
    <row r="10" spans="1:4" ht="11.25" customHeight="1" x14ac:dyDescent="0.25">
      <c r="A10" s="1192"/>
      <c r="B10" s="675">
        <v>52.75</v>
      </c>
      <c r="C10" s="675">
        <v>52.731999999999999</v>
      </c>
      <c r="D10" s="676" t="s">
        <v>2675</v>
      </c>
    </row>
    <row r="11" spans="1:4" ht="11.25" customHeight="1" x14ac:dyDescent="0.25">
      <c r="A11" s="1192"/>
      <c r="B11" s="675">
        <v>1494</v>
      </c>
      <c r="C11" s="675">
        <v>1494</v>
      </c>
      <c r="D11" s="676" t="s">
        <v>2676</v>
      </c>
    </row>
    <row r="12" spans="1:4" ht="11.25" customHeight="1" x14ac:dyDescent="0.25">
      <c r="A12" s="1192"/>
      <c r="B12" s="675">
        <v>90</v>
      </c>
      <c r="C12" s="675">
        <v>45</v>
      </c>
      <c r="D12" s="676" t="s">
        <v>2677</v>
      </c>
    </row>
    <row r="13" spans="1:4" ht="11.25" customHeight="1" x14ac:dyDescent="0.25">
      <c r="A13" s="1192"/>
      <c r="B13" s="675">
        <v>90</v>
      </c>
      <c r="C13" s="675">
        <v>90</v>
      </c>
      <c r="D13" s="676" t="s">
        <v>2678</v>
      </c>
    </row>
    <row r="14" spans="1:4" ht="11.25" customHeight="1" x14ac:dyDescent="0.25">
      <c r="A14" s="1192"/>
      <c r="B14" s="675">
        <v>13482.09</v>
      </c>
      <c r="C14" s="675">
        <v>3493.9378500000003</v>
      </c>
      <c r="D14" s="676" t="s">
        <v>493</v>
      </c>
    </row>
    <row r="15" spans="1:4" ht="11.25" customHeight="1" x14ac:dyDescent="0.25">
      <c r="A15" s="1192"/>
      <c r="B15" s="675">
        <v>285.72000000000003</v>
      </c>
      <c r="C15" s="675">
        <v>60.72</v>
      </c>
      <c r="D15" s="676" t="s">
        <v>512</v>
      </c>
    </row>
    <row r="16" spans="1:4" ht="11.25" customHeight="1" x14ac:dyDescent="0.25">
      <c r="A16" s="1192"/>
      <c r="B16" s="675">
        <v>15752.359999999999</v>
      </c>
      <c r="C16" s="675">
        <v>5465.8898500000005</v>
      </c>
      <c r="D16" s="676" t="s">
        <v>11</v>
      </c>
    </row>
    <row r="17" spans="1:4" ht="11.25" customHeight="1" x14ac:dyDescent="0.25">
      <c r="A17" s="1193" t="s">
        <v>514</v>
      </c>
      <c r="B17" s="672">
        <v>134.5</v>
      </c>
      <c r="C17" s="672">
        <v>134.5</v>
      </c>
      <c r="D17" s="673" t="s">
        <v>2679</v>
      </c>
    </row>
    <row r="18" spans="1:4" ht="11.25" customHeight="1" x14ac:dyDescent="0.25">
      <c r="A18" s="1192"/>
      <c r="B18" s="675">
        <v>79</v>
      </c>
      <c r="C18" s="675">
        <v>79</v>
      </c>
      <c r="D18" s="676" t="s">
        <v>2674</v>
      </c>
    </row>
    <row r="19" spans="1:4" ht="11.25" customHeight="1" x14ac:dyDescent="0.25">
      <c r="A19" s="1192"/>
      <c r="B19" s="675">
        <v>9561</v>
      </c>
      <c r="C19" s="675">
        <v>9561</v>
      </c>
      <c r="D19" s="676" t="s">
        <v>2676</v>
      </c>
    </row>
    <row r="20" spans="1:4" ht="11.25" customHeight="1" x14ac:dyDescent="0.25">
      <c r="A20" s="1192"/>
      <c r="B20" s="675">
        <v>174</v>
      </c>
      <c r="C20" s="675">
        <v>87</v>
      </c>
      <c r="D20" s="676" t="s">
        <v>2677</v>
      </c>
    </row>
    <row r="21" spans="1:4" ht="11.25" customHeight="1" x14ac:dyDescent="0.25">
      <c r="A21" s="1192"/>
      <c r="B21" s="675">
        <v>1164.7</v>
      </c>
      <c r="C21" s="675">
        <v>1164.7</v>
      </c>
      <c r="D21" s="676" t="s">
        <v>2680</v>
      </c>
    </row>
    <row r="22" spans="1:4" ht="11.25" customHeight="1" x14ac:dyDescent="0.25">
      <c r="A22" s="1192"/>
      <c r="B22" s="675">
        <v>4.78</v>
      </c>
      <c r="C22" s="675">
        <v>4.78</v>
      </c>
      <c r="D22" s="676" t="s">
        <v>648</v>
      </c>
    </row>
    <row r="23" spans="1:4" ht="11.25" customHeight="1" x14ac:dyDescent="0.25">
      <c r="A23" s="1192"/>
      <c r="B23" s="675">
        <v>30</v>
      </c>
      <c r="C23" s="675">
        <v>30</v>
      </c>
      <c r="D23" s="676" t="s">
        <v>2681</v>
      </c>
    </row>
    <row r="24" spans="1:4" ht="11.25" customHeight="1" x14ac:dyDescent="0.25">
      <c r="A24" s="1192"/>
      <c r="B24" s="675">
        <v>225</v>
      </c>
      <c r="C24" s="675">
        <v>0</v>
      </c>
      <c r="D24" s="676" t="s">
        <v>512</v>
      </c>
    </row>
    <row r="25" spans="1:4" ht="11.25" customHeight="1" x14ac:dyDescent="0.25">
      <c r="A25" s="1194"/>
      <c r="B25" s="677">
        <v>11372.980000000001</v>
      </c>
      <c r="C25" s="677">
        <v>11060.980000000001</v>
      </c>
      <c r="D25" s="678" t="s">
        <v>11</v>
      </c>
    </row>
    <row r="26" spans="1:4" ht="11.25" customHeight="1" x14ac:dyDescent="0.25">
      <c r="A26" s="1192" t="s">
        <v>515</v>
      </c>
      <c r="B26" s="675">
        <v>77</v>
      </c>
      <c r="C26" s="675">
        <v>77</v>
      </c>
      <c r="D26" s="676" t="s">
        <v>2679</v>
      </c>
    </row>
    <row r="27" spans="1:4" ht="11.25" customHeight="1" x14ac:dyDescent="0.25">
      <c r="A27" s="1192"/>
      <c r="B27" s="675">
        <v>75.97</v>
      </c>
      <c r="C27" s="675">
        <v>62.207000000000001</v>
      </c>
      <c r="D27" s="676" t="s">
        <v>2675</v>
      </c>
    </row>
    <row r="28" spans="1:4" ht="11.25" customHeight="1" x14ac:dyDescent="0.25">
      <c r="A28" s="1192"/>
      <c r="B28" s="675">
        <v>11564</v>
      </c>
      <c r="C28" s="675">
        <v>11564</v>
      </c>
      <c r="D28" s="676" t="s">
        <v>2676</v>
      </c>
    </row>
    <row r="29" spans="1:4" ht="11.25" customHeight="1" x14ac:dyDescent="0.25">
      <c r="A29" s="1192"/>
      <c r="B29" s="675">
        <v>90.2</v>
      </c>
      <c r="C29" s="675">
        <v>90.2</v>
      </c>
      <c r="D29" s="676" t="s">
        <v>2678</v>
      </c>
    </row>
    <row r="30" spans="1:4" ht="11.25" customHeight="1" x14ac:dyDescent="0.25">
      <c r="A30" s="1192"/>
      <c r="B30" s="675">
        <v>7000</v>
      </c>
      <c r="C30" s="675">
        <v>3749.73</v>
      </c>
      <c r="D30" s="676" t="s">
        <v>666</v>
      </c>
    </row>
    <row r="31" spans="1:4" ht="11.25" customHeight="1" x14ac:dyDescent="0.25">
      <c r="A31" s="1192"/>
      <c r="B31" s="675">
        <v>52.11</v>
      </c>
      <c r="C31" s="675">
        <v>52.11</v>
      </c>
      <c r="D31" s="676" t="s">
        <v>512</v>
      </c>
    </row>
    <row r="32" spans="1:4" ht="11.25" customHeight="1" x14ac:dyDescent="0.25">
      <c r="A32" s="1192"/>
      <c r="B32" s="675">
        <v>1798</v>
      </c>
      <c r="C32" s="675">
        <v>1798</v>
      </c>
      <c r="D32" s="676" t="s">
        <v>2682</v>
      </c>
    </row>
    <row r="33" spans="1:4" ht="11.25" customHeight="1" x14ac:dyDescent="0.25">
      <c r="A33" s="1192"/>
      <c r="B33" s="675">
        <v>20657.28</v>
      </c>
      <c r="C33" s="675">
        <v>17393.247000000003</v>
      </c>
      <c r="D33" s="676" t="s">
        <v>11</v>
      </c>
    </row>
    <row r="34" spans="1:4" ht="11.25" customHeight="1" x14ac:dyDescent="0.25">
      <c r="A34" s="1193" t="s">
        <v>516</v>
      </c>
      <c r="B34" s="672">
        <v>151.9</v>
      </c>
      <c r="C34" s="672">
        <v>0</v>
      </c>
      <c r="D34" s="673" t="s">
        <v>2673</v>
      </c>
    </row>
    <row r="35" spans="1:4" ht="11.25" customHeight="1" x14ac:dyDescent="0.25">
      <c r="A35" s="1192"/>
      <c r="B35" s="675">
        <v>25</v>
      </c>
      <c r="C35" s="675">
        <v>25</v>
      </c>
      <c r="D35" s="676" t="s">
        <v>2675</v>
      </c>
    </row>
    <row r="36" spans="1:4" ht="11.25" customHeight="1" x14ac:dyDescent="0.25">
      <c r="A36" s="1192"/>
      <c r="B36" s="675">
        <v>3311</v>
      </c>
      <c r="C36" s="675">
        <v>3311</v>
      </c>
      <c r="D36" s="676" t="s">
        <v>2676</v>
      </c>
    </row>
    <row r="37" spans="1:4" ht="11.25" customHeight="1" x14ac:dyDescent="0.25">
      <c r="A37" s="1192"/>
      <c r="B37" s="675">
        <v>177.1</v>
      </c>
      <c r="C37" s="675">
        <v>157.78</v>
      </c>
      <c r="D37" s="676" t="s">
        <v>2683</v>
      </c>
    </row>
    <row r="38" spans="1:4" ht="11.25" customHeight="1" x14ac:dyDescent="0.25">
      <c r="A38" s="1192"/>
      <c r="B38" s="675">
        <v>5.9</v>
      </c>
      <c r="C38" s="675">
        <v>5.9</v>
      </c>
      <c r="D38" s="676" t="s">
        <v>512</v>
      </c>
    </row>
    <row r="39" spans="1:4" ht="11.25" customHeight="1" x14ac:dyDescent="0.25">
      <c r="A39" s="1192"/>
      <c r="B39" s="675">
        <v>335</v>
      </c>
      <c r="C39" s="675">
        <v>335</v>
      </c>
      <c r="D39" s="676" t="s">
        <v>2682</v>
      </c>
    </row>
    <row r="40" spans="1:4" ht="11.25" customHeight="1" x14ac:dyDescent="0.25">
      <c r="A40" s="1194"/>
      <c r="B40" s="677">
        <v>4005.9</v>
      </c>
      <c r="C40" s="677">
        <v>3834.68</v>
      </c>
      <c r="D40" s="678" t="s">
        <v>11</v>
      </c>
    </row>
    <row r="41" spans="1:4" ht="11.25" customHeight="1" x14ac:dyDescent="0.25">
      <c r="A41" s="1192" t="s">
        <v>517</v>
      </c>
      <c r="B41" s="675">
        <v>50</v>
      </c>
      <c r="C41" s="675">
        <v>50</v>
      </c>
      <c r="D41" s="676" t="s">
        <v>512</v>
      </c>
    </row>
    <row r="42" spans="1:4" ht="11.25" customHeight="1" x14ac:dyDescent="0.25">
      <c r="A42" s="1192"/>
      <c r="B42" s="675">
        <v>50</v>
      </c>
      <c r="C42" s="675">
        <v>50</v>
      </c>
      <c r="D42" s="676" t="s">
        <v>11</v>
      </c>
    </row>
    <row r="43" spans="1:4" ht="11.25" customHeight="1" x14ac:dyDescent="0.25">
      <c r="A43" s="1193" t="s">
        <v>518</v>
      </c>
      <c r="B43" s="672">
        <v>280</v>
      </c>
      <c r="C43" s="672">
        <v>266.65699999999998</v>
      </c>
      <c r="D43" s="673" t="s">
        <v>2684</v>
      </c>
    </row>
    <row r="44" spans="1:4" ht="11.25" customHeight="1" x14ac:dyDescent="0.25">
      <c r="A44" s="1192"/>
      <c r="B44" s="675">
        <v>201.03</v>
      </c>
      <c r="C44" s="675">
        <v>190.98050000000001</v>
      </c>
      <c r="D44" s="676" t="s">
        <v>512</v>
      </c>
    </row>
    <row r="45" spans="1:4" ht="11.25" customHeight="1" x14ac:dyDescent="0.25">
      <c r="A45" s="1194"/>
      <c r="B45" s="677">
        <v>481.03</v>
      </c>
      <c r="C45" s="677">
        <v>457.63749999999999</v>
      </c>
      <c r="D45" s="678" t="s">
        <v>11</v>
      </c>
    </row>
    <row r="46" spans="1:4" ht="11.25" customHeight="1" x14ac:dyDescent="0.25">
      <c r="A46" s="1192" t="s">
        <v>519</v>
      </c>
      <c r="B46" s="675">
        <v>3980</v>
      </c>
      <c r="C46" s="675">
        <v>3980</v>
      </c>
      <c r="D46" s="676" t="s">
        <v>2676</v>
      </c>
    </row>
    <row r="47" spans="1:4" ht="11.25" customHeight="1" x14ac:dyDescent="0.25">
      <c r="A47" s="1192"/>
      <c r="B47" s="675">
        <v>185</v>
      </c>
      <c r="C47" s="675">
        <v>92.5</v>
      </c>
      <c r="D47" s="676" t="s">
        <v>2677</v>
      </c>
    </row>
    <row r="48" spans="1:4" ht="11.25" customHeight="1" x14ac:dyDescent="0.25">
      <c r="A48" s="1192"/>
      <c r="B48" s="675">
        <v>200</v>
      </c>
      <c r="C48" s="675">
        <v>200</v>
      </c>
      <c r="D48" s="676" t="s">
        <v>2685</v>
      </c>
    </row>
    <row r="49" spans="1:4" ht="11.25" customHeight="1" x14ac:dyDescent="0.25">
      <c r="A49" s="1192"/>
      <c r="B49" s="675">
        <v>450.7</v>
      </c>
      <c r="C49" s="675">
        <v>0.7</v>
      </c>
      <c r="D49" s="676" t="s">
        <v>512</v>
      </c>
    </row>
    <row r="50" spans="1:4" ht="11.25" customHeight="1" x14ac:dyDescent="0.25">
      <c r="A50" s="1192"/>
      <c r="B50" s="675">
        <v>40</v>
      </c>
      <c r="C50" s="675">
        <v>40</v>
      </c>
      <c r="D50" s="676" t="s">
        <v>610</v>
      </c>
    </row>
    <row r="51" spans="1:4" ht="11.25" customHeight="1" x14ac:dyDescent="0.25">
      <c r="A51" s="1192"/>
      <c r="B51" s="675">
        <v>4855.7</v>
      </c>
      <c r="C51" s="675">
        <v>4313.2</v>
      </c>
      <c r="D51" s="676" t="s">
        <v>11</v>
      </c>
    </row>
    <row r="52" spans="1:4" ht="11.25" customHeight="1" x14ac:dyDescent="0.25">
      <c r="A52" s="1193" t="s">
        <v>520</v>
      </c>
      <c r="B52" s="672">
        <v>93.1</v>
      </c>
      <c r="C52" s="672">
        <v>93.1</v>
      </c>
      <c r="D52" s="673" t="s">
        <v>2685</v>
      </c>
    </row>
    <row r="53" spans="1:4" ht="11.25" customHeight="1" x14ac:dyDescent="0.25">
      <c r="A53" s="1192"/>
      <c r="B53" s="675">
        <v>29.96</v>
      </c>
      <c r="C53" s="675">
        <v>19.452849999999998</v>
      </c>
      <c r="D53" s="676" t="s">
        <v>512</v>
      </c>
    </row>
    <row r="54" spans="1:4" ht="11.25" customHeight="1" x14ac:dyDescent="0.25">
      <c r="A54" s="1192"/>
      <c r="B54" s="675">
        <v>35</v>
      </c>
      <c r="C54" s="675">
        <v>35</v>
      </c>
      <c r="D54" s="676" t="s">
        <v>610</v>
      </c>
    </row>
    <row r="55" spans="1:4" ht="11.25" customHeight="1" x14ac:dyDescent="0.25">
      <c r="A55" s="1194"/>
      <c r="B55" s="677">
        <v>158.06</v>
      </c>
      <c r="C55" s="677">
        <v>147.55284999999998</v>
      </c>
      <c r="D55" s="678" t="s">
        <v>11</v>
      </c>
    </row>
    <row r="56" spans="1:4" ht="11.25" customHeight="1" x14ac:dyDescent="0.25">
      <c r="A56" s="1192" t="s">
        <v>521</v>
      </c>
      <c r="B56" s="675">
        <v>53.2</v>
      </c>
      <c r="C56" s="675">
        <v>53.2</v>
      </c>
      <c r="D56" s="676" t="s">
        <v>2675</v>
      </c>
    </row>
    <row r="57" spans="1:4" ht="11.25" customHeight="1" x14ac:dyDescent="0.25">
      <c r="A57" s="1192"/>
      <c r="B57" s="675">
        <v>1060</v>
      </c>
      <c r="C57" s="675">
        <v>1060</v>
      </c>
      <c r="D57" s="676" t="s">
        <v>2676</v>
      </c>
    </row>
    <row r="58" spans="1:4" ht="11.25" customHeight="1" x14ac:dyDescent="0.25">
      <c r="A58" s="1192"/>
      <c r="B58" s="675">
        <v>168</v>
      </c>
      <c r="C58" s="675">
        <v>84</v>
      </c>
      <c r="D58" s="676" t="s">
        <v>2677</v>
      </c>
    </row>
    <row r="59" spans="1:4" ht="11.25" customHeight="1" x14ac:dyDescent="0.25">
      <c r="A59" s="1192"/>
      <c r="B59" s="675">
        <v>150</v>
      </c>
      <c r="C59" s="675">
        <v>150</v>
      </c>
      <c r="D59" s="676" t="s">
        <v>2685</v>
      </c>
    </row>
    <row r="60" spans="1:4" ht="11.25" customHeight="1" x14ac:dyDescent="0.25">
      <c r="A60" s="1192"/>
      <c r="B60" s="675">
        <v>757.1</v>
      </c>
      <c r="C60" s="675">
        <v>757.1</v>
      </c>
      <c r="D60" s="676" t="s">
        <v>2680</v>
      </c>
    </row>
    <row r="61" spans="1:4" ht="11.25" customHeight="1" x14ac:dyDescent="0.25">
      <c r="A61" s="1192"/>
      <c r="B61" s="675">
        <v>78.959999999999994</v>
      </c>
      <c r="C61" s="675">
        <v>78.959999999999994</v>
      </c>
      <c r="D61" s="676" t="s">
        <v>512</v>
      </c>
    </row>
    <row r="62" spans="1:4" ht="11.25" customHeight="1" x14ac:dyDescent="0.25">
      <c r="A62" s="1192"/>
      <c r="B62" s="675">
        <v>110</v>
      </c>
      <c r="C62" s="675">
        <v>110</v>
      </c>
      <c r="D62" s="676" t="s">
        <v>638</v>
      </c>
    </row>
    <row r="63" spans="1:4" ht="11.25" customHeight="1" x14ac:dyDescent="0.25">
      <c r="A63" s="1192"/>
      <c r="B63" s="675">
        <v>2377.2600000000002</v>
      </c>
      <c r="C63" s="675">
        <v>2293.2600000000002</v>
      </c>
      <c r="D63" s="676" t="s">
        <v>11</v>
      </c>
    </row>
    <row r="64" spans="1:4" ht="11.25" customHeight="1" x14ac:dyDescent="0.25">
      <c r="A64" s="1193" t="s">
        <v>522</v>
      </c>
      <c r="B64" s="672">
        <v>9998</v>
      </c>
      <c r="C64" s="672">
        <v>9998</v>
      </c>
      <c r="D64" s="673" t="s">
        <v>2676</v>
      </c>
    </row>
    <row r="65" spans="1:4" ht="11.25" customHeight="1" x14ac:dyDescent="0.25">
      <c r="A65" s="1192"/>
      <c r="B65" s="675">
        <v>500</v>
      </c>
      <c r="C65" s="675">
        <v>495.59399999999999</v>
      </c>
      <c r="D65" s="676" t="s">
        <v>2677</v>
      </c>
    </row>
    <row r="66" spans="1:4" ht="11.25" customHeight="1" x14ac:dyDescent="0.25">
      <c r="A66" s="1192"/>
      <c r="B66" s="675">
        <v>150</v>
      </c>
      <c r="C66" s="675">
        <v>150</v>
      </c>
      <c r="D66" s="676" t="s">
        <v>2685</v>
      </c>
    </row>
    <row r="67" spans="1:4" ht="11.25" customHeight="1" x14ac:dyDescent="0.25">
      <c r="A67" s="1192"/>
      <c r="B67" s="675">
        <v>50</v>
      </c>
      <c r="C67" s="675">
        <v>50</v>
      </c>
      <c r="D67" s="676" t="s">
        <v>512</v>
      </c>
    </row>
    <row r="68" spans="1:4" ht="11.25" customHeight="1" x14ac:dyDescent="0.25">
      <c r="A68" s="1192"/>
      <c r="B68" s="675">
        <v>279</v>
      </c>
      <c r="C68" s="675">
        <v>279</v>
      </c>
      <c r="D68" s="676" t="s">
        <v>2682</v>
      </c>
    </row>
    <row r="69" spans="1:4" ht="11.25" customHeight="1" x14ac:dyDescent="0.25">
      <c r="A69" s="1194"/>
      <c r="B69" s="677">
        <v>10977</v>
      </c>
      <c r="C69" s="677">
        <v>10972.593999999999</v>
      </c>
      <c r="D69" s="678" t="s">
        <v>11</v>
      </c>
    </row>
    <row r="70" spans="1:4" ht="11.25" customHeight="1" x14ac:dyDescent="0.25">
      <c r="A70" s="1192" t="s">
        <v>523</v>
      </c>
      <c r="B70" s="675">
        <v>72</v>
      </c>
      <c r="C70" s="675">
        <v>71.94</v>
      </c>
      <c r="D70" s="676" t="s">
        <v>2686</v>
      </c>
    </row>
    <row r="71" spans="1:4" ht="11.25" customHeight="1" x14ac:dyDescent="0.25">
      <c r="A71" s="1192"/>
      <c r="B71" s="675">
        <v>646.27</v>
      </c>
      <c r="C71" s="675">
        <v>646.26</v>
      </c>
      <c r="D71" s="676" t="s">
        <v>2673</v>
      </c>
    </row>
    <row r="72" spans="1:4" ht="11.25" customHeight="1" x14ac:dyDescent="0.25">
      <c r="A72" s="1192"/>
      <c r="B72" s="675">
        <v>47.1</v>
      </c>
      <c r="C72" s="675">
        <v>47.1</v>
      </c>
      <c r="D72" s="676" t="s">
        <v>2674</v>
      </c>
    </row>
    <row r="73" spans="1:4" ht="11.25" customHeight="1" x14ac:dyDescent="0.25">
      <c r="A73" s="1192"/>
      <c r="B73" s="675">
        <v>74.599999999999994</v>
      </c>
      <c r="C73" s="675">
        <v>74.599999999999994</v>
      </c>
      <c r="D73" s="676" t="s">
        <v>2675</v>
      </c>
    </row>
    <row r="74" spans="1:4" ht="11.25" customHeight="1" x14ac:dyDescent="0.25">
      <c r="A74" s="1192"/>
      <c r="B74" s="675">
        <v>50</v>
      </c>
      <c r="C74" s="675">
        <v>0</v>
      </c>
      <c r="D74" s="676" t="s">
        <v>678</v>
      </c>
    </row>
    <row r="75" spans="1:4" ht="11.25" customHeight="1" x14ac:dyDescent="0.25">
      <c r="A75" s="1192"/>
      <c r="B75" s="675">
        <v>303.81</v>
      </c>
      <c r="C75" s="675">
        <v>78.81</v>
      </c>
      <c r="D75" s="676" t="s">
        <v>512</v>
      </c>
    </row>
    <row r="76" spans="1:4" ht="11.25" customHeight="1" x14ac:dyDescent="0.25">
      <c r="A76" s="1192"/>
      <c r="B76" s="675">
        <v>40</v>
      </c>
      <c r="C76" s="675">
        <v>40</v>
      </c>
      <c r="D76" s="676" t="s">
        <v>610</v>
      </c>
    </row>
    <row r="77" spans="1:4" ht="11.25" customHeight="1" x14ac:dyDescent="0.25">
      <c r="A77" s="1192"/>
      <c r="B77" s="675">
        <v>1233.78</v>
      </c>
      <c r="C77" s="675">
        <v>958.71</v>
      </c>
      <c r="D77" s="676" t="s">
        <v>11</v>
      </c>
    </row>
    <row r="78" spans="1:4" ht="11.25" customHeight="1" x14ac:dyDescent="0.25">
      <c r="A78" s="1193" t="s">
        <v>524</v>
      </c>
      <c r="B78" s="672">
        <v>85</v>
      </c>
      <c r="C78" s="672">
        <v>85</v>
      </c>
      <c r="D78" s="673" t="s">
        <v>2686</v>
      </c>
    </row>
    <row r="79" spans="1:4" ht="11.25" customHeight="1" x14ac:dyDescent="0.25">
      <c r="A79" s="1192"/>
      <c r="B79" s="675">
        <v>8554</v>
      </c>
      <c r="C79" s="675">
        <v>8554</v>
      </c>
      <c r="D79" s="676" t="s">
        <v>2676</v>
      </c>
    </row>
    <row r="80" spans="1:4" ht="11.25" customHeight="1" x14ac:dyDescent="0.25">
      <c r="A80" s="1192"/>
      <c r="B80" s="675">
        <v>75</v>
      </c>
      <c r="C80" s="675">
        <v>75</v>
      </c>
      <c r="D80" s="676" t="s">
        <v>634</v>
      </c>
    </row>
    <row r="81" spans="1:4" ht="11.25" customHeight="1" x14ac:dyDescent="0.25">
      <c r="A81" s="1192"/>
      <c r="B81" s="675">
        <v>78.349999999999994</v>
      </c>
      <c r="C81" s="675">
        <v>78.349999999999994</v>
      </c>
      <c r="D81" s="676" t="s">
        <v>512</v>
      </c>
    </row>
    <row r="82" spans="1:4" ht="11.25" customHeight="1" x14ac:dyDescent="0.25">
      <c r="A82" s="1194"/>
      <c r="B82" s="677">
        <v>8792.35</v>
      </c>
      <c r="C82" s="677">
        <v>8792.35</v>
      </c>
      <c r="D82" s="678" t="s">
        <v>11</v>
      </c>
    </row>
    <row r="83" spans="1:4" ht="11.25" customHeight="1" x14ac:dyDescent="0.25">
      <c r="A83" s="1192" t="s">
        <v>525</v>
      </c>
      <c r="B83" s="675">
        <v>72.349999999999994</v>
      </c>
      <c r="C83" s="675">
        <v>63.361999999999995</v>
      </c>
      <c r="D83" s="676" t="s">
        <v>512</v>
      </c>
    </row>
    <row r="84" spans="1:4" ht="11.25" customHeight="1" x14ac:dyDescent="0.25">
      <c r="A84" s="1192"/>
      <c r="B84" s="675">
        <v>72.349999999999994</v>
      </c>
      <c r="C84" s="675">
        <v>63.361999999999995</v>
      </c>
      <c r="D84" s="676" t="s">
        <v>11</v>
      </c>
    </row>
    <row r="85" spans="1:4" ht="11.25" customHeight="1" x14ac:dyDescent="0.25">
      <c r="A85" s="1193" t="s">
        <v>526</v>
      </c>
      <c r="B85" s="672">
        <v>34.9</v>
      </c>
      <c r="C85" s="672">
        <v>34.9</v>
      </c>
      <c r="D85" s="673" t="s">
        <v>2679</v>
      </c>
    </row>
    <row r="86" spans="1:4" ht="11.25" customHeight="1" x14ac:dyDescent="0.25">
      <c r="A86" s="1192"/>
      <c r="B86" s="675">
        <v>78.900000000000006</v>
      </c>
      <c r="C86" s="675">
        <v>0</v>
      </c>
      <c r="D86" s="676" t="s">
        <v>2673</v>
      </c>
    </row>
    <row r="87" spans="1:4" ht="11.25" customHeight="1" x14ac:dyDescent="0.25">
      <c r="A87" s="1192"/>
      <c r="B87" s="675">
        <v>41.6</v>
      </c>
      <c r="C87" s="675">
        <v>20.8</v>
      </c>
      <c r="D87" s="676" t="s">
        <v>2675</v>
      </c>
    </row>
    <row r="88" spans="1:4" ht="11.25" customHeight="1" x14ac:dyDescent="0.25">
      <c r="A88" s="1192"/>
      <c r="B88" s="675">
        <v>20</v>
      </c>
      <c r="C88" s="675">
        <v>20</v>
      </c>
      <c r="D88" s="676" t="s">
        <v>2681</v>
      </c>
    </row>
    <row r="89" spans="1:4" ht="11.25" customHeight="1" x14ac:dyDescent="0.25">
      <c r="A89" s="1192"/>
      <c r="B89" s="675">
        <v>103.69</v>
      </c>
      <c r="C89" s="675">
        <v>103.69</v>
      </c>
      <c r="D89" s="676" t="s">
        <v>512</v>
      </c>
    </row>
    <row r="90" spans="1:4" ht="11.25" customHeight="1" x14ac:dyDescent="0.25">
      <c r="A90" s="1192"/>
      <c r="B90" s="675">
        <v>507</v>
      </c>
      <c r="C90" s="675">
        <v>507</v>
      </c>
      <c r="D90" s="676" t="s">
        <v>2682</v>
      </c>
    </row>
    <row r="91" spans="1:4" ht="11.25" customHeight="1" x14ac:dyDescent="0.25">
      <c r="A91" s="1194"/>
      <c r="B91" s="677">
        <v>786.09</v>
      </c>
      <c r="C91" s="677">
        <v>686.39</v>
      </c>
      <c r="D91" s="678" t="s">
        <v>11</v>
      </c>
    </row>
    <row r="92" spans="1:4" ht="21" x14ac:dyDescent="0.25">
      <c r="A92" s="1192" t="s">
        <v>527</v>
      </c>
      <c r="B92" s="675">
        <v>100</v>
      </c>
      <c r="C92" s="675">
        <v>100</v>
      </c>
      <c r="D92" s="676" t="s">
        <v>2687</v>
      </c>
    </row>
    <row r="93" spans="1:4" ht="11.25" customHeight="1" x14ac:dyDescent="0.25">
      <c r="A93" s="1192"/>
      <c r="B93" s="675">
        <v>31.7</v>
      </c>
      <c r="C93" s="675">
        <v>31.7</v>
      </c>
      <c r="D93" s="676" t="s">
        <v>2673</v>
      </c>
    </row>
    <row r="94" spans="1:4" ht="11.25" customHeight="1" x14ac:dyDescent="0.25">
      <c r="A94" s="1192"/>
      <c r="B94" s="675">
        <v>53.2</v>
      </c>
      <c r="C94" s="675">
        <v>53.2</v>
      </c>
      <c r="D94" s="676" t="s">
        <v>2675</v>
      </c>
    </row>
    <row r="95" spans="1:4" ht="11.25" customHeight="1" x14ac:dyDescent="0.25">
      <c r="A95" s="1192"/>
      <c r="B95" s="675">
        <v>111</v>
      </c>
      <c r="C95" s="675">
        <v>111</v>
      </c>
      <c r="D95" s="676" t="s">
        <v>2676</v>
      </c>
    </row>
    <row r="96" spans="1:4" ht="11.25" customHeight="1" x14ac:dyDescent="0.25">
      <c r="A96" s="1192"/>
      <c r="B96" s="675">
        <v>994</v>
      </c>
      <c r="C96" s="675">
        <v>647</v>
      </c>
      <c r="D96" s="676" t="s">
        <v>2677</v>
      </c>
    </row>
    <row r="97" spans="1:4" ht="11.25" customHeight="1" x14ac:dyDescent="0.25">
      <c r="A97" s="1192"/>
      <c r="B97" s="675">
        <v>350</v>
      </c>
      <c r="C97" s="675">
        <v>350</v>
      </c>
      <c r="D97" s="676" t="s">
        <v>2678</v>
      </c>
    </row>
    <row r="98" spans="1:4" ht="11.25" customHeight="1" x14ac:dyDescent="0.25">
      <c r="A98" s="1192"/>
      <c r="B98" s="675">
        <v>150</v>
      </c>
      <c r="C98" s="675">
        <v>136.55099999999999</v>
      </c>
      <c r="D98" s="676" t="s">
        <v>2685</v>
      </c>
    </row>
    <row r="99" spans="1:4" ht="11.25" customHeight="1" x14ac:dyDescent="0.25">
      <c r="A99" s="1192"/>
      <c r="B99" s="675">
        <v>500</v>
      </c>
      <c r="C99" s="675">
        <v>0</v>
      </c>
      <c r="D99" s="676" t="s">
        <v>934</v>
      </c>
    </row>
    <row r="100" spans="1:4" ht="11.25" customHeight="1" x14ac:dyDescent="0.25">
      <c r="A100" s="1192"/>
      <c r="B100" s="675">
        <v>574.37</v>
      </c>
      <c r="C100" s="675">
        <v>574.35599999999999</v>
      </c>
      <c r="D100" s="676" t="s">
        <v>2326</v>
      </c>
    </row>
    <row r="101" spans="1:4" ht="11.25" customHeight="1" x14ac:dyDescent="0.25">
      <c r="A101" s="1192"/>
      <c r="B101" s="675">
        <v>30</v>
      </c>
      <c r="C101" s="675">
        <v>30</v>
      </c>
      <c r="D101" s="676" t="s">
        <v>2681</v>
      </c>
    </row>
    <row r="102" spans="1:4" ht="11.25" customHeight="1" x14ac:dyDescent="0.25">
      <c r="A102" s="1192"/>
      <c r="B102" s="675">
        <v>281.89999999999998</v>
      </c>
      <c r="C102" s="675">
        <v>56.9</v>
      </c>
      <c r="D102" s="676" t="s">
        <v>512</v>
      </c>
    </row>
    <row r="103" spans="1:4" ht="11.25" customHeight="1" x14ac:dyDescent="0.25">
      <c r="A103" s="1192"/>
      <c r="B103" s="675">
        <v>3176.17</v>
      </c>
      <c r="C103" s="675">
        <v>2090.7069999999999</v>
      </c>
      <c r="D103" s="676" t="s">
        <v>11</v>
      </c>
    </row>
    <row r="104" spans="1:4" ht="11.25" customHeight="1" x14ac:dyDescent="0.25">
      <c r="A104" s="1193" t="s">
        <v>2688</v>
      </c>
      <c r="B104" s="672">
        <v>171.25</v>
      </c>
      <c r="C104" s="672">
        <v>171.25</v>
      </c>
      <c r="D104" s="673" t="s">
        <v>2673</v>
      </c>
    </row>
    <row r="105" spans="1:4" ht="11.25" customHeight="1" x14ac:dyDescent="0.25">
      <c r="A105" s="1192"/>
      <c r="B105" s="675">
        <v>300</v>
      </c>
      <c r="C105" s="675">
        <v>239.23099999999999</v>
      </c>
      <c r="D105" s="676" t="s">
        <v>2684</v>
      </c>
    </row>
    <row r="106" spans="1:4" ht="11.25" customHeight="1" x14ac:dyDescent="0.25">
      <c r="A106" s="1192"/>
      <c r="B106" s="675">
        <v>170</v>
      </c>
      <c r="C106" s="675">
        <v>160</v>
      </c>
      <c r="D106" s="676" t="s">
        <v>2678</v>
      </c>
    </row>
    <row r="107" spans="1:4" ht="11.25" customHeight="1" x14ac:dyDescent="0.25">
      <c r="A107" s="1192"/>
      <c r="B107" s="675">
        <v>135.13999999999999</v>
      </c>
      <c r="C107" s="675">
        <v>135.13999999999999</v>
      </c>
      <c r="D107" s="676" t="s">
        <v>2685</v>
      </c>
    </row>
    <row r="108" spans="1:4" ht="11.25" customHeight="1" x14ac:dyDescent="0.25">
      <c r="A108" s="1194"/>
      <c r="B108" s="677">
        <v>776.39</v>
      </c>
      <c r="C108" s="677">
        <v>705.62099999999998</v>
      </c>
      <c r="D108" s="678" t="s">
        <v>11</v>
      </c>
    </row>
    <row r="109" spans="1:4" ht="11.25" customHeight="1" x14ac:dyDescent="0.25">
      <c r="A109" s="1192" t="s">
        <v>528</v>
      </c>
      <c r="B109" s="675">
        <v>57</v>
      </c>
      <c r="C109" s="675">
        <v>57</v>
      </c>
      <c r="D109" s="676" t="s">
        <v>2674</v>
      </c>
    </row>
    <row r="110" spans="1:4" ht="11.25" customHeight="1" x14ac:dyDescent="0.25">
      <c r="A110" s="1192"/>
      <c r="B110" s="675">
        <v>1400</v>
      </c>
      <c r="C110" s="675">
        <v>1400</v>
      </c>
      <c r="D110" s="676" t="s">
        <v>2676</v>
      </c>
    </row>
    <row r="111" spans="1:4" ht="11.25" customHeight="1" x14ac:dyDescent="0.25">
      <c r="A111" s="1192"/>
      <c r="B111" s="675">
        <v>100</v>
      </c>
      <c r="C111" s="675">
        <v>62.54</v>
      </c>
      <c r="D111" s="676" t="s">
        <v>2685</v>
      </c>
    </row>
    <row r="112" spans="1:4" ht="11.25" customHeight="1" x14ac:dyDescent="0.25">
      <c r="A112" s="1192"/>
      <c r="B112" s="675">
        <v>0.25</v>
      </c>
      <c r="C112" s="675">
        <v>0.25</v>
      </c>
      <c r="D112" s="676" t="s">
        <v>512</v>
      </c>
    </row>
    <row r="113" spans="1:4" ht="11.25" customHeight="1" x14ac:dyDescent="0.25">
      <c r="A113" s="1192"/>
      <c r="B113" s="675">
        <v>1557.25</v>
      </c>
      <c r="C113" s="675">
        <v>1519.79</v>
      </c>
      <c r="D113" s="676" t="s">
        <v>11</v>
      </c>
    </row>
    <row r="114" spans="1:4" ht="11.25" customHeight="1" x14ac:dyDescent="0.25">
      <c r="A114" s="1193" t="s">
        <v>529</v>
      </c>
      <c r="B114" s="672">
        <v>131.30000000000001</v>
      </c>
      <c r="C114" s="672">
        <v>114.39</v>
      </c>
      <c r="D114" s="673" t="s">
        <v>2673</v>
      </c>
    </row>
    <row r="115" spans="1:4" ht="11.25" customHeight="1" x14ac:dyDescent="0.25">
      <c r="A115" s="1192"/>
      <c r="B115" s="675">
        <v>66</v>
      </c>
      <c r="C115" s="675">
        <v>66</v>
      </c>
      <c r="D115" s="676" t="s">
        <v>2674</v>
      </c>
    </row>
    <row r="116" spans="1:4" ht="11.25" customHeight="1" x14ac:dyDescent="0.25">
      <c r="A116" s="1192"/>
      <c r="B116" s="675">
        <v>77.599999999999994</v>
      </c>
      <c r="C116" s="675">
        <v>77.599999999999994</v>
      </c>
      <c r="D116" s="676" t="s">
        <v>2675</v>
      </c>
    </row>
    <row r="117" spans="1:4" ht="11.25" customHeight="1" x14ac:dyDescent="0.25">
      <c r="A117" s="1192"/>
      <c r="B117" s="675">
        <v>3883</v>
      </c>
      <c r="C117" s="675">
        <v>3883</v>
      </c>
      <c r="D117" s="676" t="s">
        <v>2676</v>
      </c>
    </row>
    <row r="118" spans="1:4" ht="11.25" customHeight="1" x14ac:dyDescent="0.25">
      <c r="A118" s="1192"/>
      <c r="B118" s="675">
        <v>50</v>
      </c>
      <c r="C118" s="675">
        <v>50</v>
      </c>
      <c r="D118" s="676" t="s">
        <v>711</v>
      </c>
    </row>
    <row r="119" spans="1:4" ht="11.25" customHeight="1" x14ac:dyDescent="0.25">
      <c r="A119" s="1192"/>
      <c r="B119" s="675">
        <v>94.7</v>
      </c>
      <c r="C119" s="675">
        <v>94.7</v>
      </c>
      <c r="D119" s="676" t="s">
        <v>512</v>
      </c>
    </row>
    <row r="120" spans="1:4" ht="11.25" customHeight="1" x14ac:dyDescent="0.25">
      <c r="A120" s="1194"/>
      <c r="B120" s="677">
        <v>4302.5999999999995</v>
      </c>
      <c r="C120" s="677">
        <v>4285.6899999999996</v>
      </c>
      <c r="D120" s="678" t="s">
        <v>11</v>
      </c>
    </row>
    <row r="121" spans="1:4" ht="11.25" customHeight="1" x14ac:dyDescent="0.25">
      <c r="A121" s="1192" t="s">
        <v>530</v>
      </c>
      <c r="B121" s="675">
        <v>4497</v>
      </c>
      <c r="C121" s="675">
        <v>4497</v>
      </c>
      <c r="D121" s="676" t="s">
        <v>2676</v>
      </c>
    </row>
    <row r="122" spans="1:4" ht="11.25" customHeight="1" x14ac:dyDescent="0.25">
      <c r="A122" s="1192"/>
      <c r="B122" s="675">
        <v>161.19999999999999</v>
      </c>
      <c r="C122" s="675">
        <v>122.87350000000001</v>
      </c>
      <c r="D122" s="676" t="s">
        <v>2678</v>
      </c>
    </row>
    <row r="123" spans="1:4" ht="11.25" customHeight="1" x14ac:dyDescent="0.25">
      <c r="A123" s="1192"/>
      <c r="B123" s="675">
        <v>53</v>
      </c>
      <c r="C123" s="675">
        <v>53</v>
      </c>
      <c r="D123" s="676" t="s">
        <v>2685</v>
      </c>
    </row>
    <row r="124" spans="1:4" ht="11.25" customHeight="1" x14ac:dyDescent="0.25">
      <c r="A124" s="1192"/>
      <c r="B124" s="675">
        <v>59.97</v>
      </c>
      <c r="C124" s="675">
        <v>59.97</v>
      </c>
      <c r="D124" s="676" t="s">
        <v>512</v>
      </c>
    </row>
    <row r="125" spans="1:4" ht="11.25" customHeight="1" x14ac:dyDescent="0.25">
      <c r="A125" s="1192"/>
      <c r="B125" s="675">
        <v>4771.17</v>
      </c>
      <c r="C125" s="675">
        <v>4732.8434999999999</v>
      </c>
      <c r="D125" s="676" t="s">
        <v>11</v>
      </c>
    </row>
    <row r="126" spans="1:4" ht="11.25" customHeight="1" x14ac:dyDescent="0.25">
      <c r="A126" s="1193" t="s">
        <v>531</v>
      </c>
      <c r="B126" s="672">
        <v>258</v>
      </c>
      <c r="C126" s="672">
        <v>209.16980999999998</v>
      </c>
      <c r="D126" s="673" t="s">
        <v>2686</v>
      </c>
    </row>
    <row r="127" spans="1:4" ht="11.25" customHeight="1" x14ac:dyDescent="0.25">
      <c r="A127" s="1192"/>
      <c r="B127" s="675">
        <v>80</v>
      </c>
      <c r="C127" s="675">
        <v>80</v>
      </c>
      <c r="D127" s="676" t="s">
        <v>2674</v>
      </c>
    </row>
    <row r="128" spans="1:4" ht="11.25" customHeight="1" x14ac:dyDescent="0.25">
      <c r="A128" s="1192"/>
      <c r="B128" s="675">
        <v>70.599999999999994</v>
      </c>
      <c r="C128" s="675">
        <v>63.396000000000001</v>
      </c>
      <c r="D128" s="676" t="s">
        <v>2675</v>
      </c>
    </row>
    <row r="129" spans="1:4" ht="11.25" customHeight="1" x14ac:dyDescent="0.25">
      <c r="A129" s="1192"/>
      <c r="B129" s="675">
        <v>11850</v>
      </c>
      <c r="C129" s="675">
        <v>11850</v>
      </c>
      <c r="D129" s="676" t="s">
        <v>2676</v>
      </c>
    </row>
    <row r="130" spans="1:4" ht="11.25" customHeight="1" x14ac:dyDescent="0.25">
      <c r="A130" s="1192"/>
      <c r="B130" s="675">
        <v>172.2</v>
      </c>
      <c r="C130" s="675">
        <v>125.9825</v>
      </c>
      <c r="D130" s="676" t="s">
        <v>2678</v>
      </c>
    </row>
    <row r="131" spans="1:4" ht="11.25" customHeight="1" x14ac:dyDescent="0.25">
      <c r="A131" s="1192"/>
      <c r="B131" s="675">
        <v>34.5</v>
      </c>
      <c r="C131" s="675">
        <v>34.5</v>
      </c>
      <c r="D131" s="676" t="s">
        <v>2685</v>
      </c>
    </row>
    <row r="132" spans="1:4" ht="11.25" customHeight="1" x14ac:dyDescent="0.25">
      <c r="A132" s="1192"/>
      <c r="B132" s="675">
        <v>65</v>
      </c>
      <c r="C132" s="675">
        <v>65</v>
      </c>
      <c r="D132" s="676" t="s">
        <v>710</v>
      </c>
    </row>
    <row r="133" spans="1:4" ht="11.25" customHeight="1" x14ac:dyDescent="0.25">
      <c r="A133" s="1192"/>
      <c r="B133" s="675">
        <v>70.83</v>
      </c>
      <c r="C133" s="675">
        <v>70.83</v>
      </c>
      <c r="D133" s="676" t="s">
        <v>512</v>
      </c>
    </row>
    <row r="134" spans="1:4" ht="11.25" customHeight="1" x14ac:dyDescent="0.25">
      <c r="A134" s="1194"/>
      <c r="B134" s="677">
        <v>12601.130000000001</v>
      </c>
      <c r="C134" s="677">
        <v>12498.87831</v>
      </c>
      <c r="D134" s="678" t="s">
        <v>11</v>
      </c>
    </row>
    <row r="135" spans="1:4" ht="11.25" customHeight="1" x14ac:dyDescent="0.25">
      <c r="A135" s="1192" t="s">
        <v>532</v>
      </c>
      <c r="B135" s="675">
        <v>248.7</v>
      </c>
      <c r="C135" s="675">
        <v>248.7</v>
      </c>
      <c r="D135" s="676" t="s">
        <v>2673</v>
      </c>
    </row>
    <row r="136" spans="1:4" ht="11.25" customHeight="1" x14ac:dyDescent="0.25">
      <c r="A136" s="1192"/>
      <c r="B136" s="675">
        <v>84.55</v>
      </c>
      <c r="C136" s="675">
        <v>80.341629999999995</v>
      </c>
      <c r="D136" s="676" t="s">
        <v>512</v>
      </c>
    </row>
    <row r="137" spans="1:4" ht="11.25" customHeight="1" x14ac:dyDescent="0.25">
      <c r="A137" s="1192"/>
      <c r="B137" s="675">
        <v>333.25</v>
      </c>
      <c r="C137" s="675">
        <v>329.04163</v>
      </c>
      <c r="D137" s="676" t="s">
        <v>11</v>
      </c>
    </row>
    <row r="138" spans="1:4" ht="11.25" customHeight="1" x14ac:dyDescent="0.25">
      <c r="A138" s="1193" t="s">
        <v>533</v>
      </c>
      <c r="B138" s="672">
        <v>51.9</v>
      </c>
      <c r="C138" s="672">
        <v>51.9</v>
      </c>
      <c r="D138" s="673" t="s">
        <v>2679</v>
      </c>
    </row>
    <row r="139" spans="1:4" ht="11.25" customHeight="1" x14ac:dyDescent="0.25">
      <c r="A139" s="1192"/>
      <c r="B139" s="675">
        <v>623.72</v>
      </c>
      <c r="C139" s="675">
        <v>224.32</v>
      </c>
      <c r="D139" s="676" t="s">
        <v>2673</v>
      </c>
    </row>
    <row r="140" spans="1:4" ht="11.25" customHeight="1" x14ac:dyDescent="0.25">
      <c r="A140" s="1192"/>
      <c r="B140" s="675">
        <v>82.4</v>
      </c>
      <c r="C140" s="675">
        <v>82.4</v>
      </c>
      <c r="D140" s="676" t="s">
        <v>2675</v>
      </c>
    </row>
    <row r="141" spans="1:4" ht="11.25" customHeight="1" x14ac:dyDescent="0.25">
      <c r="A141" s="1192"/>
      <c r="B141" s="675">
        <v>1418</v>
      </c>
      <c r="C141" s="675">
        <v>1418</v>
      </c>
      <c r="D141" s="676" t="s">
        <v>2676</v>
      </c>
    </row>
    <row r="142" spans="1:4" ht="11.25" customHeight="1" x14ac:dyDescent="0.25">
      <c r="A142" s="1192"/>
      <c r="B142" s="675">
        <v>400</v>
      </c>
      <c r="C142" s="675">
        <v>280</v>
      </c>
      <c r="D142" s="676" t="s">
        <v>633</v>
      </c>
    </row>
    <row r="143" spans="1:4" ht="11.25" customHeight="1" x14ac:dyDescent="0.25">
      <c r="A143" s="1192"/>
      <c r="B143" s="675">
        <v>10000</v>
      </c>
      <c r="C143" s="675">
        <v>4500</v>
      </c>
      <c r="D143" s="676" t="s">
        <v>666</v>
      </c>
    </row>
    <row r="144" spans="1:4" ht="11.25" customHeight="1" x14ac:dyDescent="0.25">
      <c r="A144" s="1192"/>
      <c r="B144" s="675">
        <v>40</v>
      </c>
      <c r="C144" s="675">
        <v>40</v>
      </c>
      <c r="D144" s="676" t="s">
        <v>710</v>
      </c>
    </row>
    <row r="145" spans="1:4" ht="11.25" customHeight="1" x14ac:dyDescent="0.25">
      <c r="A145" s="1192"/>
      <c r="B145" s="675">
        <v>2879</v>
      </c>
      <c r="C145" s="675">
        <v>2879</v>
      </c>
      <c r="D145" s="676" t="s">
        <v>2682</v>
      </c>
    </row>
    <row r="146" spans="1:4" ht="11.25" customHeight="1" x14ac:dyDescent="0.25">
      <c r="A146" s="1194"/>
      <c r="B146" s="677">
        <v>15495.02</v>
      </c>
      <c r="C146" s="677">
        <v>9475.619999999999</v>
      </c>
      <c r="D146" s="678" t="s">
        <v>11</v>
      </c>
    </row>
    <row r="147" spans="1:4" ht="11.25" customHeight="1" x14ac:dyDescent="0.25">
      <c r="A147" s="1192" t="s">
        <v>534</v>
      </c>
      <c r="B147" s="675">
        <v>59.34</v>
      </c>
      <c r="C147" s="675">
        <v>59.316999999999993</v>
      </c>
      <c r="D147" s="676" t="s">
        <v>2675</v>
      </c>
    </row>
    <row r="148" spans="1:4" ht="11.25" customHeight="1" x14ac:dyDescent="0.25">
      <c r="A148" s="1192"/>
      <c r="B148" s="675">
        <v>456</v>
      </c>
      <c r="C148" s="675">
        <v>297.3</v>
      </c>
      <c r="D148" s="676" t="s">
        <v>2677</v>
      </c>
    </row>
    <row r="149" spans="1:4" ht="11.25" customHeight="1" x14ac:dyDescent="0.25">
      <c r="A149" s="1192"/>
      <c r="B149" s="675">
        <v>350</v>
      </c>
      <c r="C149" s="675">
        <v>350</v>
      </c>
      <c r="D149" s="676" t="s">
        <v>2678</v>
      </c>
    </row>
    <row r="150" spans="1:4" ht="11.25" customHeight="1" x14ac:dyDescent="0.25">
      <c r="A150" s="1192"/>
      <c r="B150" s="675">
        <v>77.5</v>
      </c>
      <c r="C150" s="675">
        <v>75.007999999999996</v>
      </c>
      <c r="D150" s="676" t="s">
        <v>2685</v>
      </c>
    </row>
    <row r="151" spans="1:4" ht="11.25" customHeight="1" x14ac:dyDescent="0.25">
      <c r="A151" s="1192"/>
      <c r="B151" s="675">
        <v>103</v>
      </c>
      <c r="C151" s="675">
        <v>103</v>
      </c>
      <c r="D151" s="676" t="s">
        <v>501</v>
      </c>
    </row>
    <row r="152" spans="1:4" ht="11.25" customHeight="1" x14ac:dyDescent="0.25">
      <c r="A152" s="1192"/>
      <c r="B152" s="675">
        <v>4400</v>
      </c>
      <c r="C152" s="675">
        <v>2200</v>
      </c>
      <c r="D152" s="676" t="s">
        <v>666</v>
      </c>
    </row>
    <row r="153" spans="1:4" ht="11.25" customHeight="1" x14ac:dyDescent="0.25">
      <c r="A153" s="1192"/>
      <c r="B153" s="675">
        <v>307.34000000000003</v>
      </c>
      <c r="C153" s="675">
        <v>82.34</v>
      </c>
      <c r="D153" s="676" t="s">
        <v>512</v>
      </c>
    </row>
    <row r="154" spans="1:4" ht="11.25" customHeight="1" x14ac:dyDescent="0.25">
      <c r="A154" s="1192"/>
      <c r="B154" s="675">
        <v>5753.18</v>
      </c>
      <c r="C154" s="675">
        <v>3166.9650000000001</v>
      </c>
      <c r="D154" s="676" t="s">
        <v>11</v>
      </c>
    </row>
    <row r="155" spans="1:4" ht="11.25" customHeight="1" x14ac:dyDescent="0.25">
      <c r="A155" s="1193" t="s">
        <v>535</v>
      </c>
      <c r="B155" s="672">
        <v>11073</v>
      </c>
      <c r="C155" s="672">
        <v>10931.355</v>
      </c>
      <c r="D155" s="673" t="s">
        <v>2676</v>
      </c>
    </row>
    <row r="156" spans="1:4" ht="11.25" customHeight="1" x14ac:dyDescent="0.25">
      <c r="A156" s="1192"/>
      <c r="B156" s="675">
        <v>6.3</v>
      </c>
      <c r="C156" s="675">
        <v>6.3</v>
      </c>
      <c r="D156" s="676" t="s">
        <v>512</v>
      </c>
    </row>
    <row r="157" spans="1:4" ht="11.25" customHeight="1" x14ac:dyDescent="0.25">
      <c r="A157" s="1194"/>
      <c r="B157" s="677">
        <v>11079.3</v>
      </c>
      <c r="C157" s="677">
        <v>10937.654999999999</v>
      </c>
      <c r="D157" s="678" t="s">
        <v>11</v>
      </c>
    </row>
    <row r="158" spans="1:4" ht="11.25" customHeight="1" x14ac:dyDescent="0.25">
      <c r="A158" s="1192" t="s">
        <v>536</v>
      </c>
      <c r="B158" s="675">
        <v>15</v>
      </c>
      <c r="C158" s="675">
        <v>15</v>
      </c>
      <c r="D158" s="676" t="s">
        <v>512</v>
      </c>
    </row>
    <row r="159" spans="1:4" ht="11.25" customHeight="1" x14ac:dyDescent="0.25">
      <c r="A159" s="1192"/>
      <c r="B159" s="675">
        <v>15</v>
      </c>
      <c r="C159" s="675">
        <v>15</v>
      </c>
      <c r="D159" s="676" t="s">
        <v>11</v>
      </c>
    </row>
    <row r="160" spans="1:4" ht="11.25" customHeight="1" x14ac:dyDescent="0.25">
      <c r="A160" s="1193" t="s">
        <v>2689</v>
      </c>
      <c r="B160" s="672">
        <v>53</v>
      </c>
      <c r="C160" s="672">
        <v>53</v>
      </c>
      <c r="D160" s="673" t="s">
        <v>2676</v>
      </c>
    </row>
    <row r="161" spans="1:4" ht="11.25" customHeight="1" x14ac:dyDescent="0.25">
      <c r="A161" s="1194"/>
      <c r="B161" s="677">
        <v>53</v>
      </c>
      <c r="C161" s="677">
        <v>53</v>
      </c>
      <c r="D161" s="678" t="s">
        <v>11</v>
      </c>
    </row>
    <row r="162" spans="1:4" ht="11.25" customHeight="1" x14ac:dyDescent="0.25">
      <c r="A162" s="1192" t="s">
        <v>537</v>
      </c>
      <c r="B162" s="675">
        <v>24.5</v>
      </c>
      <c r="C162" s="675">
        <v>24.5</v>
      </c>
      <c r="D162" s="676" t="s">
        <v>2675</v>
      </c>
    </row>
    <row r="163" spans="1:4" ht="11.25" customHeight="1" x14ac:dyDescent="0.25">
      <c r="A163" s="1192"/>
      <c r="B163" s="675">
        <v>65.7</v>
      </c>
      <c r="C163" s="675">
        <v>64.532499999999999</v>
      </c>
      <c r="D163" s="676" t="s">
        <v>2685</v>
      </c>
    </row>
    <row r="164" spans="1:4" ht="11.25" customHeight="1" x14ac:dyDescent="0.25">
      <c r="A164" s="1192"/>
      <c r="B164" s="675">
        <v>70</v>
      </c>
      <c r="C164" s="675">
        <v>63.756</v>
      </c>
      <c r="D164" s="676" t="s">
        <v>2690</v>
      </c>
    </row>
    <row r="165" spans="1:4" ht="11.25" customHeight="1" x14ac:dyDescent="0.25">
      <c r="A165" s="1192"/>
      <c r="B165" s="675">
        <v>92.18</v>
      </c>
      <c r="C165" s="675">
        <v>92.18</v>
      </c>
      <c r="D165" s="676" t="s">
        <v>512</v>
      </c>
    </row>
    <row r="166" spans="1:4" ht="11.25" customHeight="1" x14ac:dyDescent="0.25">
      <c r="A166" s="1192"/>
      <c r="B166" s="675">
        <v>252.38</v>
      </c>
      <c r="C166" s="675">
        <v>244.96850000000001</v>
      </c>
      <c r="D166" s="676" t="s">
        <v>11</v>
      </c>
    </row>
    <row r="167" spans="1:4" ht="11.25" customHeight="1" x14ac:dyDescent="0.25">
      <c r="A167" s="1193" t="s">
        <v>2691</v>
      </c>
      <c r="B167" s="672">
        <v>82</v>
      </c>
      <c r="C167" s="672">
        <v>82</v>
      </c>
      <c r="D167" s="673" t="s">
        <v>2676</v>
      </c>
    </row>
    <row r="168" spans="1:4" ht="11.25" customHeight="1" x14ac:dyDescent="0.25">
      <c r="A168" s="1192"/>
      <c r="B168" s="675">
        <v>465</v>
      </c>
      <c r="C168" s="675">
        <v>232.5</v>
      </c>
      <c r="D168" s="676" t="s">
        <v>2677</v>
      </c>
    </row>
    <row r="169" spans="1:4" ht="11.25" customHeight="1" x14ac:dyDescent="0.25">
      <c r="A169" s="1194"/>
      <c r="B169" s="677">
        <v>547</v>
      </c>
      <c r="C169" s="677">
        <v>314.5</v>
      </c>
      <c r="D169" s="678" t="s">
        <v>11</v>
      </c>
    </row>
    <row r="170" spans="1:4" ht="11.25" customHeight="1" x14ac:dyDescent="0.25">
      <c r="A170" s="1192" t="s">
        <v>538</v>
      </c>
      <c r="B170" s="675">
        <v>391.73</v>
      </c>
      <c r="C170" s="675">
        <v>376.202</v>
      </c>
      <c r="D170" s="676" t="s">
        <v>2673</v>
      </c>
    </row>
    <row r="171" spans="1:4" ht="11.25" customHeight="1" x14ac:dyDescent="0.25">
      <c r="A171" s="1192"/>
      <c r="B171" s="675">
        <v>97</v>
      </c>
      <c r="C171" s="675">
        <v>97</v>
      </c>
      <c r="D171" s="676" t="s">
        <v>2675</v>
      </c>
    </row>
    <row r="172" spans="1:4" ht="11.25" customHeight="1" x14ac:dyDescent="0.25">
      <c r="A172" s="1192"/>
      <c r="B172" s="675">
        <v>58.9</v>
      </c>
      <c r="C172" s="675">
        <v>50</v>
      </c>
      <c r="D172" s="676" t="s">
        <v>512</v>
      </c>
    </row>
    <row r="173" spans="1:4" ht="11.25" customHeight="1" x14ac:dyDescent="0.25">
      <c r="A173" s="1192"/>
      <c r="B173" s="675">
        <v>547.63</v>
      </c>
      <c r="C173" s="675">
        <v>523.202</v>
      </c>
      <c r="D173" s="676" t="s">
        <v>11</v>
      </c>
    </row>
    <row r="174" spans="1:4" ht="11.25" customHeight="1" x14ac:dyDescent="0.25">
      <c r="A174" s="1193" t="s">
        <v>539</v>
      </c>
      <c r="B174" s="672">
        <v>450</v>
      </c>
      <c r="C174" s="672">
        <v>360</v>
      </c>
      <c r="D174" s="673" t="s">
        <v>2677</v>
      </c>
    </row>
    <row r="175" spans="1:4" ht="11.25" customHeight="1" x14ac:dyDescent="0.25">
      <c r="A175" s="1192"/>
      <c r="B175" s="675">
        <v>200</v>
      </c>
      <c r="C175" s="675">
        <v>200</v>
      </c>
      <c r="D175" s="676" t="s">
        <v>2692</v>
      </c>
    </row>
    <row r="176" spans="1:4" ht="11.25" customHeight="1" x14ac:dyDescent="0.25">
      <c r="A176" s="1192"/>
      <c r="B176" s="675">
        <v>300</v>
      </c>
      <c r="C176" s="675">
        <v>0</v>
      </c>
      <c r="D176" s="676" t="s">
        <v>2678</v>
      </c>
    </row>
    <row r="177" spans="1:4" ht="11.25" customHeight="1" x14ac:dyDescent="0.25">
      <c r="A177" s="1192"/>
      <c r="B177" s="675">
        <v>152.25</v>
      </c>
      <c r="C177" s="675">
        <v>152.25</v>
      </c>
      <c r="D177" s="676" t="s">
        <v>512</v>
      </c>
    </row>
    <row r="178" spans="1:4" ht="11.25" customHeight="1" x14ac:dyDescent="0.25">
      <c r="A178" s="1194"/>
      <c r="B178" s="677">
        <v>1102.25</v>
      </c>
      <c r="C178" s="677">
        <v>712.25</v>
      </c>
      <c r="D178" s="678" t="s">
        <v>11</v>
      </c>
    </row>
    <row r="179" spans="1:4" ht="11.25" customHeight="1" x14ac:dyDescent="0.25">
      <c r="A179" s="1192" t="s">
        <v>540</v>
      </c>
      <c r="B179" s="675">
        <v>23</v>
      </c>
      <c r="C179" s="675">
        <v>23</v>
      </c>
      <c r="D179" s="676" t="s">
        <v>2676</v>
      </c>
    </row>
    <row r="180" spans="1:4" ht="11.25" customHeight="1" x14ac:dyDescent="0.25">
      <c r="A180" s="1192"/>
      <c r="B180" s="675">
        <v>238</v>
      </c>
      <c r="C180" s="675">
        <v>238</v>
      </c>
      <c r="D180" s="676" t="s">
        <v>2677</v>
      </c>
    </row>
    <row r="181" spans="1:4" ht="11.25" customHeight="1" x14ac:dyDescent="0.25">
      <c r="A181" s="1192"/>
      <c r="B181" s="675">
        <v>0.45</v>
      </c>
      <c r="C181" s="675">
        <v>0.45</v>
      </c>
      <c r="D181" s="676" t="s">
        <v>512</v>
      </c>
    </row>
    <row r="182" spans="1:4" ht="11.25" customHeight="1" x14ac:dyDescent="0.25">
      <c r="A182" s="1192"/>
      <c r="B182" s="675">
        <v>261.45</v>
      </c>
      <c r="C182" s="675">
        <v>261.45</v>
      </c>
      <c r="D182" s="676" t="s">
        <v>11</v>
      </c>
    </row>
    <row r="183" spans="1:4" ht="11.25" customHeight="1" x14ac:dyDescent="0.25">
      <c r="A183" s="1193" t="s">
        <v>541</v>
      </c>
      <c r="B183" s="672">
        <v>77.599999999999994</v>
      </c>
      <c r="C183" s="672">
        <v>77.599999999999994</v>
      </c>
      <c r="D183" s="673" t="s">
        <v>2675</v>
      </c>
    </row>
    <row r="184" spans="1:4" ht="11.25" customHeight="1" x14ac:dyDescent="0.25">
      <c r="A184" s="1192"/>
      <c r="B184" s="675">
        <v>81.88</v>
      </c>
      <c r="C184" s="675">
        <v>81.870999999999995</v>
      </c>
      <c r="D184" s="676" t="s">
        <v>512</v>
      </c>
    </row>
    <row r="185" spans="1:4" ht="11.25" customHeight="1" x14ac:dyDescent="0.25">
      <c r="A185" s="1194"/>
      <c r="B185" s="677">
        <v>159.47999999999999</v>
      </c>
      <c r="C185" s="677">
        <v>159.471</v>
      </c>
      <c r="D185" s="678" t="s">
        <v>11</v>
      </c>
    </row>
    <row r="186" spans="1:4" ht="21" x14ac:dyDescent="0.25">
      <c r="A186" s="1192" t="s">
        <v>542</v>
      </c>
      <c r="B186" s="675">
        <v>100</v>
      </c>
      <c r="C186" s="675">
        <v>100</v>
      </c>
      <c r="D186" s="676" t="s">
        <v>2687</v>
      </c>
    </row>
    <row r="187" spans="1:4" ht="11.25" customHeight="1" x14ac:dyDescent="0.25">
      <c r="A187" s="1192"/>
      <c r="B187" s="675">
        <v>73.5</v>
      </c>
      <c r="C187" s="675">
        <v>73.5</v>
      </c>
      <c r="D187" s="676" t="s">
        <v>2675</v>
      </c>
    </row>
    <row r="188" spans="1:4" ht="11.25" customHeight="1" x14ac:dyDescent="0.25">
      <c r="A188" s="1192"/>
      <c r="B188" s="675">
        <v>15875</v>
      </c>
      <c r="C188" s="675">
        <v>15875</v>
      </c>
      <c r="D188" s="676" t="s">
        <v>2676</v>
      </c>
    </row>
    <row r="189" spans="1:4" ht="11.25" customHeight="1" x14ac:dyDescent="0.25">
      <c r="A189" s="1192"/>
      <c r="B189" s="675">
        <v>318.8</v>
      </c>
      <c r="C189" s="675">
        <v>273.09199999999998</v>
      </c>
      <c r="D189" s="676" t="s">
        <v>2683</v>
      </c>
    </row>
    <row r="190" spans="1:4" ht="11.25" customHeight="1" x14ac:dyDescent="0.25">
      <c r="A190" s="1192"/>
      <c r="B190" s="675">
        <v>80</v>
      </c>
      <c r="C190" s="675">
        <v>72.8</v>
      </c>
      <c r="D190" s="676" t="s">
        <v>2693</v>
      </c>
    </row>
    <row r="191" spans="1:4" ht="11.25" customHeight="1" x14ac:dyDescent="0.25">
      <c r="A191" s="1192"/>
      <c r="B191" s="675">
        <v>70</v>
      </c>
      <c r="C191" s="675">
        <v>62.16</v>
      </c>
      <c r="D191" s="676" t="s">
        <v>2694</v>
      </c>
    </row>
    <row r="192" spans="1:4" ht="11.25" customHeight="1" x14ac:dyDescent="0.25">
      <c r="A192" s="1192"/>
      <c r="B192" s="675">
        <v>1483.4</v>
      </c>
      <c r="C192" s="675">
        <v>1483.4</v>
      </c>
      <c r="D192" s="676" t="s">
        <v>2680</v>
      </c>
    </row>
    <row r="193" spans="1:4" ht="11.25" customHeight="1" x14ac:dyDescent="0.25">
      <c r="A193" s="1192"/>
      <c r="B193" s="675">
        <v>67.55</v>
      </c>
      <c r="C193" s="675">
        <v>67.551000000000002</v>
      </c>
      <c r="D193" s="676" t="s">
        <v>770</v>
      </c>
    </row>
    <row r="194" spans="1:4" ht="11.25" customHeight="1" x14ac:dyDescent="0.25">
      <c r="A194" s="1192"/>
      <c r="B194" s="675">
        <v>1247.03</v>
      </c>
      <c r="C194" s="675">
        <v>1247.0039999999999</v>
      </c>
      <c r="D194" s="676" t="s">
        <v>2326</v>
      </c>
    </row>
    <row r="195" spans="1:4" ht="11.25" customHeight="1" x14ac:dyDescent="0.25">
      <c r="A195" s="1192"/>
      <c r="B195" s="675">
        <v>50</v>
      </c>
      <c r="C195" s="675">
        <v>50</v>
      </c>
      <c r="D195" s="676" t="s">
        <v>2681</v>
      </c>
    </row>
    <row r="196" spans="1:4" ht="11.25" customHeight="1" x14ac:dyDescent="0.25">
      <c r="A196" s="1192"/>
      <c r="B196" s="675">
        <v>14.6</v>
      </c>
      <c r="C196" s="675">
        <v>14.6</v>
      </c>
      <c r="D196" s="676" t="s">
        <v>678</v>
      </c>
    </row>
    <row r="197" spans="1:4" ht="11.25" customHeight="1" x14ac:dyDescent="0.25">
      <c r="A197" s="1192"/>
      <c r="B197" s="675">
        <v>52.6</v>
      </c>
      <c r="C197" s="675">
        <v>52.6</v>
      </c>
      <c r="D197" s="676" t="s">
        <v>512</v>
      </c>
    </row>
    <row r="198" spans="1:4" ht="11.25" customHeight="1" x14ac:dyDescent="0.25">
      <c r="A198" s="1192"/>
      <c r="B198" s="675">
        <v>1178</v>
      </c>
      <c r="C198" s="675">
        <v>1178</v>
      </c>
      <c r="D198" s="676" t="s">
        <v>2682</v>
      </c>
    </row>
    <row r="199" spans="1:4" ht="11.25" customHeight="1" x14ac:dyDescent="0.25">
      <c r="A199" s="1192"/>
      <c r="B199" s="675">
        <v>20610.479999999996</v>
      </c>
      <c r="C199" s="675">
        <v>20549.706999999999</v>
      </c>
      <c r="D199" s="676" t="s">
        <v>11</v>
      </c>
    </row>
    <row r="200" spans="1:4" ht="11.25" customHeight="1" x14ac:dyDescent="0.25">
      <c r="A200" s="1193" t="s">
        <v>543</v>
      </c>
      <c r="B200" s="672">
        <v>292.25</v>
      </c>
      <c r="C200" s="672">
        <v>292.245</v>
      </c>
      <c r="D200" s="673" t="s">
        <v>2673</v>
      </c>
    </row>
    <row r="201" spans="1:4" ht="11.25" customHeight="1" x14ac:dyDescent="0.25">
      <c r="A201" s="1192"/>
      <c r="B201" s="675">
        <v>51.8</v>
      </c>
      <c r="C201" s="675">
        <v>39.212000000000003</v>
      </c>
      <c r="D201" s="676" t="s">
        <v>2675</v>
      </c>
    </row>
    <row r="202" spans="1:4" ht="11.25" customHeight="1" x14ac:dyDescent="0.25">
      <c r="A202" s="1192"/>
      <c r="B202" s="675">
        <v>364</v>
      </c>
      <c r="C202" s="675">
        <v>364</v>
      </c>
      <c r="D202" s="676" t="s">
        <v>2676</v>
      </c>
    </row>
    <row r="203" spans="1:4" ht="11.25" customHeight="1" x14ac:dyDescent="0.25">
      <c r="A203" s="1192"/>
      <c r="B203" s="675">
        <v>273</v>
      </c>
      <c r="C203" s="675">
        <v>218.4</v>
      </c>
      <c r="D203" s="676" t="s">
        <v>2677</v>
      </c>
    </row>
    <row r="204" spans="1:4" ht="11.25" customHeight="1" x14ac:dyDescent="0.25">
      <c r="A204" s="1192"/>
      <c r="B204" s="675">
        <v>558</v>
      </c>
      <c r="C204" s="675">
        <v>558</v>
      </c>
      <c r="D204" s="676" t="s">
        <v>2680</v>
      </c>
    </row>
    <row r="205" spans="1:4" ht="11.25" customHeight="1" x14ac:dyDescent="0.25">
      <c r="A205" s="1192"/>
      <c r="B205" s="675">
        <v>792.58</v>
      </c>
      <c r="C205" s="675">
        <v>792.57100000000003</v>
      </c>
      <c r="D205" s="676" t="s">
        <v>2326</v>
      </c>
    </row>
    <row r="206" spans="1:4" ht="11.25" customHeight="1" x14ac:dyDescent="0.25">
      <c r="A206" s="1192"/>
      <c r="B206" s="675">
        <v>306.40999999999997</v>
      </c>
      <c r="C206" s="675">
        <v>50</v>
      </c>
      <c r="D206" s="676" t="s">
        <v>512</v>
      </c>
    </row>
    <row r="207" spans="1:4" ht="11.25" customHeight="1" x14ac:dyDescent="0.25">
      <c r="A207" s="1192"/>
      <c r="B207" s="675">
        <v>403</v>
      </c>
      <c r="C207" s="675">
        <v>403</v>
      </c>
      <c r="D207" s="676" t="s">
        <v>2682</v>
      </c>
    </row>
    <row r="208" spans="1:4" ht="11.25" customHeight="1" x14ac:dyDescent="0.25">
      <c r="A208" s="1194"/>
      <c r="B208" s="677">
        <v>3041.04</v>
      </c>
      <c r="C208" s="677">
        <v>2717.4279999999999</v>
      </c>
      <c r="D208" s="678" t="s">
        <v>11</v>
      </c>
    </row>
    <row r="209" spans="1:4" ht="21" x14ac:dyDescent="0.25">
      <c r="A209" s="1192" t="s">
        <v>544</v>
      </c>
      <c r="B209" s="675">
        <v>68.5</v>
      </c>
      <c r="C209" s="675">
        <v>68.5</v>
      </c>
      <c r="D209" s="676" t="s">
        <v>2687</v>
      </c>
    </row>
    <row r="210" spans="1:4" ht="11.25" customHeight="1" x14ac:dyDescent="0.25">
      <c r="A210" s="1192"/>
      <c r="B210" s="675">
        <v>30</v>
      </c>
      <c r="C210" s="675">
        <v>30</v>
      </c>
      <c r="D210" s="676" t="s">
        <v>2679</v>
      </c>
    </row>
    <row r="211" spans="1:4" ht="11.25" customHeight="1" x14ac:dyDescent="0.25">
      <c r="A211" s="1192"/>
      <c r="B211" s="675">
        <v>73</v>
      </c>
      <c r="C211" s="675">
        <v>73</v>
      </c>
      <c r="D211" s="676" t="s">
        <v>2676</v>
      </c>
    </row>
    <row r="212" spans="1:4" ht="11.25" customHeight="1" x14ac:dyDescent="0.25">
      <c r="A212" s="1192"/>
      <c r="B212" s="675">
        <v>51.2</v>
      </c>
      <c r="C212" s="675">
        <v>51.2</v>
      </c>
      <c r="D212" s="676" t="s">
        <v>512</v>
      </c>
    </row>
    <row r="213" spans="1:4" ht="11.25" customHeight="1" x14ac:dyDescent="0.25">
      <c r="A213" s="1192"/>
      <c r="B213" s="675">
        <v>203</v>
      </c>
      <c r="C213" s="675">
        <v>203</v>
      </c>
      <c r="D213" s="676" t="s">
        <v>2682</v>
      </c>
    </row>
    <row r="214" spans="1:4" ht="11.25" customHeight="1" x14ac:dyDescent="0.25">
      <c r="A214" s="1192"/>
      <c r="B214" s="675">
        <v>80</v>
      </c>
      <c r="C214" s="675">
        <v>80</v>
      </c>
      <c r="D214" s="676" t="s">
        <v>610</v>
      </c>
    </row>
    <row r="215" spans="1:4" ht="11.25" customHeight="1" x14ac:dyDescent="0.25">
      <c r="A215" s="1192"/>
      <c r="B215" s="675">
        <v>505.7</v>
      </c>
      <c r="C215" s="675">
        <v>505.7</v>
      </c>
      <c r="D215" s="676" t="s">
        <v>11</v>
      </c>
    </row>
    <row r="216" spans="1:4" ht="11.25" customHeight="1" x14ac:dyDescent="0.25">
      <c r="A216" s="1193" t="s">
        <v>545</v>
      </c>
      <c r="B216" s="672">
        <v>4600</v>
      </c>
      <c r="C216" s="672">
        <v>4600</v>
      </c>
      <c r="D216" s="673" t="s">
        <v>2676</v>
      </c>
    </row>
    <row r="217" spans="1:4" ht="11.25" customHeight="1" x14ac:dyDescent="0.25">
      <c r="A217" s="1192"/>
      <c r="B217" s="675">
        <v>50</v>
      </c>
      <c r="C217" s="675">
        <v>50</v>
      </c>
      <c r="D217" s="676" t="s">
        <v>2681</v>
      </c>
    </row>
    <row r="218" spans="1:4" ht="11.25" customHeight="1" x14ac:dyDescent="0.25">
      <c r="A218" s="1192"/>
      <c r="B218" s="675">
        <v>5106.2</v>
      </c>
      <c r="C218" s="675">
        <v>106.2</v>
      </c>
      <c r="D218" s="676" t="s">
        <v>512</v>
      </c>
    </row>
    <row r="219" spans="1:4" ht="11.25" customHeight="1" x14ac:dyDescent="0.25">
      <c r="A219" s="1192"/>
      <c r="B219" s="675">
        <v>40</v>
      </c>
      <c r="C219" s="675">
        <v>40</v>
      </c>
      <c r="D219" s="676" t="s">
        <v>610</v>
      </c>
    </row>
    <row r="220" spans="1:4" ht="11.25" customHeight="1" x14ac:dyDescent="0.25">
      <c r="A220" s="1194"/>
      <c r="B220" s="677">
        <v>9796.2000000000007</v>
      </c>
      <c r="C220" s="677">
        <v>4796.2</v>
      </c>
      <c r="D220" s="678" t="s">
        <v>11</v>
      </c>
    </row>
    <row r="221" spans="1:4" ht="11.25" customHeight="1" x14ac:dyDescent="0.25">
      <c r="A221" s="1192" t="s">
        <v>546</v>
      </c>
      <c r="B221" s="675">
        <v>300</v>
      </c>
      <c r="C221" s="675">
        <v>300</v>
      </c>
      <c r="D221" s="676" t="s">
        <v>2684</v>
      </c>
    </row>
    <row r="222" spans="1:4" ht="11.25" customHeight="1" x14ac:dyDescent="0.25">
      <c r="A222" s="1192"/>
      <c r="B222" s="675">
        <v>380</v>
      </c>
      <c r="C222" s="675">
        <v>364.57799999999997</v>
      </c>
      <c r="D222" s="676" t="s">
        <v>2677</v>
      </c>
    </row>
    <row r="223" spans="1:4" ht="11.25" customHeight="1" x14ac:dyDescent="0.25">
      <c r="A223" s="1192"/>
      <c r="B223" s="675">
        <v>68.02</v>
      </c>
      <c r="C223" s="675">
        <v>65.403999999999996</v>
      </c>
      <c r="D223" s="676" t="s">
        <v>512</v>
      </c>
    </row>
    <row r="224" spans="1:4" ht="11.25" customHeight="1" x14ac:dyDescent="0.25">
      <c r="A224" s="1192"/>
      <c r="B224" s="675">
        <v>748.02</v>
      </c>
      <c r="C224" s="675">
        <v>729.98199999999997</v>
      </c>
      <c r="D224" s="676" t="s">
        <v>11</v>
      </c>
    </row>
    <row r="225" spans="1:4" ht="11.25" customHeight="1" x14ac:dyDescent="0.25">
      <c r="A225" s="1193" t="s">
        <v>547</v>
      </c>
      <c r="B225" s="672">
        <v>300</v>
      </c>
      <c r="C225" s="672">
        <v>227.58699999999999</v>
      </c>
      <c r="D225" s="673" t="s">
        <v>2684</v>
      </c>
    </row>
    <row r="226" spans="1:4" ht="11.25" customHeight="1" x14ac:dyDescent="0.25">
      <c r="A226" s="1192"/>
      <c r="B226" s="675">
        <v>300</v>
      </c>
      <c r="C226" s="675">
        <v>0</v>
      </c>
      <c r="D226" s="676" t="s">
        <v>501</v>
      </c>
    </row>
    <row r="227" spans="1:4" ht="11.25" customHeight="1" x14ac:dyDescent="0.25">
      <c r="A227" s="1192"/>
      <c r="B227" s="675">
        <v>225</v>
      </c>
      <c r="C227" s="675">
        <v>225</v>
      </c>
      <c r="D227" s="676" t="s">
        <v>512</v>
      </c>
    </row>
    <row r="228" spans="1:4" ht="11.25" customHeight="1" x14ac:dyDescent="0.25">
      <c r="A228" s="1194"/>
      <c r="B228" s="677">
        <v>825</v>
      </c>
      <c r="C228" s="677">
        <v>452.58699999999999</v>
      </c>
      <c r="D228" s="678" t="s">
        <v>11</v>
      </c>
    </row>
    <row r="229" spans="1:4" ht="11.25" customHeight="1" x14ac:dyDescent="0.25">
      <c r="A229" s="1192" t="s">
        <v>548</v>
      </c>
      <c r="B229" s="675">
        <v>198</v>
      </c>
      <c r="C229" s="675">
        <v>198</v>
      </c>
      <c r="D229" s="676" t="s">
        <v>2673</v>
      </c>
    </row>
    <row r="230" spans="1:4" ht="11.25" customHeight="1" x14ac:dyDescent="0.25">
      <c r="A230" s="1192"/>
      <c r="B230" s="675">
        <v>13.53</v>
      </c>
      <c r="C230" s="675">
        <v>13.53</v>
      </c>
      <c r="D230" s="676" t="s">
        <v>512</v>
      </c>
    </row>
    <row r="231" spans="1:4" ht="11.25" customHeight="1" x14ac:dyDescent="0.25">
      <c r="A231" s="1192"/>
      <c r="B231" s="675">
        <v>40</v>
      </c>
      <c r="C231" s="675">
        <v>40</v>
      </c>
      <c r="D231" s="676" t="s">
        <v>610</v>
      </c>
    </row>
    <row r="232" spans="1:4" ht="11.25" customHeight="1" x14ac:dyDescent="0.25">
      <c r="A232" s="1192"/>
      <c r="B232" s="675">
        <v>251.53</v>
      </c>
      <c r="C232" s="675">
        <v>251.53</v>
      </c>
      <c r="D232" s="676" t="s">
        <v>11</v>
      </c>
    </row>
    <row r="233" spans="1:4" ht="11.25" customHeight="1" x14ac:dyDescent="0.25">
      <c r="A233" s="1193" t="s">
        <v>549</v>
      </c>
      <c r="B233" s="672">
        <v>5.2</v>
      </c>
      <c r="C233" s="672">
        <v>5.2</v>
      </c>
      <c r="D233" s="673" t="s">
        <v>512</v>
      </c>
    </row>
    <row r="234" spans="1:4" ht="11.25" customHeight="1" x14ac:dyDescent="0.25">
      <c r="A234" s="1194"/>
      <c r="B234" s="677">
        <v>5.2</v>
      </c>
      <c r="C234" s="677">
        <v>5.2</v>
      </c>
      <c r="D234" s="678" t="s">
        <v>11</v>
      </c>
    </row>
    <row r="235" spans="1:4" ht="11.25" customHeight="1" x14ac:dyDescent="0.25">
      <c r="A235" s="1192" t="s">
        <v>2695</v>
      </c>
      <c r="B235" s="675">
        <v>238</v>
      </c>
      <c r="C235" s="675">
        <v>238</v>
      </c>
      <c r="D235" s="676" t="s">
        <v>2684</v>
      </c>
    </row>
    <row r="236" spans="1:4" ht="11.25" customHeight="1" x14ac:dyDescent="0.25">
      <c r="A236" s="1192"/>
      <c r="B236" s="675">
        <v>238</v>
      </c>
      <c r="C236" s="675">
        <v>238</v>
      </c>
      <c r="D236" s="676" t="s">
        <v>11</v>
      </c>
    </row>
    <row r="237" spans="1:4" ht="11.25" customHeight="1" x14ac:dyDescent="0.25">
      <c r="A237" s="1193" t="s">
        <v>2696</v>
      </c>
      <c r="B237" s="672">
        <v>91.1</v>
      </c>
      <c r="C237" s="672">
        <v>91.1</v>
      </c>
      <c r="D237" s="673" t="s">
        <v>2678</v>
      </c>
    </row>
    <row r="238" spans="1:4" ht="11.25" customHeight="1" x14ac:dyDescent="0.25">
      <c r="A238" s="1194"/>
      <c r="B238" s="677">
        <v>91.1</v>
      </c>
      <c r="C238" s="677">
        <v>91.1</v>
      </c>
      <c r="D238" s="678" t="s">
        <v>11</v>
      </c>
    </row>
    <row r="239" spans="1:4" ht="11.25" customHeight="1" x14ac:dyDescent="0.25">
      <c r="A239" s="1192" t="s">
        <v>550</v>
      </c>
      <c r="B239" s="675">
        <v>85.5</v>
      </c>
      <c r="C239" s="675">
        <v>0</v>
      </c>
      <c r="D239" s="676" t="s">
        <v>2673</v>
      </c>
    </row>
    <row r="240" spans="1:4" ht="11.25" customHeight="1" x14ac:dyDescent="0.25">
      <c r="A240" s="1192"/>
      <c r="B240" s="675">
        <v>738</v>
      </c>
      <c r="C240" s="675">
        <v>518.4</v>
      </c>
      <c r="D240" s="676" t="s">
        <v>2677</v>
      </c>
    </row>
    <row r="241" spans="1:4" ht="11.25" customHeight="1" x14ac:dyDescent="0.25">
      <c r="A241" s="1192"/>
      <c r="B241" s="675">
        <v>225</v>
      </c>
      <c r="C241" s="675">
        <v>0</v>
      </c>
      <c r="D241" s="676" t="s">
        <v>512</v>
      </c>
    </row>
    <row r="242" spans="1:4" ht="11.25" customHeight="1" x14ac:dyDescent="0.25">
      <c r="A242" s="1192"/>
      <c r="B242" s="675">
        <v>1048.5</v>
      </c>
      <c r="C242" s="675">
        <v>518.4</v>
      </c>
      <c r="D242" s="676" t="s">
        <v>11</v>
      </c>
    </row>
    <row r="243" spans="1:4" ht="11.25" customHeight="1" x14ac:dyDescent="0.25">
      <c r="A243" s="1193" t="s">
        <v>939</v>
      </c>
      <c r="B243" s="672">
        <v>300</v>
      </c>
      <c r="C243" s="672">
        <v>300</v>
      </c>
      <c r="D243" s="673" t="s">
        <v>2684</v>
      </c>
    </row>
    <row r="244" spans="1:4" ht="11.25" customHeight="1" x14ac:dyDescent="0.25">
      <c r="A244" s="1192"/>
      <c r="B244" s="675">
        <v>472</v>
      </c>
      <c r="C244" s="675">
        <v>236</v>
      </c>
      <c r="D244" s="676" t="s">
        <v>2677</v>
      </c>
    </row>
    <row r="245" spans="1:4" ht="11.25" customHeight="1" x14ac:dyDescent="0.25">
      <c r="A245" s="1192"/>
      <c r="B245" s="675">
        <v>225</v>
      </c>
      <c r="C245" s="675">
        <v>225</v>
      </c>
      <c r="D245" s="676" t="s">
        <v>512</v>
      </c>
    </row>
    <row r="246" spans="1:4" ht="11.25" customHeight="1" x14ac:dyDescent="0.25">
      <c r="A246" s="1194"/>
      <c r="B246" s="677">
        <v>997</v>
      </c>
      <c r="C246" s="677">
        <v>761</v>
      </c>
      <c r="D246" s="678" t="s">
        <v>11</v>
      </c>
    </row>
    <row r="247" spans="1:4" ht="11.25" customHeight="1" x14ac:dyDescent="0.25">
      <c r="A247" s="1192" t="s">
        <v>2697</v>
      </c>
      <c r="B247" s="675">
        <v>786.4</v>
      </c>
      <c r="C247" s="675">
        <v>0</v>
      </c>
      <c r="D247" s="676" t="s">
        <v>2698</v>
      </c>
    </row>
    <row r="248" spans="1:4" ht="11.25" customHeight="1" x14ac:dyDescent="0.25">
      <c r="A248" s="1192"/>
      <c r="B248" s="675">
        <v>500</v>
      </c>
      <c r="C248" s="675">
        <v>400</v>
      </c>
      <c r="D248" s="676" t="s">
        <v>2677</v>
      </c>
    </row>
    <row r="249" spans="1:4" ht="11.25" customHeight="1" x14ac:dyDescent="0.25">
      <c r="A249" s="1192"/>
      <c r="B249" s="675">
        <v>1286.4000000000001</v>
      </c>
      <c r="C249" s="675">
        <v>400</v>
      </c>
      <c r="D249" s="676" t="s">
        <v>11</v>
      </c>
    </row>
    <row r="250" spans="1:4" ht="11.25" customHeight="1" x14ac:dyDescent="0.25">
      <c r="A250" s="1193" t="s">
        <v>2699</v>
      </c>
      <c r="B250" s="672">
        <v>268.10000000000002</v>
      </c>
      <c r="C250" s="672">
        <v>127.6</v>
      </c>
      <c r="D250" s="673" t="s">
        <v>2673</v>
      </c>
    </row>
    <row r="251" spans="1:4" ht="11.25" customHeight="1" x14ac:dyDescent="0.25">
      <c r="A251" s="1194"/>
      <c r="B251" s="677">
        <v>268.10000000000002</v>
      </c>
      <c r="C251" s="677">
        <v>127.6</v>
      </c>
      <c r="D251" s="678" t="s">
        <v>11</v>
      </c>
    </row>
    <row r="252" spans="1:4" ht="11.25" customHeight="1" x14ac:dyDescent="0.25">
      <c r="A252" s="1192" t="s">
        <v>2700</v>
      </c>
      <c r="B252" s="675">
        <v>114</v>
      </c>
      <c r="C252" s="675">
        <v>78.52</v>
      </c>
      <c r="D252" s="676" t="s">
        <v>2684</v>
      </c>
    </row>
    <row r="253" spans="1:4" ht="11.25" customHeight="1" x14ac:dyDescent="0.25">
      <c r="A253" s="1192"/>
      <c r="B253" s="675">
        <v>114</v>
      </c>
      <c r="C253" s="675">
        <v>78.52</v>
      </c>
      <c r="D253" s="676" t="s">
        <v>11</v>
      </c>
    </row>
    <row r="254" spans="1:4" ht="11.25" customHeight="1" x14ac:dyDescent="0.25">
      <c r="A254" s="1193" t="s">
        <v>940</v>
      </c>
      <c r="B254" s="672">
        <v>120.72</v>
      </c>
      <c r="C254" s="672">
        <v>120.71599999999999</v>
      </c>
      <c r="D254" s="673" t="s">
        <v>2684</v>
      </c>
    </row>
    <row r="255" spans="1:4" ht="11.25" customHeight="1" x14ac:dyDescent="0.25">
      <c r="A255" s="1192"/>
      <c r="B255" s="675">
        <v>810</v>
      </c>
      <c r="C255" s="675">
        <v>729</v>
      </c>
      <c r="D255" s="676" t="s">
        <v>2677</v>
      </c>
    </row>
    <row r="256" spans="1:4" ht="11.25" customHeight="1" x14ac:dyDescent="0.25">
      <c r="A256" s="1192"/>
      <c r="B256" s="675">
        <v>225</v>
      </c>
      <c r="C256" s="675">
        <v>0</v>
      </c>
      <c r="D256" s="676" t="s">
        <v>512</v>
      </c>
    </row>
    <row r="257" spans="1:4" ht="11.25" customHeight="1" x14ac:dyDescent="0.25">
      <c r="A257" s="1194"/>
      <c r="B257" s="677">
        <v>1155.72</v>
      </c>
      <c r="C257" s="677">
        <v>849.71600000000001</v>
      </c>
      <c r="D257" s="678" t="s">
        <v>11</v>
      </c>
    </row>
    <row r="258" spans="1:4" ht="11.25" customHeight="1" x14ac:dyDescent="0.25">
      <c r="A258" s="1192" t="s">
        <v>551</v>
      </c>
      <c r="B258" s="675">
        <v>102</v>
      </c>
      <c r="C258" s="675">
        <v>51</v>
      </c>
      <c r="D258" s="676" t="s">
        <v>2677</v>
      </c>
    </row>
    <row r="259" spans="1:4" ht="11.25" customHeight="1" x14ac:dyDescent="0.25">
      <c r="A259" s="1192"/>
      <c r="B259" s="675">
        <v>16.97</v>
      </c>
      <c r="C259" s="675">
        <v>16.97</v>
      </c>
      <c r="D259" s="676" t="s">
        <v>512</v>
      </c>
    </row>
    <row r="260" spans="1:4" ht="11.25" customHeight="1" x14ac:dyDescent="0.25">
      <c r="A260" s="1192"/>
      <c r="B260" s="675">
        <v>118.97</v>
      </c>
      <c r="C260" s="675">
        <v>67.97</v>
      </c>
      <c r="D260" s="676" t="s">
        <v>11</v>
      </c>
    </row>
    <row r="261" spans="1:4" ht="11.25" customHeight="1" x14ac:dyDescent="0.25">
      <c r="A261" s="1193" t="s">
        <v>1017</v>
      </c>
      <c r="B261" s="672">
        <v>405</v>
      </c>
      <c r="C261" s="672">
        <v>405</v>
      </c>
      <c r="D261" s="673" t="s">
        <v>2673</v>
      </c>
    </row>
    <row r="262" spans="1:4" ht="11.25" customHeight="1" x14ac:dyDescent="0.25">
      <c r="A262" s="1192"/>
      <c r="B262" s="675">
        <v>1000</v>
      </c>
      <c r="C262" s="675">
        <v>1000</v>
      </c>
      <c r="D262" s="676" t="s">
        <v>666</v>
      </c>
    </row>
    <row r="263" spans="1:4" ht="11.25" customHeight="1" x14ac:dyDescent="0.25">
      <c r="A263" s="1194"/>
      <c r="B263" s="677">
        <v>1405</v>
      </c>
      <c r="C263" s="677">
        <v>1405</v>
      </c>
      <c r="D263" s="678" t="s">
        <v>11</v>
      </c>
    </row>
    <row r="264" spans="1:4" ht="11.25" customHeight="1" x14ac:dyDescent="0.25">
      <c r="A264" s="1192" t="s">
        <v>552</v>
      </c>
      <c r="B264" s="675">
        <v>50</v>
      </c>
      <c r="C264" s="675">
        <v>50</v>
      </c>
      <c r="D264" s="676" t="s">
        <v>512</v>
      </c>
    </row>
    <row r="265" spans="1:4" ht="11.25" customHeight="1" x14ac:dyDescent="0.25">
      <c r="A265" s="1192"/>
      <c r="B265" s="675">
        <v>50</v>
      </c>
      <c r="C265" s="675">
        <v>50</v>
      </c>
      <c r="D265" s="676" t="s">
        <v>11</v>
      </c>
    </row>
    <row r="266" spans="1:4" ht="11.25" customHeight="1" x14ac:dyDescent="0.25">
      <c r="A266" s="1193" t="s">
        <v>553</v>
      </c>
      <c r="B266" s="672">
        <v>225</v>
      </c>
      <c r="C266" s="672">
        <v>0</v>
      </c>
      <c r="D266" s="673" t="s">
        <v>512</v>
      </c>
    </row>
    <row r="267" spans="1:4" ht="11.25" customHeight="1" x14ac:dyDescent="0.25">
      <c r="A267" s="1194"/>
      <c r="B267" s="677">
        <v>225</v>
      </c>
      <c r="C267" s="677">
        <v>0</v>
      </c>
      <c r="D267" s="678" t="s">
        <v>11</v>
      </c>
    </row>
    <row r="268" spans="1:4" ht="11.25" customHeight="1" x14ac:dyDescent="0.25">
      <c r="A268" s="1192" t="s">
        <v>935</v>
      </c>
      <c r="B268" s="675">
        <v>300</v>
      </c>
      <c r="C268" s="675">
        <v>0</v>
      </c>
      <c r="D268" s="676" t="s">
        <v>501</v>
      </c>
    </row>
    <row r="269" spans="1:4" ht="11.25" customHeight="1" x14ac:dyDescent="0.25">
      <c r="A269" s="1192"/>
      <c r="B269" s="675">
        <v>229.27</v>
      </c>
      <c r="C269" s="675">
        <v>4.2699999999999996</v>
      </c>
      <c r="D269" s="676" t="s">
        <v>512</v>
      </c>
    </row>
    <row r="270" spans="1:4" ht="11.25" customHeight="1" x14ac:dyDescent="0.25">
      <c r="A270" s="1192"/>
      <c r="B270" s="675">
        <v>529.27</v>
      </c>
      <c r="C270" s="675">
        <v>4.2699999999999996</v>
      </c>
      <c r="D270" s="676" t="s">
        <v>11</v>
      </c>
    </row>
    <row r="271" spans="1:4" ht="11.25" customHeight="1" x14ac:dyDescent="0.25">
      <c r="A271" s="1193" t="s">
        <v>554</v>
      </c>
      <c r="B271" s="672">
        <v>10000</v>
      </c>
      <c r="C271" s="672">
        <v>0</v>
      </c>
      <c r="D271" s="673" t="s">
        <v>493</v>
      </c>
    </row>
    <row r="272" spans="1:4" ht="11.25" customHeight="1" x14ac:dyDescent="0.25">
      <c r="A272" s="1194"/>
      <c r="B272" s="677">
        <v>10000</v>
      </c>
      <c r="C272" s="677">
        <v>0</v>
      </c>
      <c r="D272" s="678" t="s">
        <v>11</v>
      </c>
    </row>
    <row r="273" spans="1:4" ht="11.25" customHeight="1" x14ac:dyDescent="0.25">
      <c r="A273" s="1193" t="s">
        <v>555</v>
      </c>
      <c r="B273" s="672">
        <v>300</v>
      </c>
      <c r="C273" s="672">
        <v>300</v>
      </c>
      <c r="D273" s="673" t="s">
        <v>2684</v>
      </c>
    </row>
    <row r="274" spans="1:4" ht="11.25" customHeight="1" x14ac:dyDescent="0.25">
      <c r="A274" s="1192"/>
      <c r="B274" s="675">
        <v>46.97</v>
      </c>
      <c r="C274" s="675">
        <v>46.97</v>
      </c>
      <c r="D274" s="676" t="s">
        <v>512</v>
      </c>
    </row>
    <row r="275" spans="1:4" ht="11.25" customHeight="1" x14ac:dyDescent="0.25">
      <c r="A275" s="1194"/>
      <c r="B275" s="677">
        <v>346.97</v>
      </c>
      <c r="C275" s="677">
        <v>346.97</v>
      </c>
      <c r="D275" s="678" t="s">
        <v>11</v>
      </c>
    </row>
    <row r="276" spans="1:4" ht="11.25" customHeight="1" x14ac:dyDescent="0.25">
      <c r="A276" s="1193" t="s">
        <v>941</v>
      </c>
      <c r="B276" s="672">
        <v>18.899999999999999</v>
      </c>
      <c r="C276" s="672">
        <v>18.899999999999999</v>
      </c>
      <c r="D276" s="673" t="s">
        <v>2673</v>
      </c>
    </row>
    <row r="277" spans="1:4" ht="11.25" customHeight="1" x14ac:dyDescent="0.25">
      <c r="A277" s="1192"/>
      <c r="B277" s="675">
        <v>500</v>
      </c>
      <c r="C277" s="675">
        <v>400</v>
      </c>
      <c r="D277" s="676" t="s">
        <v>2677</v>
      </c>
    </row>
    <row r="278" spans="1:4" ht="11.25" customHeight="1" x14ac:dyDescent="0.25">
      <c r="A278" s="1192"/>
      <c r="B278" s="675">
        <v>225</v>
      </c>
      <c r="C278" s="675">
        <v>0</v>
      </c>
      <c r="D278" s="676" t="s">
        <v>512</v>
      </c>
    </row>
    <row r="279" spans="1:4" ht="11.25" customHeight="1" x14ac:dyDescent="0.25">
      <c r="A279" s="1194"/>
      <c r="B279" s="677">
        <v>743.9</v>
      </c>
      <c r="C279" s="677">
        <v>418.9</v>
      </c>
      <c r="D279" s="678" t="s">
        <v>11</v>
      </c>
    </row>
    <row r="280" spans="1:4" ht="11.25" customHeight="1" x14ac:dyDescent="0.25">
      <c r="A280" s="1192" t="s">
        <v>556</v>
      </c>
      <c r="B280" s="675">
        <v>146.97</v>
      </c>
      <c r="C280" s="675">
        <v>146.97</v>
      </c>
      <c r="D280" s="676" t="s">
        <v>2673</v>
      </c>
    </row>
    <row r="281" spans="1:4" ht="11.25" customHeight="1" x14ac:dyDescent="0.25">
      <c r="A281" s="1192"/>
      <c r="B281" s="675">
        <v>246.5</v>
      </c>
      <c r="C281" s="675">
        <v>17.393999999999998</v>
      </c>
      <c r="D281" s="676" t="s">
        <v>512</v>
      </c>
    </row>
    <row r="282" spans="1:4" ht="11.25" customHeight="1" x14ac:dyDescent="0.25">
      <c r="A282" s="1192"/>
      <c r="B282" s="675">
        <v>393.47</v>
      </c>
      <c r="C282" s="675">
        <v>164.364</v>
      </c>
      <c r="D282" s="676" t="s">
        <v>11</v>
      </c>
    </row>
    <row r="283" spans="1:4" ht="11.25" customHeight="1" x14ac:dyDescent="0.25">
      <c r="A283" s="1193" t="s">
        <v>557</v>
      </c>
      <c r="B283" s="672">
        <v>987</v>
      </c>
      <c r="C283" s="672">
        <v>643.5</v>
      </c>
      <c r="D283" s="673" t="s">
        <v>2677</v>
      </c>
    </row>
    <row r="284" spans="1:4" ht="11.25" customHeight="1" x14ac:dyDescent="0.25">
      <c r="A284" s="1192"/>
      <c r="B284" s="675">
        <v>407</v>
      </c>
      <c r="C284" s="675">
        <v>394.51875000000001</v>
      </c>
      <c r="D284" s="676" t="s">
        <v>783</v>
      </c>
    </row>
    <row r="285" spans="1:4" ht="11.25" customHeight="1" x14ac:dyDescent="0.25">
      <c r="A285" s="1194"/>
      <c r="B285" s="677">
        <v>1394</v>
      </c>
      <c r="C285" s="677">
        <v>1038.01875</v>
      </c>
      <c r="D285" s="678" t="s">
        <v>11</v>
      </c>
    </row>
    <row r="286" spans="1:4" ht="11.25" customHeight="1" x14ac:dyDescent="0.25">
      <c r="A286" s="1192" t="s">
        <v>2701</v>
      </c>
      <c r="B286" s="675">
        <v>121.3</v>
      </c>
      <c r="C286" s="675">
        <v>0</v>
      </c>
      <c r="D286" s="676" t="s">
        <v>2673</v>
      </c>
    </row>
    <row r="287" spans="1:4" ht="11.25" customHeight="1" x14ac:dyDescent="0.25">
      <c r="A287" s="1192"/>
      <c r="B287" s="675">
        <v>121.3</v>
      </c>
      <c r="C287" s="675">
        <v>0</v>
      </c>
      <c r="D287" s="676" t="s">
        <v>11</v>
      </c>
    </row>
    <row r="288" spans="1:4" ht="11.25" customHeight="1" x14ac:dyDescent="0.25">
      <c r="A288" s="1193" t="s">
        <v>642</v>
      </c>
      <c r="B288" s="672">
        <v>25</v>
      </c>
      <c r="C288" s="672">
        <v>25</v>
      </c>
      <c r="D288" s="673" t="s">
        <v>2675</v>
      </c>
    </row>
    <row r="289" spans="1:4" ht="11.25" customHeight="1" x14ac:dyDescent="0.25">
      <c r="A289" s="1192"/>
      <c r="B289" s="675">
        <v>288</v>
      </c>
      <c r="C289" s="675">
        <v>288</v>
      </c>
      <c r="D289" s="676" t="s">
        <v>2676</v>
      </c>
    </row>
    <row r="290" spans="1:4" ht="11.25" customHeight="1" x14ac:dyDescent="0.25">
      <c r="A290" s="1192"/>
      <c r="B290" s="675">
        <v>500</v>
      </c>
      <c r="C290" s="675">
        <v>250</v>
      </c>
      <c r="D290" s="676" t="s">
        <v>2677</v>
      </c>
    </row>
    <row r="291" spans="1:4" ht="11.25" customHeight="1" x14ac:dyDescent="0.25">
      <c r="A291" s="1192"/>
      <c r="B291" s="675">
        <v>100</v>
      </c>
      <c r="C291" s="675">
        <v>100</v>
      </c>
      <c r="D291" s="676" t="s">
        <v>2685</v>
      </c>
    </row>
    <row r="292" spans="1:4" ht="11.25" customHeight="1" x14ac:dyDescent="0.25">
      <c r="A292" s="1192"/>
      <c r="B292" s="675">
        <v>50</v>
      </c>
      <c r="C292" s="675">
        <v>50</v>
      </c>
      <c r="D292" s="676" t="s">
        <v>711</v>
      </c>
    </row>
    <row r="293" spans="1:4" ht="11.25" customHeight="1" x14ac:dyDescent="0.25">
      <c r="A293" s="1192"/>
      <c r="B293" s="675">
        <v>225</v>
      </c>
      <c r="C293" s="675">
        <v>0</v>
      </c>
      <c r="D293" s="676" t="s">
        <v>512</v>
      </c>
    </row>
    <row r="294" spans="1:4" ht="11.25" customHeight="1" x14ac:dyDescent="0.25">
      <c r="A294" s="1194"/>
      <c r="B294" s="677">
        <v>1188</v>
      </c>
      <c r="C294" s="677">
        <v>713</v>
      </c>
      <c r="D294" s="678" t="s">
        <v>11</v>
      </c>
    </row>
    <row r="295" spans="1:4" ht="11.25" customHeight="1" x14ac:dyDescent="0.25">
      <c r="A295" s="1192" t="s">
        <v>2702</v>
      </c>
      <c r="B295" s="675">
        <v>267.3</v>
      </c>
      <c r="C295" s="675">
        <v>13.29</v>
      </c>
      <c r="D295" s="676" t="s">
        <v>2673</v>
      </c>
    </row>
    <row r="296" spans="1:4" ht="11.25" customHeight="1" x14ac:dyDescent="0.25">
      <c r="A296" s="1192"/>
      <c r="B296" s="675">
        <v>294</v>
      </c>
      <c r="C296" s="675">
        <v>294</v>
      </c>
      <c r="D296" s="676" t="s">
        <v>2684</v>
      </c>
    </row>
    <row r="297" spans="1:4" ht="11.25" customHeight="1" x14ac:dyDescent="0.25">
      <c r="A297" s="1192"/>
      <c r="B297" s="675">
        <v>561.29999999999995</v>
      </c>
      <c r="C297" s="675">
        <v>307.29000000000002</v>
      </c>
      <c r="D297" s="676" t="s">
        <v>11</v>
      </c>
    </row>
    <row r="298" spans="1:4" ht="11.25" customHeight="1" x14ac:dyDescent="0.25">
      <c r="A298" s="1193" t="s">
        <v>2703</v>
      </c>
      <c r="B298" s="672">
        <v>412.48</v>
      </c>
      <c r="C298" s="672">
        <v>391.93725000000001</v>
      </c>
      <c r="D298" s="673" t="s">
        <v>2684</v>
      </c>
    </row>
    <row r="299" spans="1:4" ht="11.25" customHeight="1" x14ac:dyDescent="0.25">
      <c r="A299" s="1192"/>
      <c r="B299" s="675">
        <v>308</v>
      </c>
      <c r="C299" s="675">
        <v>154</v>
      </c>
      <c r="D299" s="676" t="s">
        <v>2677</v>
      </c>
    </row>
    <row r="300" spans="1:4" ht="11.25" customHeight="1" x14ac:dyDescent="0.25">
      <c r="A300" s="1194"/>
      <c r="B300" s="677">
        <v>720.48</v>
      </c>
      <c r="C300" s="677">
        <v>545.93724999999995</v>
      </c>
      <c r="D300" s="678" t="s">
        <v>11</v>
      </c>
    </row>
    <row r="301" spans="1:4" ht="11.25" customHeight="1" x14ac:dyDescent="0.25">
      <c r="A301" s="1192" t="s">
        <v>2704</v>
      </c>
      <c r="B301" s="675">
        <v>48</v>
      </c>
      <c r="C301" s="675">
        <v>48</v>
      </c>
      <c r="D301" s="676" t="s">
        <v>2674</v>
      </c>
    </row>
    <row r="302" spans="1:4" ht="11.25" customHeight="1" x14ac:dyDescent="0.25">
      <c r="A302" s="1192"/>
      <c r="B302" s="675">
        <v>56.8</v>
      </c>
      <c r="C302" s="675">
        <v>56.8</v>
      </c>
      <c r="D302" s="676" t="s">
        <v>2675</v>
      </c>
    </row>
    <row r="303" spans="1:4" ht="11.25" customHeight="1" x14ac:dyDescent="0.25">
      <c r="A303" s="1192"/>
      <c r="B303" s="675">
        <v>122</v>
      </c>
      <c r="C303" s="675">
        <v>97.6</v>
      </c>
      <c r="D303" s="676" t="s">
        <v>2677</v>
      </c>
    </row>
    <row r="304" spans="1:4" ht="11.25" customHeight="1" x14ac:dyDescent="0.25">
      <c r="A304" s="1192"/>
      <c r="B304" s="675">
        <v>226.8</v>
      </c>
      <c r="C304" s="675">
        <v>202.39999999999998</v>
      </c>
      <c r="D304" s="676" t="s">
        <v>11</v>
      </c>
    </row>
    <row r="305" spans="1:4" ht="11.25" customHeight="1" x14ac:dyDescent="0.25">
      <c r="A305" s="1193" t="s">
        <v>2705</v>
      </c>
      <c r="B305" s="672">
        <v>151.5</v>
      </c>
      <c r="C305" s="672">
        <v>0</v>
      </c>
      <c r="D305" s="673" t="s">
        <v>2673</v>
      </c>
    </row>
    <row r="306" spans="1:4" ht="11.25" customHeight="1" x14ac:dyDescent="0.25">
      <c r="A306" s="1194"/>
      <c r="B306" s="677">
        <v>151.5</v>
      </c>
      <c r="C306" s="677">
        <v>0</v>
      </c>
      <c r="D306" s="678" t="s">
        <v>11</v>
      </c>
    </row>
    <row r="307" spans="1:4" ht="11.25" customHeight="1" x14ac:dyDescent="0.25">
      <c r="A307" s="1192" t="s">
        <v>2706</v>
      </c>
      <c r="B307" s="675">
        <v>55.8</v>
      </c>
      <c r="C307" s="675">
        <v>55.8</v>
      </c>
      <c r="D307" s="676" t="s">
        <v>2673</v>
      </c>
    </row>
    <row r="308" spans="1:4" ht="11.25" customHeight="1" x14ac:dyDescent="0.25">
      <c r="A308" s="1192"/>
      <c r="B308" s="675">
        <v>53</v>
      </c>
      <c r="C308" s="675">
        <v>0</v>
      </c>
      <c r="D308" s="676" t="s">
        <v>2677</v>
      </c>
    </row>
    <row r="309" spans="1:4" ht="11.25" customHeight="1" x14ac:dyDescent="0.25">
      <c r="A309" s="1192"/>
      <c r="B309" s="675">
        <v>108.8</v>
      </c>
      <c r="C309" s="675">
        <v>55.8</v>
      </c>
      <c r="D309" s="676" t="s">
        <v>11</v>
      </c>
    </row>
    <row r="310" spans="1:4" ht="11.25" customHeight="1" x14ac:dyDescent="0.25">
      <c r="A310" s="1193" t="s">
        <v>2707</v>
      </c>
      <c r="B310" s="672">
        <v>300</v>
      </c>
      <c r="C310" s="672">
        <v>300</v>
      </c>
      <c r="D310" s="673" t="s">
        <v>2676</v>
      </c>
    </row>
    <row r="311" spans="1:4" ht="11.25" customHeight="1" x14ac:dyDescent="0.25">
      <c r="A311" s="1194"/>
      <c r="B311" s="677">
        <v>300</v>
      </c>
      <c r="C311" s="677">
        <v>300</v>
      </c>
      <c r="D311" s="678" t="s">
        <v>11</v>
      </c>
    </row>
    <row r="312" spans="1:4" ht="11.25" customHeight="1" x14ac:dyDescent="0.25">
      <c r="A312" s="1192" t="s">
        <v>2708</v>
      </c>
      <c r="B312" s="675">
        <v>134.19999999999999</v>
      </c>
      <c r="C312" s="675">
        <v>134.19999999999999</v>
      </c>
      <c r="D312" s="676" t="s">
        <v>2684</v>
      </c>
    </row>
    <row r="313" spans="1:4" ht="11.25" customHeight="1" x14ac:dyDescent="0.25">
      <c r="A313" s="1192"/>
      <c r="B313" s="675">
        <v>134.19999999999999</v>
      </c>
      <c r="C313" s="675">
        <v>134.19999999999999</v>
      </c>
      <c r="D313" s="676" t="s">
        <v>11</v>
      </c>
    </row>
    <row r="314" spans="1:4" ht="11.25" customHeight="1" x14ac:dyDescent="0.25">
      <c r="A314" s="1193" t="s">
        <v>2709</v>
      </c>
      <c r="B314" s="672">
        <v>85.5</v>
      </c>
      <c r="C314" s="672">
        <v>85.5</v>
      </c>
      <c r="D314" s="673" t="s">
        <v>2673</v>
      </c>
    </row>
    <row r="315" spans="1:4" ht="11.25" customHeight="1" x14ac:dyDescent="0.25">
      <c r="A315" s="1192"/>
      <c r="B315" s="675">
        <v>480</v>
      </c>
      <c r="C315" s="675">
        <v>339</v>
      </c>
      <c r="D315" s="676" t="s">
        <v>2677</v>
      </c>
    </row>
    <row r="316" spans="1:4" ht="11.25" customHeight="1" x14ac:dyDescent="0.25">
      <c r="A316" s="1194"/>
      <c r="B316" s="677">
        <v>565.5</v>
      </c>
      <c r="C316" s="677">
        <v>424.5</v>
      </c>
      <c r="D316" s="678" t="s">
        <v>11</v>
      </c>
    </row>
    <row r="317" spans="1:4" ht="11.25" customHeight="1" x14ac:dyDescent="0.25">
      <c r="A317" s="1192" t="s">
        <v>2710</v>
      </c>
      <c r="B317" s="675">
        <v>199</v>
      </c>
      <c r="C317" s="675">
        <v>99.5</v>
      </c>
      <c r="D317" s="676" t="s">
        <v>2677</v>
      </c>
    </row>
    <row r="318" spans="1:4" ht="11.25" customHeight="1" x14ac:dyDescent="0.25">
      <c r="A318" s="1192"/>
      <c r="B318" s="675">
        <v>205</v>
      </c>
      <c r="C318" s="675">
        <v>205</v>
      </c>
      <c r="D318" s="676" t="s">
        <v>2682</v>
      </c>
    </row>
    <row r="319" spans="1:4" ht="11.25" customHeight="1" x14ac:dyDescent="0.25">
      <c r="A319" s="1192"/>
      <c r="B319" s="675">
        <v>404</v>
      </c>
      <c r="C319" s="675">
        <v>304.5</v>
      </c>
      <c r="D319" s="676" t="s">
        <v>11</v>
      </c>
    </row>
    <row r="320" spans="1:4" ht="11.25" customHeight="1" x14ac:dyDescent="0.25">
      <c r="A320" s="1193" t="s">
        <v>2711</v>
      </c>
      <c r="B320" s="672">
        <v>96.58</v>
      </c>
      <c r="C320" s="672">
        <v>13.584</v>
      </c>
      <c r="D320" s="673" t="s">
        <v>2673</v>
      </c>
    </row>
    <row r="321" spans="1:4" ht="11.25" customHeight="1" x14ac:dyDescent="0.25">
      <c r="A321" s="1192"/>
      <c r="B321" s="675">
        <v>105</v>
      </c>
      <c r="C321" s="675">
        <v>52.5</v>
      </c>
      <c r="D321" s="676" t="s">
        <v>2677</v>
      </c>
    </row>
    <row r="322" spans="1:4" ht="11.25" customHeight="1" x14ac:dyDescent="0.25">
      <c r="A322" s="1194"/>
      <c r="B322" s="677">
        <v>201.57999999999998</v>
      </c>
      <c r="C322" s="677">
        <v>66.084000000000003</v>
      </c>
      <c r="D322" s="678" t="s">
        <v>11</v>
      </c>
    </row>
    <row r="323" spans="1:4" ht="11.25" customHeight="1" x14ac:dyDescent="0.25">
      <c r="A323" s="1192" t="s">
        <v>2712</v>
      </c>
      <c r="B323" s="675">
        <v>300</v>
      </c>
      <c r="C323" s="675">
        <v>264.476</v>
      </c>
      <c r="D323" s="676" t="s">
        <v>2684</v>
      </c>
    </row>
    <row r="324" spans="1:4" ht="11.25" customHeight="1" x14ac:dyDescent="0.25">
      <c r="A324" s="1192"/>
      <c r="B324" s="675">
        <v>300</v>
      </c>
      <c r="C324" s="675">
        <v>264.476</v>
      </c>
      <c r="D324" s="676" t="s">
        <v>11</v>
      </c>
    </row>
    <row r="325" spans="1:4" ht="11.25" customHeight="1" x14ac:dyDescent="0.25">
      <c r="A325" s="1193" t="s">
        <v>942</v>
      </c>
      <c r="B325" s="672">
        <v>189.2</v>
      </c>
      <c r="C325" s="672">
        <v>151.36000000000001</v>
      </c>
      <c r="D325" s="673" t="s">
        <v>2684</v>
      </c>
    </row>
    <row r="326" spans="1:4" ht="11.25" customHeight="1" x14ac:dyDescent="0.25">
      <c r="A326" s="1192"/>
      <c r="B326" s="675">
        <v>495</v>
      </c>
      <c r="C326" s="675">
        <v>396</v>
      </c>
      <c r="D326" s="676" t="s">
        <v>2677</v>
      </c>
    </row>
    <row r="327" spans="1:4" ht="11.25" customHeight="1" x14ac:dyDescent="0.25">
      <c r="A327" s="1192"/>
      <c r="B327" s="675">
        <v>50</v>
      </c>
      <c r="C327" s="675">
        <v>50</v>
      </c>
      <c r="D327" s="676" t="s">
        <v>2713</v>
      </c>
    </row>
    <row r="328" spans="1:4" ht="11.25" customHeight="1" x14ac:dyDescent="0.25">
      <c r="A328" s="1192"/>
      <c r="B328" s="675">
        <v>500</v>
      </c>
      <c r="C328" s="675">
        <v>0</v>
      </c>
      <c r="D328" s="676" t="s">
        <v>666</v>
      </c>
    </row>
    <row r="329" spans="1:4" ht="11.25" customHeight="1" x14ac:dyDescent="0.25">
      <c r="A329" s="1192"/>
      <c r="B329" s="675">
        <v>225</v>
      </c>
      <c r="C329" s="675">
        <v>0</v>
      </c>
      <c r="D329" s="676" t="s">
        <v>512</v>
      </c>
    </row>
    <row r="330" spans="1:4" ht="11.25" customHeight="1" x14ac:dyDescent="0.25">
      <c r="A330" s="1192"/>
      <c r="B330" s="675">
        <v>40</v>
      </c>
      <c r="C330" s="675">
        <v>40</v>
      </c>
      <c r="D330" s="676" t="s">
        <v>610</v>
      </c>
    </row>
    <row r="331" spans="1:4" ht="11.25" customHeight="1" x14ac:dyDescent="0.25">
      <c r="A331" s="1194"/>
      <c r="B331" s="677">
        <v>1499.2</v>
      </c>
      <c r="C331" s="677">
        <v>637.36</v>
      </c>
      <c r="D331" s="678" t="s">
        <v>11</v>
      </c>
    </row>
    <row r="332" spans="1:4" ht="11.25" customHeight="1" x14ac:dyDescent="0.25">
      <c r="A332" s="1192" t="s">
        <v>558</v>
      </c>
      <c r="B332" s="675">
        <v>91</v>
      </c>
      <c r="C332" s="675">
        <v>91</v>
      </c>
      <c r="D332" s="676" t="s">
        <v>2676</v>
      </c>
    </row>
    <row r="333" spans="1:4" ht="11.25" customHeight="1" x14ac:dyDescent="0.25">
      <c r="A333" s="1192"/>
      <c r="B333" s="675">
        <v>40</v>
      </c>
      <c r="C333" s="675">
        <v>40</v>
      </c>
      <c r="D333" s="676" t="s">
        <v>610</v>
      </c>
    </row>
    <row r="334" spans="1:4" ht="11.25" customHeight="1" x14ac:dyDescent="0.25">
      <c r="A334" s="1192"/>
      <c r="B334" s="675">
        <v>131</v>
      </c>
      <c r="C334" s="675">
        <v>131</v>
      </c>
      <c r="D334" s="676" t="s">
        <v>11</v>
      </c>
    </row>
    <row r="335" spans="1:4" ht="11.25" customHeight="1" x14ac:dyDescent="0.25">
      <c r="A335" s="1193" t="s">
        <v>559</v>
      </c>
      <c r="B335" s="672">
        <v>108.6</v>
      </c>
      <c r="C335" s="672">
        <v>108.6</v>
      </c>
      <c r="D335" s="673" t="s">
        <v>2673</v>
      </c>
    </row>
    <row r="336" spans="1:4" ht="11.25" customHeight="1" x14ac:dyDescent="0.25">
      <c r="A336" s="1192"/>
      <c r="B336" s="675">
        <v>50</v>
      </c>
      <c r="C336" s="675">
        <v>50</v>
      </c>
      <c r="D336" s="676" t="s">
        <v>512</v>
      </c>
    </row>
    <row r="337" spans="1:4" ht="11.25" customHeight="1" x14ac:dyDescent="0.25">
      <c r="A337" s="1194"/>
      <c r="B337" s="677">
        <v>158.6</v>
      </c>
      <c r="C337" s="677">
        <v>158.6</v>
      </c>
      <c r="D337" s="678" t="s">
        <v>11</v>
      </c>
    </row>
    <row r="338" spans="1:4" ht="11.25" customHeight="1" x14ac:dyDescent="0.25">
      <c r="A338" s="1192" t="s">
        <v>560</v>
      </c>
      <c r="B338" s="675">
        <v>225</v>
      </c>
      <c r="C338" s="675">
        <v>225</v>
      </c>
      <c r="D338" s="676" t="s">
        <v>512</v>
      </c>
    </row>
    <row r="339" spans="1:4" ht="11.25" customHeight="1" x14ac:dyDescent="0.25">
      <c r="A339" s="1192"/>
      <c r="B339" s="675">
        <v>225</v>
      </c>
      <c r="C339" s="675">
        <v>225</v>
      </c>
      <c r="D339" s="676" t="s">
        <v>11</v>
      </c>
    </row>
    <row r="340" spans="1:4" ht="11.25" customHeight="1" x14ac:dyDescent="0.25">
      <c r="A340" s="1193" t="s">
        <v>943</v>
      </c>
      <c r="B340" s="672">
        <v>13.14</v>
      </c>
      <c r="C340" s="672">
        <v>12.092000000000001</v>
      </c>
      <c r="D340" s="673" t="s">
        <v>512</v>
      </c>
    </row>
    <row r="341" spans="1:4" ht="11.25" customHeight="1" x14ac:dyDescent="0.25">
      <c r="A341" s="1194"/>
      <c r="B341" s="677">
        <v>13.14</v>
      </c>
      <c r="C341" s="677">
        <v>12.092000000000001</v>
      </c>
      <c r="D341" s="678" t="s">
        <v>11</v>
      </c>
    </row>
    <row r="342" spans="1:4" ht="11.25" customHeight="1" x14ac:dyDescent="0.25">
      <c r="A342" s="1192" t="s">
        <v>561</v>
      </c>
      <c r="B342" s="675">
        <v>60.03</v>
      </c>
      <c r="C342" s="675">
        <v>60.022500000000001</v>
      </c>
      <c r="D342" s="676" t="s">
        <v>2714</v>
      </c>
    </row>
    <row r="343" spans="1:4" ht="11.25" customHeight="1" x14ac:dyDescent="0.25">
      <c r="A343" s="1192"/>
      <c r="B343" s="675">
        <v>5.7</v>
      </c>
      <c r="C343" s="675">
        <v>5.7</v>
      </c>
      <c r="D343" s="676" t="s">
        <v>512</v>
      </c>
    </row>
    <row r="344" spans="1:4" ht="11.25" customHeight="1" x14ac:dyDescent="0.25">
      <c r="A344" s="1192"/>
      <c r="B344" s="675">
        <v>65.73</v>
      </c>
      <c r="C344" s="675">
        <v>65.722499999999997</v>
      </c>
      <c r="D344" s="676" t="s">
        <v>11</v>
      </c>
    </row>
    <row r="345" spans="1:4" ht="11.25" customHeight="1" x14ac:dyDescent="0.25">
      <c r="A345" s="1193" t="s">
        <v>562</v>
      </c>
      <c r="B345" s="672">
        <v>411.06</v>
      </c>
      <c r="C345" s="672">
        <v>411.06</v>
      </c>
      <c r="D345" s="673" t="s">
        <v>2673</v>
      </c>
    </row>
    <row r="346" spans="1:4" ht="11.25" customHeight="1" x14ac:dyDescent="0.25">
      <c r="A346" s="1192"/>
      <c r="B346" s="675">
        <v>53.85</v>
      </c>
      <c r="C346" s="675">
        <v>51.445999999999998</v>
      </c>
      <c r="D346" s="676" t="s">
        <v>512</v>
      </c>
    </row>
    <row r="347" spans="1:4" ht="11.25" customHeight="1" x14ac:dyDescent="0.25">
      <c r="A347" s="1194"/>
      <c r="B347" s="677">
        <v>464.91</v>
      </c>
      <c r="C347" s="677">
        <v>462.50600000000003</v>
      </c>
      <c r="D347" s="678" t="s">
        <v>11</v>
      </c>
    </row>
    <row r="348" spans="1:4" ht="11.25" customHeight="1" x14ac:dyDescent="0.25">
      <c r="A348" s="1192" t="s">
        <v>2715</v>
      </c>
      <c r="B348" s="675">
        <v>38.1</v>
      </c>
      <c r="C348" s="675">
        <v>0</v>
      </c>
      <c r="D348" s="676" t="s">
        <v>2673</v>
      </c>
    </row>
    <row r="349" spans="1:4" ht="11.25" customHeight="1" x14ac:dyDescent="0.25">
      <c r="A349" s="1192"/>
      <c r="B349" s="675">
        <v>450</v>
      </c>
      <c r="C349" s="675">
        <v>360</v>
      </c>
      <c r="D349" s="676" t="s">
        <v>2677</v>
      </c>
    </row>
    <row r="350" spans="1:4" ht="11.25" customHeight="1" x14ac:dyDescent="0.25">
      <c r="A350" s="1192"/>
      <c r="B350" s="675">
        <v>488.1</v>
      </c>
      <c r="C350" s="675">
        <v>360</v>
      </c>
      <c r="D350" s="676" t="s">
        <v>11</v>
      </c>
    </row>
    <row r="351" spans="1:4" ht="11.25" customHeight="1" x14ac:dyDescent="0.25">
      <c r="A351" s="1193" t="s">
        <v>563</v>
      </c>
      <c r="B351" s="672">
        <v>19.399999999999999</v>
      </c>
      <c r="C351" s="672">
        <v>19.399999999999999</v>
      </c>
      <c r="D351" s="673" t="s">
        <v>2673</v>
      </c>
    </row>
    <row r="352" spans="1:4" ht="11.25" customHeight="1" x14ac:dyDescent="0.25">
      <c r="A352" s="1192"/>
      <c r="B352" s="675">
        <v>45.3</v>
      </c>
      <c r="C352" s="675">
        <v>45.3</v>
      </c>
      <c r="D352" s="676" t="s">
        <v>2674</v>
      </c>
    </row>
    <row r="353" spans="1:4" ht="11.25" customHeight="1" x14ac:dyDescent="0.25">
      <c r="A353" s="1192"/>
      <c r="B353" s="675">
        <v>6610</v>
      </c>
      <c r="C353" s="675">
        <v>6610</v>
      </c>
      <c r="D353" s="676" t="s">
        <v>2676</v>
      </c>
    </row>
    <row r="354" spans="1:4" ht="11.25" customHeight="1" x14ac:dyDescent="0.25">
      <c r="A354" s="1192"/>
      <c r="B354" s="675">
        <v>600</v>
      </c>
      <c r="C354" s="675">
        <v>600</v>
      </c>
      <c r="D354" s="676" t="s">
        <v>702</v>
      </c>
    </row>
    <row r="355" spans="1:4" ht="11.25" customHeight="1" x14ac:dyDescent="0.25">
      <c r="A355" s="1194"/>
      <c r="B355" s="677">
        <v>7274.7</v>
      </c>
      <c r="C355" s="677">
        <v>7274.7</v>
      </c>
      <c r="D355" s="678" t="s">
        <v>11</v>
      </c>
    </row>
    <row r="356" spans="1:4" ht="11.25" customHeight="1" x14ac:dyDescent="0.25">
      <c r="A356" s="1192" t="s">
        <v>2716</v>
      </c>
      <c r="B356" s="675">
        <v>300</v>
      </c>
      <c r="C356" s="675">
        <v>273.43700000000001</v>
      </c>
      <c r="D356" s="676" t="s">
        <v>2684</v>
      </c>
    </row>
    <row r="357" spans="1:4" ht="11.25" customHeight="1" x14ac:dyDescent="0.25">
      <c r="A357" s="1192"/>
      <c r="B357" s="675">
        <v>300</v>
      </c>
      <c r="C357" s="675">
        <v>273.43700000000001</v>
      </c>
      <c r="D357" s="676" t="s">
        <v>11</v>
      </c>
    </row>
    <row r="358" spans="1:4" ht="11.25" customHeight="1" x14ac:dyDescent="0.25">
      <c r="A358" s="1193" t="s">
        <v>2717</v>
      </c>
      <c r="B358" s="672">
        <v>123.62</v>
      </c>
      <c r="C358" s="672">
        <v>123.616</v>
      </c>
      <c r="D358" s="673" t="s">
        <v>2673</v>
      </c>
    </row>
    <row r="359" spans="1:4" ht="11.25" customHeight="1" x14ac:dyDescent="0.25">
      <c r="A359" s="1194"/>
      <c r="B359" s="677">
        <v>123.62</v>
      </c>
      <c r="C359" s="677">
        <v>123.616</v>
      </c>
      <c r="D359" s="678" t="s">
        <v>11</v>
      </c>
    </row>
    <row r="360" spans="1:4" ht="11.25" customHeight="1" x14ac:dyDescent="0.25">
      <c r="A360" s="1192" t="s">
        <v>2718</v>
      </c>
      <c r="B360" s="675">
        <v>277</v>
      </c>
      <c r="C360" s="675">
        <v>138.5</v>
      </c>
      <c r="D360" s="676" t="s">
        <v>2677</v>
      </c>
    </row>
    <row r="361" spans="1:4" ht="11.25" customHeight="1" x14ac:dyDescent="0.25">
      <c r="A361" s="1192"/>
      <c r="B361" s="675">
        <v>277</v>
      </c>
      <c r="C361" s="675">
        <v>138.5</v>
      </c>
      <c r="D361" s="676" t="s">
        <v>11</v>
      </c>
    </row>
    <row r="362" spans="1:4" ht="11.25" customHeight="1" x14ac:dyDescent="0.25">
      <c r="A362" s="1193" t="s">
        <v>564</v>
      </c>
      <c r="B362" s="672">
        <v>16.920000000000002</v>
      </c>
      <c r="C362" s="672">
        <v>16.920000000000002</v>
      </c>
      <c r="D362" s="673" t="s">
        <v>512</v>
      </c>
    </row>
    <row r="363" spans="1:4" ht="11.25" customHeight="1" x14ac:dyDescent="0.25">
      <c r="A363" s="1194"/>
      <c r="B363" s="677">
        <v>16.920000000000002</v>
      </c>
      <c r="C363" s="677">
        <v>16.920000000000002</v>
      </c>
      <c r="D363" s="678" t="s">
        <v>11</v>
      </c>
    </row>
    <row r="364" spans="1:4" ht="11.25" customHeight="1" x14ac:dyDescent="0.25">
      <c r="A364" s="1192" t="s">
        <v>2719</v>
      </c>
      <c r="B364" s="675">
        <v>260</v>
      </c>
      <c r="C364" s="675">
        <v>130</v>
      </c>
      <c r="D364" s="676" t="s">
        <v>2677</v>
      </c>
    </row>
    <row r="365" spans="1:4" ht="11.25" customHeight="1" x14ac:dyDescent="0.25">
      <c r="A365" s="1192"/>
      <c r="B365" s="675">
        <v>260</v>
      </c>
      <c r="C365" s="675">
        <v>130</v>
      </c>
      <c r="D365" s="676" t="s">
        <v>11</v>
      </c>
    </row>
    <row r="366" spans="1:4" ht="11.25" customHeight="1" x14ac:dyDescent="0.25">
      <c r="A366" s="1193" t="s">
        <v>565</v>
      </c>
      <c r="B366" s="672">
        <v>2466.9299999999998</v>
      </c>
      <c r="C366" s="672">
        <v>2466.9285</v>
      </c>
      <c r="D366" s="673" t="s">
        <v>2698</v>
      </c>
    </row>
    <row r="367" spans="1:4" ht="11.25" customHeight="1" x14ac:dyDescent="0.25">
      <c r="A367" s="1192"/>
      <c r="B367" s="675">
        <v>300</v>
      </c>
      <c r="C367" s="675">
        <v>240</v>
      </c>
      <c r="D367" s="676" t="s">
        <v>2684</v>
      </c>
    </row>
    <row r="368" spans="1:4" ht="11.25" customHeight="1" x14ac:dyDescent="0.25">
      <c r="A368" s="1192"/>
      <c r="B368" s="675">
        <v>187</v>
      </c>
      <c r="C368" s="675">
        <v>149.6</v>
      </c>
      <c r="D368" s="676" t="s">
        <v>2677</v>
      </c>
    </row>
    <row r="369" spans="1:4" ht="11.25" customHeight="1" x14ac:dyDescent="0.25">
      <c r="A369" s="1192"/>
      <c r="B369" s="675">
        <v>100</v>
      </c>
      <c r="C369" s="675">
        <v>100</v>
      </c>
      <c r="D369" s="676" t="s">
        <v>501</v>
      </c>
    </row>
    <row r="370" spans="1:4" ht="11.25" customHeight="1" x14ac:dyDescent="0.25">
      <c r="A370" s="1192"/>
      <c r="B370" s="675">
        <v>6.09</v>
      </c>
      <c r="C370" s="675">
        <v>6.09</v>
      </c>
      <c r="D370" s="676" t="s">
        <v>512</v>
      </c>
    </row>
    <row r="371" spans="1:4" ht="11.25" customHeight="1" x14ac:dyDescent="0.25">
      <c r="A371" s="1194"/>
      <c r="B371" s="677">
        <v>3060.02</v>
      </c>
      <c r="C371" s="677">
        <v>2962.6185</v>
      </c>
      <c r="D371" s="678" t="s">
        <v>11</v>
      </c>
    </row>
    <row r="372" spans="1:4" ht="11.25" customHeight="1" x14ac:dyDescent="0.25">
      <c r="A372" s="1192" t="s">
        <v>2720</v>
      </c>
      <c r="B372" s="675">
        <v>539</v>
      </c>
      <c r="C372" s="675">
        <v>539</v>
      </c>
      <c r="D372" s="676" t="s">
        <v>2682</v>
      </c>
    </row>
    <row r="373" spans="1:4" ht="11.25" customHeight="1" x14ac:dyDescent="0.25">
      <c r="A373" s="1192"/>
      <c r="B373" s="675">
        <v>539</v>
      </c>
      <c r="C373" s="675">
        <v>539</v>
      </c>
      <c r="D373" s="676" t="s">
        <v>11</v>
      </c>
    </row>
    <row r="374" spans="1:4" ht="11.25" customHeight="1" x14ac:dyDescent="0.25">
      <c r="A374" s="1193" t="s">
        <v>951</v>
      </c>
      <c r="B374" s="672">
        <v>263.36</v>
      </c>
      <c r="C374" s="672">
        <v>263.35599999999999</v>
      </c>
      <c r="D374" s="673" t="s">
        <v>2673</v>
      </c>
    </row>
    <row r="375" spans="1:4" ht="11.25" customHeight="1" x14ac:dyDescent="0.25">
      <c r="A375" s="1192"/>
      <c r="B375" s="675">
        <v>40</v>
      </c>
      <c r="C375" s="675">
        <v>40</v>
      </c>
      <c r="D375" s="676" t="s">
        <v>610</v>
      </c>
    </row>
    <row r="376" spans="1:4" ht="11.25" customHeight="1" x14ac:dyDescent="0.25">
      <c r="A376" s="1194"/>
      <c r="B376" s="677">
        <v>303.36</v>
      </c>
      <c r="C376" s="677">
        <v>303.35599999999999</v>
      </c>
      <c r="D376" s="678" t="s">
        <v>11</v>
      </c>
    </row>
    <row r="377" spans="1:4" ht="11.25" customHeight="1" x14ac:dyDescent="0.25">
      <c r="A377" s="1192" t="s">
        <v>507</v>
      </c>
      <c r="B377" s="675">
        <v>249</v>
      </c>
      <c r="C377" s="675">
        <v>124.5</v>
      </c>
      <c r="D377" s="676" t="s">
        <v>2677</v>
      </c>
    </row>
    <row r="378" spans="1:4" ht="11.25" customHeight="1" x14ac:dyDescent="0.25">
      <c r="A378" s="1192"/>
      <c r="B378" s="675">
        <v>1000</v>
      </c>
      <c r="C378" s="675">
        <v>998.50699999999995</v>
      </c>
      <c r="D378" s="676" t="s">
        <v>666</v>
      </c>
    </row>
    <row r="379" spans="1:4" ht="11.25" customHeight="1" x14ac:dyDescent="0.25">
      <c r="A379" s="1192"/>
      <c r="B379" s="675">
        <v>1249</v>
      </c>
      <c r="C379" s="675">
        <v>1123.0070000000001</v>
      </c>
      <c r="D379" s="676" t="s">
        <v>11</v>
      </c>
    </row>
    <row r="380" spans="1:4" ht="11.25" customHeight="1" x14ac:dyDescent="0.25">
      <c r="A380" s="1193" t="s">
        <v>2721</v>
      </c>
      <c r="B380" s="672">
        <v>167</v>
      </c>
      <c r="C380" s="672">
        <v>133.6</v>
      </c>
      <c r="D380" s="673" t="s">
        <v>2677</v>
      </c>
    </row>
    <row r="381" spans="1:4" ht="11.25" customHeight="1" x14ac:dyDescent="0.25">
      <c r="A381" s="1194"/>
      <c r="B381" s="677">
        <v>167</v>
      </c>
      <c r="C381" s="677">
        <v>133.6</v>
      </c>
      <c r="D381" s="678" t="s">
        <v>11</v>
      </c>
    </row>
    <row r="382" spans="1:4" ht="11.25" customHeight="1" x14ac:dyDescent="0.25">
      <c r="A382" s="1192" t="s">
        <v>2722</v>
      </c>
      <c r="B382" s="675">
        <v>40.270000000000003</v>
      </c>
      <c r="C382" s="675">
        <v>40.270000000000003</v>
      </c>
      <c r="D382" s="676" t="s">
        <v>2673</v>
      </c>
    </row>
    <row r="383" spans="1:4" ht="11.25" customHeight="1" x14ac:dyDescent="0.25">
      <c r="A383" s="1192"/>
      <c r="B383" s="675">
        <v>40.270000000000003</v>
      </c>
      <c r="C383" s="675">
        <v>40.270000000000003</v>
      </c>
      <c r="D383" s="676" t="s">
        <v>11</v>
      </c>
    </row>
    <row r="384" spans="1:4" ht="11.25" customHeight="1" x14ac:dyDescent="0.25">
      <c r="A384" s="1193" t="s">
        <v>2723</v>
      </c>
      <c r="B384" s="672">
        <v>487.5</v>
      </c>
      <c r="C384" s="672">
        <v>487.5</v>
      </c>
      <c r="D384" s="673" t="s">
        <v>2698</v>
      </c>
    </row>
    <row r="385" spans="1:4" ht="11.25" customHeight="1" x14ac:dyDescent="0.25">
      <c r="A385" s="1192"/>
      <c r="B385" s="675">
        <v>300</v>
      </c>
      <c r="C385" s="675">
        <v>300</v>
      </c>
      <c r="D385" s="676" t="s">
        <v>2684</v>
      </c>
    </row>
    <row r="386" spans="1:4" ht="11.25" customHeight="1" x14ac:dyDescent="0.25">
      <c r="A386" s="1192"/>
      <c r="B386" s="675">
        <v>495</v>
      </c>
      <c r="C386" s="675">
        <v>247.5</v>
      </c>
      <c r="D386" s="676" t="s">
        <v>2677</v>
      </c>
    </row>
    <row r="387" spans="1:4" ht="11.25" customHeight="1" x14ac:dyDescent="0.25">
      <c r="A387" s="1194"/>
      <c r="B387" s="677">
        <v>1282.5</v>
      </c>
      <c r="C387" s="677">
        <v>1035</v>
      </c>
      <c r="D387" s="678" t="s">
        <v>11</v>
      </c>
    </row>
    <row r="388" spans="1:4" ht="11.25" customHeight="1" x14ac:dyDescent="0.25">
      <c r="A388" s="1192" t="s">
        <v>566</v>
      </c>
      <c r="B388" s="675">
        <v>71.099999999999994</v>
      </c>
      <c r="C388" s="675">
        <v>71.099999999999994</v>
      </c>
      <c r="D388" s="676" t="s">
        <v>2673</v>
      </c>
    </row>
    <row r="389" spans="1:4" ht="11.25" customHeight="1" x14ac:dyDescent="0.25">
      <c r="A389" s="1192"/>
      <c r="B389" s="675">
        <v>300</v>
      </c>
      <c r="C389" s="675">
        <v>262.64400000000001</v>
      </c>
      <c r="D389" s="676" t="s">
        <v>2684</v>
      </c>
    </row>
    <row r="390" spans="1:4" ht="11.25" customHeight="1" x14ac:dyDescent="0.25">
      <c r="A390" s="1192"/>
      <c r="B390" s="675">
        <v>498</v>
      </c>
      <c r="C390" s="675">
        <v>249</v>
      </c>
      <c r="D390" s="676" t="s">
        <v>2677</v>
      </c>
    </row>
    <row r="391" spans="1:4" ht="11.25" customHeight="1" x14ac:dyDescent="0.25">
      <c r="A391" s="1192"/>
      <c r="B391" s="675">
        <v>176.7</v>
      </c>
      <c r="C391" s="675">
        <v>27.5</v>
      </c>
      <c r="D391" s="676" t="s">
        <v>2724</v>
      </c>
    </row>
    <row r="392" spans="1:4" ht="11.25" customHeight="1" x14ac:dyDescent="0.25">
      <c r="A392" s="1192"/>
      <c r="B392" s="675">
        <v>275.55</v>
      </c>
      <c r="C392" s="675">
        <v>50.55</v>
      </c>
      <c r="D392" s="676" t="s">
        <v>512</v>
      </c>
    </row>
    <row r="393" spans="1:4" ht="11.25" customHeight="1" x14ac:dyDescent="0.25">
      <c r="A393" s="1192"/>
      <c r="B393" s="675">
        <v>1321.35</v>
      </c>
      <c r="C393" s="675">
        <v>660.79399999999998</v>
      </c>
      <c r="D393" s="676" t="s">
        <v>11</v>
      </c>
    </row>
    <row r="394" spans="1:4" ht="11.25" customHeight="1" x14ac:dyDescent="0.25">
      <c r="A394" s="1193" t="s">
        <v>567</v>
      </c>
      <c r="B394" s="672">
        <v>3.4</v>
      </c>
      <c r="C394" s="672">
        <v>3.3116499999999998</v>
      </c>
      <c r="D394" s="673" t="s">
        <v>512</v>
      </c>
    </row>
    <row r="395" spans="1:4" ht="11.25" customHeight="1" x14ac:dyDescent="0.25">
      <c r="A395" s="1194"/>
      <c r="B395" s="677">
        <v>3.4</v>
      </c>
      <c r="C395" s="677">
        <v>3.3116499999999998</v>
      </c>
      <c r="D395" s="678" t="s">
        <v>11</v>
      </c>
    </row>
    <row r="396" spans="1:4" ht="11.25" customHeight="1" x14ac:dyDescent="0.25">
      <c r="A396" s="1192" t="s">
        <v>944</v>
      </c>
      <c r="B396" s="675">
        <v>273</v>
      </c>
      <c r="C396" s="675">
        <v>273</v>
      </c>
      <c r="D396" s="676" t="s">
        <v>2684</v>
      </c>
    </row>
    <row r="397" spans="1:4" ht="11.25" customHeight="1" x14ac:dyDescent="0.25">
      <c r="A397" s="1192"/>
      <c r="B397" s="675">
        <v>225</v>
      </c>
      <c r="C397" s="675">
        <v>0</v>
      </c>
      <c r="D397" s="676" t="s">
        <v>512</v>
      </c>
    </row>
    <row r="398" spans="1:4" ht="11.25" customHeight="1" x14ac:dyDescent="0.25">
      <c r="A398" s="1192"/>
      <c r="B398" s="675">
        <v>498</v>
      </c>
      <c r="C398" s="675">
        <v>273</v>
      </c>
      <c r="D398" s="676" t="s">
        <v>11</v>
      </c>
    </row>
    <row r="399" spans="1:4" ht="11.25" customHeight="1" x14ac:dyDescent="0.25">
      <c r="A399" s="1193" t="s">
        <v>2725</v>
      </c>
      <c r="B399" s="672">
        <v>245.6</v>
      </c>
      <c r="C399" s="672">
        <v>83.6</v>
      </c>
      <c r="D399" s="673" t="s">
        <v>2673</v>
      </c>
    </row>
    <row r="400" spans="1:4" ht="11.25" customHeight="1" x14ac:dyDescent="0.25">
      <c r="A400" s="1194"/>
      <c r="B400" s="677">
        <v>245.6</v>
      </c>
      <c r="C400" s="677">
        <v>83.6</v>
      </c>
      <c r="D400" s="678" t="s">
        <v>11</v>
      </c>
    </row>
    <row r="401" spans="1:4" ht="11.25" customHeight="1" x14ac:dyDescent="0.25">
      <c r="A401" s="1192" t="s">
        <v>952</v>
      </c>
      <c r="B401" s="675">
        <v>500</v>
      </c>
      <c r="C401" s="675">
        <v>250</v>
      </c>
      <c r="D401" s="676" t="s">
        <v>2677</v>
      </c>
    </row>
    <row r="402" spans="1:4" ht="11.25" customHeight="1" x14ac:dyDescent="0.25">
      <c r="A402" s="1192"/>
      <c r="B402" s="675">
        <v>23.9</v>
      </c>
      <c r="C402" s="675">
        <v>23.9</v>
      </c>
      <c r="D402" s="676" t="s">
        <v>610</v>
      </c>
    </row>
    <row r="403" spans="1:4" ht="11.25" customHeight="1" x14ac:dyDescent="0.25">
      <c r="A403" s="1192"/>
      <c r="B403" s="675">
        <v>523.9</v>
      </c>
      <c r="C403" s="675">
        <v>273.89999999999998</v>
      </c>
      <c r="D403" s="676" t="s">
        <v>11</v>
      </c>
    </row>
    <row r="404" spans="1:4" ht="11.25" customHeight="1" x14ac:dyDescent="0.25">
      <c r="A404" s="1193" t="s">
        <v>2726</v>
      </c>
      <c r="B404" s="672">
        <v>110.3</v>
      </c>
      <c r="C404" s="672">
        <v>0</v>
      </c>
      <c r="D404" s="673" t="s">
        <v>2673</v>
      </c>
    </row>
    <row r="405" spans="1:4" ht="11.25" customHeight="1" x14ac:dyDescent="0.25">
      <c r="A405" s="1194"/>
      <c r="B405" s="677">
        <v>110.3</v>
      </c>
      <c r="C405" s="677">
        <v>0</v>
      </c>
      <c r="D405" s="678" t="s">
        <v>11</v>
      </c>
    </row>
    <row r="406" spans="1:4" ht="11.25" customHeight="1" x14ac:dyDescent="0.25">
      <c r="A406" s="1192" t="s">
        <v>495</v>
      </c>
      <c r="B406" s="675">
        <v>2059</v>
      </c>
      <c r="C406" s="675">
        <v>2059</v>
      </c>
      <c r="D406" s="676" t="s">
        <v>2676</v>
      </c>
    </row>
    <row r="407" spans="1:4" ht="11.25" customHeight="1" x14ac:dyDescent="0.25">
      <c r="A407" s="1192"/>
      <c r="B407" s="675">
        <v>4000</v>
      </c>
      <c r="C407" s="675">
        <v>4000</v>
      </c>
      <c r="D407" s="676" t="s">
        <v>493</v>
      </c>
    </row>
    <row r="408" spans="1:4" ht="11.25" customHeight="1" x14ac:dyDescent="0.25">
      <c r="A408" s="1192"/>
      <c r="B408" s="675">
        <v>63.18</v>
      </c>
      <c r="C408" s="675">
        <v>63.18</v>
      </c>
      <c r="D408" s="676" t="s">
        <v>512</v>
      </c>
    </row>
    <row r="409" spans="1:4" ht="11.25" customHeight="1" x14ac:dyDescent="0.25">
      <c r="A409" s="1192"/>
      <c r="B409" s="675">
        <v>6122.18</v>
      </c>
      <c r="C409" s="675">
        <v>6122.18</v>
      </c>
      <c r="D409" s="676" t="s">
        <v>11</v>
      </c>
    </row>
    <row r="410" spans="1:4" ht="11.25" customHeight="1" x14ac:dyDescent="0.25">
      <c r="A410" s="1193" t="s">
        <v>2727</v>
      </c>
      <c r="B410" s="672">
        <v>230</v>
      </c>
      <c r="C410" s="672">
        <v>115</v>
      </c>
      <c r="D410" s="673" t="s">
        <v>2677</v>
      </c>
    </row>
    <row r="411" spans="1:4" ht="11.25" customHeight="1" x14ac:dyDescent="0.25">
      <c r="A411" s="1194"/>
      <c r="B411" s="677">
        <v>230</v>
      </c>
      <c r="C411" s="677">
        <v>115</v>
      </c>
      <c r="D411" s="678" t="s">
        <v>11</v>
      </c>
    </row>
    <row r="412" spans="1:4" ht="11.25" customHeight="1" x14ac:dyDescent="0.25">
      <c r="A412" s="1192" t="s">
        <v>1018</v>
      </c>
      <c r="B412" s="675">
        <v>5000</v>
      </c>
      <c r="C412" s="675">
        <v>0</v>
      </c>
      <c r="D412" s="676" t="s">
        <v>666</v>
      </c>
    </row>
    <row r="413" spans="1:4" ht="11.25" customHeight="1" x14ac:dyDescent="0.25">
      <c r="A413" s="1192"/>
      <c r="B413" s="675">
        <v>5000</v>
      </c>
      <c r="C413" s="675">
        <v>0</v>
      </c>
      <c r="D413" s="676" t="s">
        <v>11</v>
      </c>
    </row>
    <row r="414" spans="1:4" ht="11.25" customHeight="1" x14ac:dyDescent="0.25">
      <c r="A414" s="1193" t="s">
        <v>611</v>
      </c>
      <c r="B414" s="672">
        <v>48.1</v>
      </c>
      <c r="C414" s="672">
        <v>48.1</v>
      </c>
      <c r="D414" s="673" t="s">
        <v>2673</v>
      </c>
    </row>
    <row r="415" spans="1:4" ht="11.25" customHeight="1" x14ac:dyDescent="0.25">
      <c r="A415" s="1192"/>
      <c r="B415" s="675">
        <v>300</v>
      </c>
      <c r="C415" s="675">
        <v>265.56099999999998</v>
      </c>
      <c r="D415" s="676" t="s">
        <v>2684</v>
      </c>
    </row>
    <row r="416" spans="1:4" ht="11.25" customHeight="1" x14ac:dyDescent="0.25">
      <c r="A416" s="1192"/>
      <c r="B416" s="675">
        <v>415</v>
      </c>
      <c r="C416" s="675">
        <v>288.5</v>
      </c>
      <c r="D416" s="676" t="s">
        <v>2677</v>
      </c>
    </row>
    <row r="417" spans="1:4" ht="11.25" customHeight="1" x14ac:dyDescent="0.25">
      <c r="A417" s="1192"/>
      <c r="B417" s="675">
        <v>350</v>
      </c>
      <c r="C417" s="675">
        <v>350</v>
      </c>
      <c r="D417" s="676" t="s">
        <v>2678</v>
      </c>
    </row>
    <row r="418" spans="1:4" ht="11.25" customHeight="1" x14ac:dyDescent="0.25">
      <c r="A418" s="1192"/>
      <c r="B418" s="675">
        <v>225</v>
      </c>
      <c r="C418" s="675">
        <v>0</v>
      </c>
      <c r="D418" s="676" t="s">
        <v>512</v>
      </c>
    </row>
    <row r="419" spans="1:4" ht="11.25" customHeight="1" x14ac:dyDescent="0.25">
      <c r="A419" s="1194"/>
      <c r="B419" s="677">
        <v>1338.1</v>
      </c>
      <c r="C419" s="677">
        <v>952.16100000000006</v>
      </c>
      <c r="D419" s="678" t="s">
        <v>11</v>
      </c>
    </row>
    <row r="420" spans="1:4" ht="11.25" customHeight="1" x14ac:dyDescent="0.25">
      <c r="A420" s="1192" t="s">
        <v>2728</v>
      </c>
      <c r="B420" s="675">
        <v>5086.6000000000004</v>
      </c>
      <c r="C420" s="675">
        <v>4361.1379500000003</v>
      </c>
      <c r="D420" s="676" t="s">
        <v>2698</v>
      </c>
    </row>
    <row r="421" spans="1:4" ht="11.25" customHeight="1" x14ac:dyDescent="0.25">
      <c r="A421" s="1192"/>
      <c r="B421" s="675">
        <v>425</v>
      </c>
      <c r="C421" s="675">
        <v>424.59219000000002</v>
      </c>
      <c r="D421" s="676" t="s">
        <v>2684</v>
      </c>
    </row>
    <row r="422" spans="1:4" ht="11.25" customHeight="1" x14ac:dyDescent="0.25">
      <c r="A422" s="1192"/>
      <c r="B422" s="675">
        <v>148</v>
      </c>
      <c r="C422" s="675">
        <v>74</v>
      </c>
      <c r="D422" s="676" t="s">
        <v>2677</v>
      </c>
    </row>
    <row r="423" spans="1:4" ht="11.25" customHeight="1" x14ac:dyDescent="0.25">
      <c r="A423" s="1192"/>
      <c r="B423" s="675">
        <v>5659.6</v>
      </c>
      <c r="C423" s="675">
        <v>4859.7301400000006</v>
      </c>
      <c r="D423" s="676" t="s">
        <v>11</v>
      </c>
    </row>
    <row r="424" spans="1:4" ht="11.25" customHeight="1" x14ac:dyDescent="0.25">
      <c r="A424" s="1193" t="s">
        <v>568</v>
      </c>
      <c r="B424" s="672">
        <v>10.38</v>
      </c>
      <c r="C424" s="672">
        <v>0</v>
      </c>
      <c r="D424" s="673" t="s">
        <v>512</v>
      </c>
    </row>
    <row r="425" spans="1:4" ht="11.25" customHeight="1" x14ac:dyDescent="0.25">
      <c r="A425" s="1194"/>
      <c r="B425" s="677">
        <v>10.38</v>
      </c>
      <c r="C425" s="677">
        <v>0</v>
      </c>
      <c r="D425" s="678" t="s">
        <v>11</v>
      </c>
    </row>
    <row r="426" spans="1:4" ht="11.25" customHeight="1" x14ac:dyDescent="0.25">
      <c r="A426" s="1192" t="s">
        <v>2729</v>
      </c>
      <c r="B426" s="675">
        <v>300</v>
      </c>
      <c r="C426" s="675">
        <v>240.59687</v>
      </c>
      <c r="D426" s="676" t="s">
        <v>2684</v>
      </c>
    </row>
    <row r="427" spans="1:4" ht="11.25" customHeight="1" x14ac:dyDescent="0.25">
      <c r="A427" s="1192"/>
      <c r="B427" s="675">
        <v>300</v>
      </c>
      <c r="C427" s="675">
        <v>240.59687</v>
      </c>
      <c r="D427" s="676" t="s">
        <v>11</v>
      </c>
    </row>
    <row r="428" spans="1:4" ht="11.25" customHeight="1" x14ac:dyDescent="0.25">
      <c r="A428" s="1193" t="s">
        <v>569</v>
      </c>
      <c r="B428" s="672">
        <v>88.1</v>
      </c>
      <c r="C428" s="672">
        <v>0</v>
      </c>
      <c r="D428" s="673" t="s">
        <v>2673</v>
      </c>
    </row>
    <row r="429" spans="1:4" ht="11.25" customHeight="1" x14ac:dyDescent="0.25">
      <c r="A429" s="1192"/>
      <c r="B429" s="675">
        <v>500</v>
      </c>
      <c r="C429" s="675">
        <v>250</v>
      </c>
      <c r="D429" s="676" t="s">
        <v>2677</v>
      </c>
    </row>
    <row r="430" spans="1:4" ht="11.25" customHeight="1" x14ac:dyDescent="0.25">
      <c r="A430" s="1192"/>
      <c r="B430" s="675">
        <v>225</v>
      </c>
      <c r="C430" s="675">
        <v>0</v>
      </c>
      <c r="D430" s="676" t="s">
        <v>512</v>
      </c>
    </row>
    <row r="431" spans="1:4" ht="11.25" customHeight="1" x14ac:dyDescent="0.25">
      <c r="A431" s="1194"/>
      <c r="B431" s="677">
        <v>813.1</v>
      </c>
      <c r="C431" s="677">
        <v>250</v>
      </c>
      <c r="D431" s="678" t="s">
        <v>11</v>
      </c>
    </row>
    <row r="432" spans="1:4" ht="11.25" customHeight="1" x14ac:dyDescent="0.25">
      <c r="A432" s="1192" t="s">
        <v>2730</v>
      </c>
      <c r="B432" s="675">
        <v>270.7</v>
      </c>
      <c r="C432" s="675">
        <v>0</v>
      </c>
      <c r="D432" s="676" t="s">
        <v>2673</v>
      </c>
    </row>
    <row r="433" spans="1:4" ht="11.25" customHeight="1" x14ac:dyDescent="0.25">
      <c r="A433" s="1192"/>
      <c r="B433" s="675">
        <v>300</v>
      </c>
      <c r="C433" s="675">
        <v>222.77600000000001</v>
      </c>
      <c r="D433" s="676" t="s">
        <v>2684</v>
      </c>
    </row>
    <row r="434" spans="1:4" ht="11.25" customHeight="1" x14ac:dyDescent="0.25">
      <c r="A434" s="1192"/>
      <c r="B434" s="675">
        <v>681</v>
      </c>
      <c r="C434" s="675">
        <v>394.8</v>
      </c>
      <c r="D434" s="676" t="s">
        <v>2677</v>
      </c>
    </row>
    <row r="435" spans="1:4" ht="11.25" customHeight="1" x14ac:dyDescent="0.25">
      <c r="A435" s="1192"/>
      <c r="B435" s="675">
        <v>1251.7</v>
      </c>
      <c r="C435" s="675">
        <v>617.57600000000002</v>
      </c>
      <c r="D435" s="676" t="s">
        <v>11</v>
      </c>
    </row>
    <row r="436" spans="1:4" ht="11.25" customHeight="1" x14ac:dyDescent="0.25">
      <c r="A436" s="1193" t="s">
        <v>2731</v>
      </c>
      <c r="B436" s="672">
        <v>104.6</v>
      </c>
      <c r="C436" s="672">
        <v>104.464</v>
      </c>
      <c r="D436" s="673" t="s">
        <v>2684</v>
      </c>
    </row>
    <row r="437" spans="1:4" ht="11.25" customHeight="1" x14ac:dyDescent="0.25">
      <c r="A437" s="1192"/>
      <c r="B437" s="675">
        <v>196</v>
      </c>
      <c r="C437" s="675">
        <v>98</v>
      </c>
      <c r="D437" s="676" t="s">
        <v>2677</v>
      </c>
    </row>
    <row r="438" spans="1:4" ht="11.25" customHeight="1" x14ac:dyDescent="0.25">
      <c r="A438" s="1192"/>
      <c r="B438" s="675">
        <v>53.6</v>
      </c>
      <c r="C438" s="675">
        <v>52.207999999999998</v>
      </c>
      <c r="D438" s="676" t="s">
        <v>2678</v>
      </c>
    </row>
    <row r="439" spans="1:4" ht="11.25" customHeight="1" x14ac:dyDescent="0.25">
      <c r="A439" s="1194"/>
      <c r="B439" s="677">
        <v>354.20000000000005</v>
      </c>
      <c r="C439" s="677">
        <v>254.672</v>
      </c>
      <c r="D439" s="678" t="s">
        <v>11</v>
      </c>
    </row>
    <row r="440" spans="1:4" ht="11.25" customHeight="1" x14ac:dyDescent="0.25">
      <c r="A440" s="1192" t="s">
        <v>570</v>
      </c>
      <c r="B440" s="675">
        <v>95</v>
      </c>
      <c r="C440" s="675">
        <v>95</v>
      </c>
      <c r="D440" s="676" t="s">
        <v>2673</v>
      </c>
    </row>
    <row r="441" spans="1:4" ht="11.25" customHeight="1" x14ac:dyDescent="0.25">
      <c r="A441" s="1192"/>
      <c r="B441" s="675">
        <v>239</v>
      </c>
      <c r="C441" s="675">
        <v>119.5</v>
      </c>
      <c r="D441" s="676" t="s">
        <v>2677</v>
      </c>
    </row>
    <row r="442" spans="1:4" ht="11.25" customHeight="1" x14ac:dyDescent="0.25">
      <c r="A442" s="1192"/>
      <c r="B442" s="675">
        <v>69.25</v>
      </c>
      <c r="C442" s="675">
        <v>69.25</v>
      </c>
      <c r="D442" s="676" t="s">
        <v>512</v>
      </c>
    </row>
    <row r="443" spans="1:4" ht="11.25" customHeight="1" x14ac:dyDescent="0.25">
      <c r="A443" s="1192"/>
      <c r="B443" s="675">
        <v>403.25</v>
      </c>
      <c r="C443" s="675">
        <v>283.75</v>
      </c>
      <c r="D443" s="676" t="s">
        <v>11</v>
      </c>
    </row>
    <row r="444" spans="1:4" ht="11.25" customHeight="1" x14ac:dyDescent="0.25">
      <c r="A444" s="1193" t="s">
        <v>2732</v>
      </c>
      <c r="B444" s="672">
        <v>168.4</v>
      </c>
      <c r="C444" s="672">
        <v>160.03800000000001</v>
      </c>
      <c r="D444" s="673" t="s">
        <v>2678</v>
      </c>
    </row>
    <row r="445" spans="1:4" ht="11.25" customHeight="1" x14ac:dyDescent="0.25">
      <c r="A445" s="1194"/>
      <c r="B445" s="677">
        <v>168.4</v>
      </c>
      <c r="C445" s="677">
        <v>160.03800000000001</v>
      </c>
      <c r="D445" s="678" t="s">
        <v>11</v>
      </c>
    </row>
    <row r="446" spans="1:4" ht="11.25" customHeight="1" x14ac:dyDescent="0.25">
      <c r="A446" s="1192" t="s">
        <v>571</v>
      </c>
      <c r="B446" s="675">
        <v>300</v>
      </c>
      <c r="C446" s="675">
        <v>240</v>
      </c>
      <c r="D446" s="676" t="s">
        <v>2684</v>
      </c>
    </row>
    <row r="447" spans="1:4" ht="11.25" customHeight="1" x14ac:dyDescent="0.25">
      <c r="A447" s="1192"/>
      <c r="B447" s="675">
        <v>0.14000000000000001</v>
      </c>
      <c r="C447" s="675">
        <v>0.14000000000000001</v>
      </c>
      <c r="D447" s="676" t="s">
        <v>512</v>
      </c>
    </row>
    <row r="448" spans="1:4" ht="11.25" customHeight="1" x14ac:dyDescent="0.25">
      <c r="A448" s="1192"/>
      <c r="B448" s="675">
        <v>300.14</v>
      </c>
      <c r="C448" s="675">
        <v>240.14</v>
      </c>
      <c r="D448" s="676" t="s">
        <v>11</v>
      </c>
    </row>
    <row r="449" spans="1:4" ht="11.25" customHeight="1" x14ac:dyDescent="0.25">
      <c r="A449" s="1193" t="s">
        <v>2733</v>
      </c>
      <c r="B449" s="672">
        <v>291.60000000000002</v>
      </c>
      <c r="C449" s="672">
        <v>254.065</v>
      </c>
      <c r="D449" s="673" t="s">
        <v>2684</v>
      </c>
    </row>
    <row r="450" spans="1:4" ht="11.25" customHeight="1" x14ac:dyDescent="0.25">
      <c r="A450" s="1192"/>
      <c r="B450" s="675">
        <v>244</v>
      </c>
      <c r="C450" s="675">
        <v>244</v>
      </c>
      <c r="D450" s="676" t="s">
        <v>2677</v>
      </c>
    </row>
    <row r="451" spans="1:4" ht="11.25" customHeight="1" x14ac:dyDescent="0.25">
      <c r="A451" s="1194"/>
      <c r="B451" s="677">
        <v>535.6</v>
      </c>
      <c r="C451" s="677">
        <v>498.065</v>
      </c>
      <c r="D451" s="678" t="s">
        <v>11</v>
      </c>
    </row>
    <row r="452" spans="1:4" ht="11.25" customHeight="1" x14ac:dyDescent="0.25">
      <c r="A452" s="1192" t="s">
        <v>572</v>
      </c>
      <c r="B452" s="675">
        <v>300</v>
      </c>
      <c r="C452" s="675">
        <v>240</v>
      </c>
      <c r="D452" s="676" t="s">
        <v>2684</v>
      </c>
    </row>
    <row r="453" spans="1:4" ht="11.25" customHeight="1" x14ac:dyDescent="0.25">
      <c r="A453" s="1192"/>
      <c r="B453" s="675">
        <v>127</v>
      </c>
      <c r="C453" s="675">
        <v>101.6</v>
      </c>
      <c r="D453" s="676" t="s">
        <v>2677</v>
      </c>
    </row>
    <row r="454" spans="1:4" ht="11.25" customHeight="1" x14ac:dyDescent="0.25">
      <c r="A454" s="1192"/>
      <c r="B454" s="675">
        <v>1125</v>
      </c>
      <c r="C454" s="675">
        <v>562.5</v>
      </c>
      <c r="D454" s="676" t="s">
        <v>783</v>
      </c>
    </row>
    <row r="455" spans="1:4" ht="11.25" customHeight="1" x14ac:dyDescent="0.25">
      <c r="A455" s="1192"/>
      <c r="B455" s="675">
        <v>51.02</v>
      </c>
      <c r="C455" s="675">
        <v>51.02</v>
      </c>
      <c r="D455" s="676" t="s">
        <v>512</v>
      </c>
    </row>
    <row r="456" spans="1:4" ht="11.25" customHeight="1" x14ac:dyDescent="0.25">
      <c r="A456" s="1192"/>
      <c r="B456" s="675">
        <v>1603.02</v>
      </c>
      <c r="C456" s="675">
        <v>955.12</v>
      </c>
      <c r="D456" s="676" t="s">
        <v>11</v>
      </c>
    </row>
    <row r="457" spans="1:4" ht="11.25" customHeight="1" x14ac:dyDescent="0.25">
      <c r="A457" s="1193" t="s">
        <v>2734</v>
      </c>
      <c r="B457" s="672">
        <v>300</v>
      </c>
      <c r="C457" s="672">
        <v>281.24099999999999</v>
      </c>
      <c r="D457" s="673" t="s">
        <v>2684</v>
      </c>
    </row>
    <row r="458" spans="1:4" ht="11.25" customHeight="1" x14ac:dyDescent="0.25">
      <c r="A458" s="1192"/>
      <c r="B458" s="675">
        <v>375</v>
      </c>
      <c r="C458" s="675">
        <v>0</v>
      </c>
      <c r="D458" s="676" t="s">
        <v>2677</v>
      </c>
    </row>
    <row r="459" spans="1:4" ht="11.25" customHeight="1" x14ac:dyDescent="0.25">
      <c r="A459" s="1194"/>
      <c r="B459" s="677">
        <v>675</v>
      </c>
      <c r="C459" s="677">
        <v>281.24099999999999</v>
      </c>
      <c r="D459" s="678" t="s">
        <v>11</v>
      </c>
    </row>
    <row r="460" spans="1:4" ht="11.25" customHeight="1" x14ac:dyDescent="0.25">
      <c r="A460" s="1192" t="s">
        <v>2735</v>
      </c>
      <c r="B460" s="675">
        <v>250</v>
      </c>
      <c r="C460" s="675">
        <v>200</v>
      </c>
      <c r="D460" s="676" t="s">
        <v>2684</v>
      </c>
    </row>
    <row r="461" spans="1:4" ht="11.25" customHeight="1" x14ac:dyDescent="0.25">
      <c r="A461" s="1192"/>
      <c r="B461" s="675">
        <v>3488</v>
      </c>
      <c r="C461" s="675">
        <v>3488</v>
      </c>
      <c r="D461" s="676" t="s">
        <v>2676</v>
      </c>
    </row>
    <row r="462" spans="1:4" ht="11.25" customHeight="1" x14ac:dyDescent="0.25">
      <c r="A462" s="1192"/>
      <c r="B462" s="675">
        <v>217</v>
      </c>
      <c r="C462" s="675">
        <v>173.6</v>
      </c>
      <c r="D462" s="676" t="s">
        <v>2677</v>
      </c>
    </row>
    <row r="463" spans="1:4" ht="11.25" customHeight="1" x14ac:dyDescent="0.25">
      <c r="A463" s="1192"/>
      <c r="B463" s="675">
        <v>3955</v>
      </c>
      <c r="C463" s="675">
        <v>3861.6</v>
      </c>
      <c r="D463" s="676" t="s">
        <v>11</v>
      </c>
    </row>
    <row r="464" spans="1:4" ht="11.25" customHeight="1" x14ac:dyDescent="0.25">
      <c r="A464" s="1193" t="s">
        <v>2736</v>
      </c>
      <c r="B464" s="672">
        <v>300</v>
      </c>
      <c r="C464" s="672">
        <v>144.60400000000001</v>
      </c>
      <c r="D464" s="673" t="s">
        <v>2684</v>
      </c>
    </row>
    <row r="465" spans="1:4" ht="11.25" customHeight="1" x14ac:dyDescent="0.25">
      <c r="A465" s="1194"/>
      <c r="B465" s="677">
        <v>300</v>
      </c>
      <c r="C465" s="677">
        <v>144.60400000000001</v>
      </c>
      <c r="D465" s="678" t="s">
        <v>11</v>
      </c>
    </row>
    <row r="466" spans="1:4" ht="11.25" customHeight="1" x14ac:dyDescent="0.25">
      <c r="A466" s="1192" t="s">
        <v>2737</v>
      </c>
      <c r="B466" s="675">
        <v>27</v>
      </c>
      <c r="C466" s="675">
        <v>27</v>
      </c>
      <c r="D466" s="676" t="s">
        <v>2673</v>
      </c>
    </row>
    <row r="467" spans="1:4" ht="11.25" customHeight="1" x14ac:dyDescent="0.25">
      <c r="A467" s="1192"/>
      <c r="B467" s="675">
        <v>37.200000000000003</v>
      </c>
      <c r="C467" s="675">
        <v>37.200000000000003</v>
      </c>
      <c r="D467" s="676" t="s">
        <v>2674</v>
      </c>
    </row>
    <row r="468" spans="1:4" ht="11.25" customHeight="1" x14ac:dyDescent="0.25">
      <c r="A468" s="1192"/>
      <c r="B468" s="675">
        <v>64.2</v>
      </c>
      <c r="C468" s="675">
        <v>64.2</v>
      </c>
      <c r="D468" s="676" t="s">
        <v>11</v>
      </c>
    </row>
    <row r="469" spans="1:4" ht="11.25" customHeight="1" x14ac:dyDescent="0.25">
      <c r="A469" s="1193" t="s">
        <v>573</v>
      </c>
      <c r="B469" s="672">
        <v>80</v>
      </c>
      <c r="C469" s="672">
        <v>80</v>
      </c>
      <c r="D469" s="673" t="s">
        <v>2674</v>
      </c>
    </row>
    <row r="470" spans="1:4" ht="11.25" customHeight="1" x14ac:dyDescent="0.25">
      <c r="A470" s="1192"/>
      <c r="B470" s="675">
        <v>360</v>
      </c>
      <c r="C470" s="675">
        <v>180</v>
      </c>
      <c r="D470" s="676" t="s">
        <v>2677</v>
      </c>
    </row>
    <row r="471" spans="1:4" ht="11.25" customHeight="1" x14ac:dyDescent="0.25">
      <c r="A471" s="1192"/>
      <c r="B471" s="675">
        <v>225</v>
      </c>
      <c r="C471" s="675">
        <v>225</v>
      </c>
      <c r="D471" s="676" t="s">
        <v>512</v>
      </c>
    </row>
    <row r="472" spans="1:4" ht="11.25" customHeight="1" x14ac:dyDescent="0.25">
      <c r="A472" s="1194"/>
      <c r="B472" s="677">
        <v>665</v>
      </c>
      <c r="C472" s="677">
        <v>485</v>
      </c>
      <c r="D472" s="678" t="s">
        <v>11</v>
      </c>
    </row>
    <row r="473" spans="1:4" ht="11.25" customHeight="1" x14ac:dyDescent="0.25">
      <c r="A473" s="1192" t="s">
        <v>945</v>
      </c>
      <c r="B473" s="675">
        <v>300</v>
      </c>
      <c r="C473" s="675">
        <v>240</v>
      </c>
      <c r="D473" s="676" t="s">
        <v>2684</v>
      </c>
    </row>
    <row r="474" spans="1:4" ht="11.25" customHeight="1" x14ac:dyDescent="0.25">
      <c r="A474" s="1192"/>
      <c r="B474" s="675">
        <v>225</v>
      </c>
      <c r="C474" s="675">
        <v>0</v>
      </c>
      <c r="D474" s="676" t="s">
        <v>512</v>
      </c>
    </row>
    <row r="475" spans="1:4" ht="11.25" customHeight="1" x14ac:dyDescent="0.25">
      <c r="A475" s="1192"/>
      <c r="B475" s="675">
        <v>525</v>
      </c>
      <c r="C475" s="675">
        <v>240</v>
      </c>
      <c r="D475" s="676" t="s">
        <v>11</v>
      </c>
    </row>
    <row r="476" spans="1:4" ht="11.25" customHeight="1" x14ac:dyDescent="0.25">
      <c r="A476" s="1193" t="s">
        <v>2738</v>
      </c>
      <c r="B476" s="672">
        <v>300</v>
      </c>
      <c r="C476" s="672">
        <v>300</v>
      </c>
      <c r="D476" s="673" t="s">
        <v>2684</v>
      </c>
    </row>
    <row r="477" spans="1:4" ht="11.25" customHeight="1" x14ac:dyDescent="0.25">
      <c r="A477" s="1194"/>
      <c r="B477" s="677">
        <v>300</v>
      </c>
      <c r="C477" s="677">
        <v>300</v>
      </c>
      <c r="D477" s="678" t="s">
        <v>11</v>
      </c>
    </row>
    <row r="478" spans="1:4" ht="11.25" customHeight="1" x14ac:dyDescent="0.25">
      <c r="A478" s="1192" t="s">
        <v>2739</v>
      </c>
      <c r="B478" s="675">
        <v>994</v>
      </c>
      <c r="C478" s="675">
        <v>645.20000000000005</v>
      </c>
      <c r="D478" s="676" t="s">
        <v>2677</v>
      </c>
    </row>
    <row r="479" spans="1:4" ht="11.25" customHeight="1" x14ac:dyDescent="0.25">
      <c r="A479" s="1192"/>
      <c r="B479" s="675">
        <v>994</v>
      </c>
      <c r="C479" s="675">
        <v>645.20000000000005</v>
      </c>
      <c r="D479" s="676" t="s">
        <v>11</v>
      </c>
    </row>
    <row r="480" spans="1:4" ht="11.25" customHeight="1" x14ac:dyDescent="0.25">
      <c r="A480" s="1193" t="s">
        <v>2740</v>
      </c>
      <c r="B480" s="672">
        <v>72.599999999999994</v>
      </c>
      <c r="C480" s="672">
        <v>58.4</v>
      </c>
      <c r="D480" s="673" t="s">
        <v>2673</v>
      </c>
    </row>
    <row r="481" spans="1:4" ht="11.25" customHeight="1" x14ac:dyDescent="0.25">
      <c r="A481" s="1192"/>
      <c r="B481" s="675">
        <v>300</v>
      </c>
      <c r="C481" s="675">
        <v>292.57100000000003</v>
      </c>
      <c r="D481" s="676" t="s">
        <v>2684</v>
      </c>
    </row>
    <row r="482" spans="1:4" ht="11.25" customHeight="1" x14ac:dyDescent="0.25">
      <c r="A482" s="1194"/>
      <c r="B482" s="677">
        <v>372.6</v>
      </c>
      <c r="C482" s="677">
        <v>350.971</v>
      </c>
      <c r="D482" s="678" t="s">
        <v>11</v>
      </c>
    </row>
    <row r="483" spans="1:4" ht="11.25" customHeight="1" x14ac:dyDescent="0.25">
      <c r="A483" s="1192" t="s">
        <v>2741</v>
      </c>
      <c r="B483" s="675">
        <v>10.8</v>
      </c>
      <c r="C483" s="675">
        <v>10.8</v>
      </c>
      <c r="D483" s="676" t="s">
        <v>2673</v>
      </c>
    </row>
    <row r="484" spans="1:4" ht="11.25" customHeight="1" x14ac:dyDescent="0.25">
      <c r="A484" s="1192"/>
      <c r="B484" s="675">
        <v>10.8</v>
      </c>
      <c r="C484" s="675">
        <v>10.8</v>
      </c>
      <c r="D484" s="676" t="s">
        <v>11</v>
      </c>
    </row>
    <row r="485" spans="1:4" ht="11.25" customHeight="1" x14ac:dyDescent="0.25">
      <c r="A485" s="1193" t="s">
        <v>2742</v>
      </c>
      <c r="B485" s="672">
        <v>222</v>
      </c>
      <c r="C485" s="672">
        <v>177.6</v>
      </c>
      <c r="D485" s="673" t="s">
        <v>2677</v>
      </c>
    </row>
    <row r="486" spans="1:4" ht="11.25" customHeight="1" x14ac:dyDescent="0.25">
      <c r="A486" s="1194"/>
      <c r="B486" s="677">
        <v>222</v>
      </c>
      <c r="C486" s="677">
        <v>177.6</v>
      </c>
      <c r="D486" s="678" t="s">
        <v>11</v>
      </c>
    </row>
    <row r="487" spans="1:4" ht="11.25" customHeight="1" x14ac:dyDescent="0.25">
      <c r="A487" s="1192" t="s">
        <v>574</v>
      </c>
      <c r="B487" s="675">
        <v>300</v>
      </c>
      <c r="C487" s="675">
        <v>300</v>
      </c>
      <c r="D487" s="676" t="s">
        <v>2684</v>
      </c>
    </row>
    <row r="488" spans="1:4" ht="11.25" customHeight="1" x14ac:dyDescent="0.25">
      <c r="A488" s="1192"/>
      <c r="B488" s="675">
        <v>217</v>
      </c>
      <c r="C488" s="675">
        <v>217</v>
      </c>
      <c r="D488" s="676" t="s">
        <v>2677</v>
      </c>
    </row>
    <row r="489" spans="1:4" ht="11.25" customHeight="1" x14ac:dyDescent="0.25">
      <c r="A489" s="1192"/>
      <c r="B489" s="675">
        <v>9000</v>
      </c>
      <c r="C489" s="675">
        <v>4500</v>
      </c>
      <c r="D489" s="676" t="s">
        <v>2743</v>
      </c>
    </row>
    <row r="490" spans="1:4" ht="11.25" customHeight="1" x14ac:dyDescent="0.25">
      <c r="A490" s="1192"/>
      <c r="B490" s="675">
        <v>8.18</v>
      </c>
      <c r="C490" s="675">
        <v>8.18</v>
      </c>
      <c r="D490" s="676" t="s">
        <v>512</v>
      </c>
    </row>
    <row r="491" spans="1:4" ht="11.25" customHeight="1" x14ac:dyDescent="0.25">
      <c r="A491" s="1192"/>
      <c r="B491" s="675">
        <v>9525.18</v>
      </c>
      <c r="C491" s="675">
        <v>5025.18</v>
      </c>
      <c r="D491" s="676" t="s">
        <v>11</v>
      </c>
    </row>
    <row r="492" spans="1:4" ht="11.25" customHeight="1" x14ac:dyDescent="0.25">
      <c r="A492" s="1193" t="s">
        <v>2744</v>
      </c>
      <c r="B492" s="672">
        <v>45.45</v>
      </c>
      <c r="C492" s="672">
        <v>45.45</v>
      </c>
      <c r="D492" s="673" t="s">
        <v>2673</v>
      </c>
    </row>
    <row r="493" spans="1:4" ht="11.25" customHeight="1" x14ac:dyDescent="0.25">
      <c r="A493" s="1192"/>
      <c r="B493" s="675">
        <v>39.270000000000003</v>
      </c>
      <c r="C493" s="675">
        <v>39.273000000000003</v>
      </c>
      <c r="D493" s="676" t="s">
        <v>2684</v>
      </c>
    </row>
    <row r="494" spans="1:4" ht="11.25" customHeight="1" x14ac:dyDescent="0.25">
      <c r="A494" s="1194"/>
      <c r="B494" s="677">
        <v>84.72</v>
      </c>
      <c r="C494" s="677">
        <v>84.723000000000013</v>
      </c>
      <c r="D494" s="678" t="s">
        <v>11</v>
      </c>
    </row>
    <row r="495" spans="1:4" ht="11.25" customHeight="1" x14ac:dyDescent="0.25">
      <c r="A495" s="1192" t="s">
        <v>2745</v>
      </c>
      <c r="B495" s="675">
        <v>300</v>
      </c>
      <c r="C495" s="675">
        <v>300</v>
      </c>
      <c r="D495" s="676" t="s">
        <v>2678</v>
      </c>
    </row>
    <row r="496" spans="1:4" ht="11.25" customHeight="1" x14ac:dyDescent="0.25">
      <c r="A496" s="1192"/>
      <c r="B496" s="675">
        <v>300</v>
      </c>
      <c r="C496" s="675">
        <v>300</v>
      </c>
      <c r="D496" s="676" t="s">
        <v>11</v>
      </c>
    </row>
    <row r="497" spans="1:4" ht="11.25" customHeight="1" x14ac:dyDescent="0.25">
      <c r="A497" s="1193" t="s">
        <v>2746</v>
      </c>
      <c r="B497" s="672">
        <v>6677.35</v>
      </c>
      <c r="C497" s="672">
        <v>4190.2484700000005</v>
      </c>
      <c r="D497" s="673" t="s">
        <v>2698</v>
      </c>
    </row>
    <row r="498" spans="1:4" ht="11.25" customHeight="1" x14ac:dyDescent="0.25">
      <c r="A498" s="1192"/>
      <c r="B498" s="675">
        <v>195</v>
      </c>
      <c r="C498" s="675">
        <v>97.5</v>
      </c>
      <c r="D498" s="676" t="s">
        <v>2677</v>
      </c>
    </row>
    <row r="499" spans="1:4" ht="11.25" customHeight="1" x14ac:dyDescent="0.25">
      <c r="A499" s="1194"/>
      <c r="B499" s="677">
        <v>6872.35</v>
      </c>
      <c r="C499" s="677">
        <v>4287.7484700000005</v>
      </c>
      <c r="D499" s="678" t="s">
        <v>11</v>
      </c>
    </row>
    <row r="500" spans="1:4" ht="11.25" customHeight="1" x14ac:dyDescent="0.25">
      <c r="A500" s="1192" t="s">
        <v>2747</v>
      </c>
      <c r="B500" s="675">
        <v>581.09</v>
      </c>
      <c r="C500" s="675">
        <v>581.09</v>
      </c>
      <c r="D500" s="676" t="s">
        <v>2673</v>
      </c>
    </row>
    <row r="501" spans="1:4" ht="11.25" customHeight="1" x14ac:dyDescent="0.25">
      <c r="A501" s="1192"/>
      <c r="B501" s="675">
        <v>333</v>
      </c>
      <c r="C501" s="675">
        <v>266.39999999999998</v>
      </c>
      <c r="D501" s="676" t="s">
        <v>2677</v>
      </c>
    </row>
    <row r="502" spans="1:4" ht="11.25" customHeight="1" x14ac:dyDescent="0.25">
      <c r="A502" s="1192"/>
      <c r="B502" s="675">
        <v>914.09</v>
      </c>
      <c r="C502" s="675">
        <v>847.49</v>
      </c>
      <c r="D502" s="676" t="s">
        <v>11</v>
      </c>
    </row>
    <row r="503" spans="1:4" ht="11.25" customHeight="1" x14ac:dyDescent="0.25">
      <c r="A503" s="1193" t="s">
        <v>575</v>
      </c>
      <c r="B503" s="672">
        <v>485</v>
      </c>
      <c r="C503" s="672">
        <v>485</v>
      </c>
      <c r="D503" s="673" t="s">
        <v>2698</v>
      </c>
    </row>
    <row r="504" spans="1:4" ht="11.25" customHeight="1" x14ac:dyDescent="0.25">
      <c r="A504" s="1192"/>
      <c r="B504" s="675">
        <v>117</v>
      </c>
      <c r="C504" s="675">
        <v>58.5</v>
      </c>
      <c r="D504" s="676" t="s">
        <v>2677</v>
      </c>
    </row>
    <row r="505" spans="1:4" ht="11.25" customHeight="1" x14ac:dyDescent="0.25">
      <c r="A505" s="1192"/>
      <c r="B505" s="675">
        <v>80.599999999999994</v>
      </c>
      <c r="C505" s="675">
        <v>27.5</v>
      </c>
      <c r="D505" s="676" t="s">
        <v>2724</v>
      </c>
    </row>
    <row r="506" spans="1:4" ht="11.25" customHeight="1" x14ac:dyDescent="0.25">
      <c r="A506" s="1192"/>
      <c r="B506" s="675">
        <v>50</v>
      </c>
      <c r="C506" s="675">
        <v>50</v>
      </c>
      <c r="D506" s="676" t="s">
        <v>512</v>
      </c>
    </row>
    <row r="507" spans="1:4" ht="11.25" customHeight="1" x14ac:dyDescent="0.25">
      <c r="A507" s="1194"/>
      <c r="B507" s="677">
        <v>732.6</v>
      </c>
      <c r="C507" s="677">
        <v>621</v>
      </c>
      <c r="D507" s="678" t="s">
        <v>11</v>
      </c>
    </row>
    <row r="508" spans="1:4" ht="11.25" customHeight="1" x14ac:dyDescent="0.25">
      <c r="A508" s="1192" t="s">
        <v>508</v>
      </c>
      <c r="B508" s="675">
        <v>18.100000000000001</v>
      </c>
      <c r="C508" s="675">
        <v>18.100000000000001</v>
      </c>
      <c r="D508" s="676" t="s">
        <v>2673</v>
      </c>
    </row>
    <row r="509" spans="1:4" ht="11.25" customHeight="1" x14ac:dyDescent="0.25">
      <c r="A509" s="1192"/>
      <c r="B509" s="675">
        <v>300</v>
      </c>
      <c r="C509" s="675">
        <v>154.78754000000001</v>
      </c>
      <c r="D509" s="676" t="s">
        <v>2684</v>
      </c>
    </row>
    <row r="510" spans="1:4" ht="11.25" customHeight="1" x14ac:dyDescent="0.25">
      <c r="A510" s="1192"/>
      <c r="B510" s="675">
        <v>270</v>
      </c>
      <c r="C510" s="675">
        <v>270</v>
      </c>
      <c r="D510" s="676" t="s">
        <v>501</v>
      </c>
    </row>
    <row r="511" spans="1:4" ht="11.25" customHeight="1" x14ac:dyDescent="0.25">
      <c r="A511" s="1192"/>
      <c r="B511" s="675">
        <v>1.81</v>
      </c>
      <c r="C511" s="675">
        <v>0.59</v>
      </c>
      <c r="D511" s="676" t="s">
        <v>512</v>
      </c>
    </row>
    <row r="512" spans="1:4" ht="11.25" customHeight="1" x14ac:dyDescent="0.25">
      <c r="A512" s="1192"/>
      <c r="B512" s="675">
        <v>589.91</v>
      </c>
      <c r="C512" s="675">
        <v>443.47753999999998</v>
      </c>
      <c r="D512" s="676" t="s">
        <v>11</v>
      </c>
    </row>
    <row r="513" spans="1:4" ht="11.25" customHeight="1" x14ac:dyDescent="0.25">
      <c r="A513" s="1193" t="s">
        <v>2748</v>
      </c>
      <c r="B513" s="672">
        <v>172</v>
      </c>
      <c r="C513" s="672">
        <v>86</v>
      </c>
      <c r="D513" s="673" t="s">
        <v>2677</v>
      </c>
    </row>
    <row r="514" spans="1:4" ht="11.25" customHeight="1" x14ac:dyDescent="0.25">
      <c r="A514" s="1194"/>
      <c r="B514" s="677">
        <v>172</v>
      </c>
      <c r="C514" s="677">
        <v>86</v>
      </c>
      <c r="D514" s="678" t="s">
        <v>11</v>
      </c>
    </row>
    <row r="515" spans="1:4" ht="11.25" customHeight="1" x14ac:dyDescent="0.25">
      <c r="A515" s="1192" t="s">
        <v>2749</v>
      </c>
      <c r="B515" s="675">
        <v>587.33000000000004</v>
      </c>
      <c r="C515" s="675">
        <v>587.32388000000003</v>
      </c>
      <c r="D515" s="676" t="s">
        <v>2698</v>
      </c>
    </row>
    <row r="516" spans="1:4" ht="11.25" customHeight="1" x14ac:dyDescent="0.25">
      <c r="A516" s="1192"/>
      <c r="B516" s="675">
        <v>587.33000000000004</v>
      </c>
      <c r="C516" s="675">
        <v>587.32388000000003</v>
      </c>
      <c r="D516" s="676" t="s">
        <v>11</v>
      </c>
    </row>
    <row r="517" spans="1:4" ht="11.25" customHeight="1" x14ac:dyDescent="0.25">
      <c r="A517" s="1193" t="s">
        <v>576</v>
      </c>
      <c r="B517" s="672">
        <v>489.14</v>
      </c>
      <c r="C517" s="672">
        <v>135.739</v>
      </c>
      <c r="D517" s="673" t="s">
        <v>2724</v>
      </c>
    </row>
    <row r="518" spans="1:4" ht="11.25" customHeight="1" x14ac:dyDescent="0.25">
      <c r="A518" s="1192"/>
      <c r="B518" s="675">
        <v>52.69</v>
      </c>
      <c r="C518" s="675">
        <v>52.69</v>
      </c>
      <c r="D518" s="676" t="s">
        <v>512</v>
      </c>
    </row>
    <row r="519" spans="1:4" ht="11.25" customHeight="1" x14ac:dyDescent="0.25">
      <c r="A519" s="1194"/>
      <c r="B519" s="677">
        <v>541.82999999999993</v>
      </c>
      <c r="C519" s="677">
        <v>188.429</v>
      </c>
      <c r="D519" s="678" t="s">
        <v>11</v>
      </c>
    </row>
    <row r="520" spans="1:4" ht="11.25" customHeight="1" x14ac:dyDescent="0.25">
      <c r="A520" s="1192" t="s">
        <v>2750</v>
      </c>
      <c r="B520" s="675">
        <v>105.75</v>
      </c>
      <c r="C520" s="675">
        <v>105.75</v>
      </c>
      <c r="D520" s="676" t="s">
        <v>2673</v>
      </c>
    </row>
    <row r="521" spans="1:4" ht="11.25" customHeight="1" x14ac:dyDescent="0.25">
      <c r="A521" s="1192"/>
      <c r="B521" s="675">
        <v>105.75</v>
      </c>
      <c r="C521" s="675">
        <v>105.75</v>
      </c>
      <c r="D521" s="676" t="s">
        <v>11</v>
      </c>
    </row>
    <row r="522" spans="1:4" ht="11.25" customHeight="1" x14ac:dyDescent="0.25">
      <c r="A522" s="1193" t="s">
        <v>2751</v>
      </c>
      <c r="B522" s="672">
        <v>255</v>
      </c>
      <c r="C522" s="672">
        <v>204</v>
      </c>
      <c r="D522" s="673" t="s">
        <v>2677</v>
      </c>
    </row>
    <row r="523" spans="1:4" ht="11.25" customHeight="1" x14ac:dyDescent="0.25">
      <c r="A523" s="1194"/>
      <c r="B523" s="677">
        <v>255</v>
      </c>
      <c r="C523" s="677">
        <v>204</v>
      </c>
      <c r="D523" s="678" t="s">
        <v>11</v>
      </c>
    </row>
    <row r="524" spans="1:4" ht="11.25" customHeight="1" x14ac:dyDescent="0.25">
      <c r="A524" s="1192" t="s">
        <v>577</v>
      </c>
      <c r="B524" s="675">
        <v>300</v>
      </c>
      <c r="C524" s="675">
        <v>299.81799999999998</v>
      </c>
      <c r="D524" s="676" t="s">
        <v>2684</v>
      </c>
    </row>
    <row r="525" spans="1:4" ht="11.25" customHeight="1" x14ac:dyDescent="0.25">
      <c r="A525" s="1192"/>
      <c r="B525" s="675">
        <v>234</v>
      </c>
      <c r="C525" s="675">
        <v>234</v>
      </c>
      <c r="D525" s="676" t="s">
        <v>2677</v>
      </c>
    </row>
    <row r="526" spans="1:4" ht="11.25" customHeight="1" x14ac:dyDescent="0.25">
      <c r="A526" s="1192"/>
      <c r="B526" s="675">
        <v>200</v>
      </c>
      <c r="C526" s="675">
        <v>200</v>
      </c>
      <c r="D526" s="676" t="s">
        <v>2752</v>
      </c>
    </row>
    <row r="527" spans="1:4" ht="11.25" customHeight="1" x14ac:dyDescent="0.25">
      <c r="A527" s="1192"/>
      <c r="B527" s="675">
        <v>143.07</v>
      </c>
      <c r="C527" s="675">
        <v>50</v>
      </c>
      <c r="D527" s="676" t="s">
        <v>512</v>
      </c>
    </row>
    <row r="528" spans="1:4" ht="11.25" customHeight="1" x14ac:dyDescent="0.25">
      <c r="A528" s="1192"/>
      <c r="B528" s="675">
        <v>877.06999999999994</v>
      </c>
      <c r="C528" s="675">
        <v>783.81799999999998</v>
      </c>
      <c r="D528" s="676" t="s">
        <v>11</v>
      </c>
    </row>
    <row r="529" spans="1:4" ht="11.25" customHeight="1" x14ac:dyDescent="0.25">
      <c r="A529" s="1193" t="s">
        <v>578</v>
      </c>
      <c r="B529" s="672">
        <v>33.119999999999997</v>
      </c>
      <c r="C529" s="672">
        <v>33.119999999999997</v>
      </c>
      <c r="D529" s="673" t="s">
        <v>2673</v>
      </c>
    </row>
    <row r="530" spans="1:4" ht="11.25" customHeight="1" x14ac:dyDescent="0.25">
      <c r="A530" s="1192"/>
      <c r="B530" s="675">
        <v>97.33</v>
      </c>
      <c r="C530" s="675">
        <v>97.33</v>
      </c>
      <c r="D530" s="676" t="s">
        <v>2684</v>
      </c>
    </row>
    <row r="531" spans="1:4" ht="11.25" customHeight="1" x14ac:dyDescent="0.25">
      <c r="A531" s="1192"/>
      <c r="B531" s="675">
        <v>495</v>
      </c>
      <c r="C531" s="675">
        <v>396</v>
      </c>
      <c r="D531" s="676" t="s">
        <v>2677</v>
      </c>
    </row>
    <row r="532" spans="1:4" ht="11.25" customHeight="1" x14ac:dyDescent="0.25">
      <c r="A532" s="1192"/>
      <c r="B532" s="675">
        <v>225</v>
      </c>
      <c r="C532" s="675">
        <v>0</v>
      </c>
      <c r="D532" s="676" t="s">
        <v>512</v>
      </c>
    </row>
    <row r="533" spans="1:4" ht="11.25" customHeight="1" x14ac:dyDescent="0.25">
      <c r="A533" s="1194"/>
      <c r="B533" s="677">
        <v>850.45</v>
      </c>
      <c r="C533" s="677">
        <v>526.45000000000005</v>
      </c>
      <c r="D533" s="678" t="s">
        <v>11</v>
      </c>
    </row>
    <row r="534" spans="1:4" ht="11.25" customHeight="1" x14ac:dyDescent="0.25">
      <c r="A534" s="1192" t="s">
        <v>2753</v>
      </c>
      <c r="B534" s="675">
        <v>300</v>
      </c>
      <c r="C534" s="675">
        <v>274.21100000000001</v>
      </c>
      <c r="D534" s="676" t="s">
        <v>2684</v>
      </c>
    </row>
    <row r="535" spans="1:4" ht="11.25" customHeight="1" x14ac:dyDescent="0.25">
      <c r="A535" s="1192"/>
      <c r="B535" s="675">
        <v>300</v>
      </c>
      <c r="C535" s="675">
        <v>274.21100000000001</v>
      </c>
      <c r="D535" s="676" t="s">
        <v>11</v>
      </c>
    </row>
    <row r="536" spans="1:4" ht="11.25" customHeight="1" x14ac:dyDescent="0.25">
      <c r="A536" s="1193" t="s">
        <v>2754</v>
      </c>
      <c r="B536" s="672">
        <v>3</v>
      </c>
      <c r="C536" s="672">
        <v>3</v>
      </c>
      <c r="D536" s="673" t="s">
        <v>2673</v>
      </c>
    </row>
    <row r="537" spans="1:4" ht="11.25" customHeight="1" x14ac:dyDescent="0.25">
      <c r="A537" s="1194"/>
      <c r="B537" s="677">
        <v>3</v>
      </c>
      <c r="C537" s="677">
        <v>3</v>
      </c>
      <c r="D537" s="678" t="s">
        <v>11</v>
      </c>
    </row>
    <row r="538" spans="1:4" ht="11.25" customHeight="1" x14ac:dyDescent="0.25">
      <c r="A538" s="1192" t="s">
        <v>2755</v>
      </c>
      <c r="B538" s="675">
        <v>125</v>
      </c>
      <c r="C538" s="675">
        <v>0</v>
      </c>
      <c r="D538" s="676" t="s">
        <v>2684</v>
      </c>
    </row>
    <row r="539" spans="1:4" ht="11.25" customHeight="1" x14ac:dyDescent="0.25">
      <c r="A539" s="1192"/>
      <c r="B539" s="675">
        <v>125</v>
      </c>
      <c r="C539" s="675">
        <v>0</v>
      </c>
      <c r="D539" s="676" t="s">
        <v>11</v>
      </c>
    </row>
    <row r="540" spans="1:4" ht="11.25" customHeight="1" x14ac:dyDescent="0.25">
      <c r="A540" s="1193" t="s">
        <v>2756</v>
      </c>
      <c r="B540" s="672">
        <v>306</v>
      </c>
      <c r="C540" s="672">
        <v>36</v>
      </c>
      <c r="D540" s="673" t="s">
        <v>2673</v>
      </c>
    </row>
    <row r="541" spans="1:4" ht="11.25" customHeight="1" x14ac:dyDescent="0.25">
      <c r="A541" s="1194"/>
      <c r="B541" s="677">
        <v>306</v>
      </c>
      <c r="C541" s="677">
        <v>36</v>
      </c>
      <c r="D541" s="678" t="s">
        <v>11</v>
      </c>
    </row>
    <row r="542" spans="1:4" ht="11.25" customHeight="1" x14ac:dyDescent="0.25">
      <c r="A542" s="1192" t="s">
        <v>579</v>
      </c>
      <c r="B542" s="675">
        <v>6.89</v>
      </c>
      <c r="C542" s="675">
        <v>6.89</v>
      </c>
      <c r="D542" s="676" t="s">
        <v>512</v>
      </c>
    </row>
    <row r="543" spans="1:4" ht="11.25" customHeight="1" x14ac:dyDescent="0.25">
      <c r="A543" s="1192"/>
      <c r="B543" s="675">
        <v>6.89</v>
      </c>
      <c r="C543" s="675">
        <v>6.89</v>
      </c>
      <c r="D543" s="676" t="s">
        <v>11</v>
      </c>
    </row>
    <row r="544" spans="1:4" ht="11.25" customHeight="1" x14ac:dyDescent="0.25">
      <c r="A544" s="1193" t="s">
        <v>2757</v>
      </c>
      <c r="B544" s="672">
        <v>300</v>
      </c>
      <c r="C544" s="672">
        <v>299.38600000000002</v>
      </c>
      <c r="D544" s="673" t="s">
        <v>2684</v>
      </c>
    </row>
    <row r="545" spans="1:4" ht="11.25" customHeight="1" x14ac:dyDescent="0.25">
      <c r="A545" s="1194"/>
      <c r="B545" s="677">
        <v>300</v>
      </c>
      <c r="C545" s="677">
        <v>299.38600000000002</v>
      </c>
      <c r="D545" s="678" t="s">
        <v>11</v>
      </c>
    </row>
    <row r="546" spans="1:4" ht="11.25" customHeight="1" x14ac:dyDescent="0.25">
      <c r="A546" s="1192" t="s">
        <v>2758</v>
      </c>
      <c r="B546" s="675">
        <v>1598.23</v>
      </c>
      <c r="C546" s="675">
        <v>1598.22488</v>
      </c>
      <c r="D546" s="676" t="s">
        <v>2698</v>
      </c>
    </row>
    <row r="547" spans="1:4" ht="11.25" customHeight="1" x14ac:dyDescent="0.25">
      <c r="A547" s="1192"/>
      <c r="B547" s="675">
        <v>810</v>
      </c>
      <c r="C547" s="675">
        <v>648</v>
      </c>
      <c r="D547" s="676" t="s">
        <v>2677</v>
      </c>
    </row>
    <row r="548" spans="1:4" ht="11.25" customHeight="1" x14ac:dyDescent="0.25">
      <c r="A548" s="1192"/>
      <c r="B548" s="675">
        <v>101.3</v>
      </c>
      <c r="C548" s="675">
        <v>27.5</v>
      </c>
      <c r="D548" s="676" t="s">
        <v>2724</v>
      </c>
    </row>
    <row r="549" spans="1:4" ht="11.25" customHeight="1" x14ac:dyDescent="0.25">
      <c r="A549" s="1192"/>
      <c r="B549" s="675">
        <v>2509.5300000000002</v>
      </c>
      <c r="C549" s="675">
        <v>2273.7248799999998</v>
      </c>
      <c r="D549" s="676" t="s">
        <v>11</v>
      </c>
    </row>
    <row r="550" spans="1:4" ht="11.25" customHeight="1" x14ac:dyDescent="0.25">
      <c r="A550" s="1193" t="s">
        <v>2759</v>
      </c>
      <c r="B550" s="672">
        <v>45</v>
      </c>
      <c r="C550" s="672">
        <v>45</v>
      </c>
      <c r="D550" s="673" t="s">
        <v>2673</v>
      </c>
    </row>
    <row r="551" spans="1:4" ht="11.25" customHeight="1" x14ac:dyDescent="0.25">
      <c r="A551" s="1194"/>
      <c r="B551" s="677">
        <v>45</v>
      </c>
      <c r="C551" s="677">
        <v>45</v>
      </c>
      <c r="D551" s="678" t="s">
        <v>11</v>
      </c>
    </row>
    <row r="552" spans="1:4" ht="11.25" customHeight="1" x14ac:dyDescent="0.25">
      <c r="A552" s="1192" t="s">
        <v>580</v>
      </c>
      <c r="B552" s="675">
        <v>299.89999999999998</v>
      </c>
      <c r="C552" s="675">
        <v>243.572</v>
      </c>
      <c r="D552" s="676" t="s">
        <v>2684</v>
      </c>
    </row>
    <row r="553" spans="1:4" ht="11.25" customHeight="1" x14ac:dyDescent="0.25">
      <c r="A553" s="1192"/>
      <c r="B553" s="675">
        <v>307</v>
      </c>
      <c r="C553" s="675">
        <v>153.5</v>
      </c>
      <c r="D553" s="676" t="s">
        <v>2677</v>
      </c>
    </row>
    <row r="554" spans="1:4" ht="11.25" customHeight="1" x14ac:dyDescent="0.25">
      <c r="A554" s="1192"/>
      <c r="B554" s="675">
        <v>90</v>
      </c>
      <c r="C554" s="675">
        <v>82.28</v>
      </c>
      <c r="D554" s="676" t="s">
        <v>501</v>
      </c>
    </row>
    <row r="555" spans="1:4" ht="11.25" customHeight="1" x14ac:dyDescent="0.25">
      <c r="A555" s="1192"/>
      <c r="B555" s="675">
        <v>12.12</v>
      </c>
      <c r="C555" s="675">
        <v>12.12</v>
      </c>
      <c r="D555" s="676" t="s">
        <v>512</v>
      </c>
    </row>
    <row r="556" spans="1:4" ht="11.25" customHeight="1" x14ac:dyDescent="0.25">
      <c r="A556" s="1192"/>
      <c r="B556" s="675">
        <v>40</v>
      </c>
      <c r="C556" s="675">
        <v>39.947000000000003</v>
      </c>
      <c r="D556" s="676" t="s">
        <v>610</v>
      </c>
    </row>
    <row r="557" spans="1:4" ht="11.25" customHeight="1" x14ac:dyDescent="0.25">
      <c r="A557" s="1192"/>
      <c r="B557" s="675">
        <v>749.02</v>
      </c>
      <c r="C557" s="675">
        <v>531.41899999999998</v>
      </c>
      <c r="D557" s="676" t="s">
        <v>11</v>
      </c>
    </row>
    <row r="558" spans="1:4" ht="11.25" customHeight="1" x14ac:dyDescent="0.25">
      <c r="A558" s="1193" t="s">
        <v>509</v>
      </c>
      <c r="B558" s="672">
        <v>78.17</v>
      </c>
      <c r="C558" s="672">
        <v>78.17</v>
      </c>
      <c r="D558" s="673" t="s">
        <v>2675</v>
      </c>
    </row>
    <row r="559" spans="1:4" ht="11.25" customHeight="1" x14ac:dyDescent="0.25">
      <c r="A559" s="1192"/>
      <c r="B559" s="675">
        <v>278</v>
      </c>
      <c r="C559" s="675">
        <v>139</v>
      </c>
      <c r="D559" s="676" t="s">
        <v>2677</v>
      </c>
    </row>
    <row r="560" spans="1:4" ht="11.25" customHeight="1" x14ac:dyDescent="0.25">
      <c r="A560" s="1192"/>
      <c r="B560" s="675">
        <v>365</v>
      </c>
      <c r="C560" s="675">
        <v>365</v>
      </c>
      <c r="D560" s="676" t="s">
        <v>633</v>
      </c>
    </row>
    <row r="561" spans="1:4" ht="11.25" customHeight="1" x14ac:dyDescent="0.25">
      <c r="A561" s="1192"/>
      <c r="B561" s="675">
        <v>300</v>
      </c>
      <c r="C561" s="675">
        <v>300</v>
      </c>
      <c r="D561" s="676" t="s">
        <v>501</v>
      </c>
    </row>
    <row r="562" spans="1:4" ht="11.25" customHeight="1" x14ac:dyDescent="0.25">
      <c r="A562" s="1192"/>
      <c r="B562" s="675">
        <v>68.599999999999994</v>
      </c>
      <c r="C562" s="675">
        <v>68.599999999999994</v>
      </c>
      <c r="D562" s="676" t="s">
        <v>512</v>
      </c>
    </row>
    <row r="563" spans="1:4" ht="11.25" customHeight="1" x14ac:dyDescent="0.25">
      <c r="A563" s="1194"/>
      <c r="B563" s="677">
        <v>1089.77</v>
      </c>
      <c r="C563" s="677">
        <v>950.7700000000001</v>
      </c>
      <c r="D563" s="678" t="s">
        <v>11</v>
      </c>
    </row>
    <row r="564" spans="1:4" ht="11.25" customHeight="1" x14ac:dyDescent="0.25">
      <c r="A564" s="1192" t="s">
        <v>2760</v>
      </c>
      <c r="B564" s="675">
        <v>3.84</v>
      </c>
      <c r="C564" s="675">
        <v>3.84</v>
      </c>
      <c r="D564" s="676" t="s">
        <v>2673</v>
      </c>
    </row>
    <row r="565" spans="1:4" ht="11.25" customHeight="1" x14ac:dyDescent="0.25">
      <c r="A565" s="1192"/>
      <c r="B565" s="675">
        <v>3.84</v>
      </c>
      <c r="C565" s="675">
        <v>3.84</v>
      </c>
      <c r="D565" s="676" t="s">
        <v>11</v>
      </c>
    </row>
    <row r="566" spans="1:4" ht="11.25" customHeight="1" x14ac:dyDescent="0.25">
      <c r="A566" s="1193" t="s">
        <v>581</v>
      </c>
      <c r="B566" s="672">
        <v>225</v>
      </c>
      <c r="C566" s="672">
        <v>0</v>
      </c>
      <c r="D566" s="673" t="s">
        <v>512</v>
      </c>
    </row>
    <row r="567" spans="1:4" ht="11.25" customHeight="1" x14ac:dyDescent="0.25">
      <c r="A567" s="1194"/>
      <c r="B567" s="677">
        <v>225</v>
      </c>
      <c r="C567" s="677">
        <v>0</v>
      </c>
      <c r="D567" s="678" t="s">
        <v>11</v>
      </c>
    </row>
    <row r="568" spans="1:4" ht="11.25" customHeight="1" x14ac:dyDescent="0.25">
      <c r="A568" s="1192" t="s">
        <v>2761</v>
      </c>
      <c r="B568" s="675">
        <v>53.9</v>
      </c>
      <c r="C568" s="675">
        <v>53.456000000000003</v>
      </c>
      <c r="D568" s="676" t="s">
        <v>2685</v>
      </c>
    </row>
    <row r="569" spans="1:4" ht="11.25" customHeight="1" x14ac:dyDescent="0.25">
      <c r="A569" s="1192"/>
      <c r="B569" s="675">
        <v>53.9</v>
      </c>
      <c r="C569" s="675">
        <v>53.456000000000003</v>
      </c>
      <c r="D569" s="676" t="s">
        <v>11</v>
      </c>
    </row>
    <row r="570" spans="1:4" ht="11.25" customHeight="1" x14ac:dyDescent="0.25">
      <c r="A570" s="1193" t="s">
        <v>2762</v>
      </c>
      <c r="B570" s="672">
        <v>50</v>
      </c>
      <c r="C570" s="672">
        <v>50</v>
      </c>
      <c r="D570" s="673" t="s">
        <v>2681</v>
      </c>
    </row>
    <row r="571" spans="1:4" ht="11.25" customHeight="1" x14ac:dyDescent="0.25">
      <c r="A571" s="1194"/>
      <c r="B571" s="677">
        <v>50</v>
      </c>
      <c r="C571" s="677">
        <v>50</v>
      </c>
      <c r="D571" s="678" t="s">
        <v>11</v>
      </c>
    </row>
    <row r="572" spans="1:4" ht="11.25" customHeight="1" x14ac:dyDescent="0.25">
      <c r="A572" s="1192" t="s">
        <v>2763</v>
      </c>
      <c r="B572" s="675">
        <v>235.3</v>
      </c>
      <c r="C572" s="675">
        <v>192.45572000000001</v>
      </c>
      <c r="D572" s="676" t="s">
        <v>2684</v>
      </c>
    </row>
    <row r="573" spans="1:4" ht="11.25" customHeight="1" x14ac:dyDescent="0.25">
      <c r="A573" s="1192"/>
      <c r="B573" s="675">
        <v>235.3</v>
      </c>
      <c r="C573" s="675">
        <v>192.45572000000001</v>
      </c>
      <c r="D573" s="676" t="s">
        <v>11</v>
      </c>
    </row>
    <row r="574" spans="1:4" ht="11.25" customHeight="1" x14ac:dyDescent="0.25">
      <c r="A574" s="1193" t="s">
        <v>946</v>
      </c>
      <c r="B574" s="672">
        <v>225</v>
      </c>
      <c r="C574" s="672">
        <v>0</v>
      </c>
      <c r="D574" s="673" t="s">
        <v>512</v>
      </c>
    </row>
    <row r="575" spans="1:4" ht="11.25" customHeight="1" x14ac:dyDescent="0.25">
      <c r="A575" s="1194"/>
      <c r="B575" s="677">
        <v>225</v>
      </c>
      <c r="C575" s="677">
        <v>0</v>
      </c>
      <c r="D575" s="678" t="s">
        <v>11</v>
      </c>
    </row>
    <row r="576" spans="1:4" ht="11.25" customHeight="1" x14ac:dyDescent="0.25">
      <c r="A576" s="1192" t="s">
        <v>953</v>
      </c>
      <c r="B576" s="675">
        <v>40</v>
      </c>
      <c r="C576" s="675">
        <v>40</v>
      </c>
      <c r="D576" s="676" t="s">
        <v>610</v>
      </c>
    </row>
    <row r="577" spans="1:4" ht="11.25" customHeight="1" x14ac:dyDescent="0.25">
      <c r="A577" s="1192"/>
      <c r="B577" s="675">
        <v>40</v>
      </c>
      <c r="C577" s="675">
        <v>40</v>
      </c>
      <c r="D577" s="676" t="s">
        <v>11</v>
      </c>
    </row>
    <row r="578" spans="1:4" ht="11.25" customHeight="1" x14ac:dyDescent="0.25">
      <c r="A578" s="1193" t="s">
        <v>2764</v>
      </c>
      <c r="B578" s="672">
        <v>67.5</v>
      </c>
      <c r="C578" s="672">
        <v>67.5</v>
      </c>
      <c r="D578" s="673" t="s">
        <v>2679</v>
      </c>
    </row>
    <row r="579" spans="1:4" ht="11.25" customHeight="1" x14ac:dyDescent="0.25">
      <c r="A579" s="1192"/>
      <c r="B579" s="675">
        <v>75</v>
      </c>
      <c r="C579" s="675">
        <v>75</v>
      </c>
      <c r="D579" s="676" t="s">
        <v>2674</v>
      </c>
    </row>
    <row r="580" spans="1:4" ht="11.25" customHeight="1" x14ac:dyDescent="0.25">
      <c r="A580" s="1194"/>
      <c r="B580" s="677">
        <v>142.5</v>
      </c>
      <c r="C580" s="677">
        <v>142.5</v>
      </c>
      <c r="D580" s="678" t="s">
        <v>11</v>
      </c>
    </row>
    <row r="581" spans="1:4" ht="11.25" customHeight="1" x14ac:dyDescent="0.25">
      <c r="A581" s="1192" t="s">
        <v>582</v>
      </c>
      <c r="B581" s="675">
        <v>4876</v>
      </c>
      <c r="C581" s="675">
        <v>4876</v>
      </c>
      <c r="D581" s="676" t="s">
        <v>2676</v>
      </c>
    </row>
    <row r="582" spans="1:4" ht="11.25" customHeight="1" x14ac:dyDescent="0.25">
      <c r="A582" s="1192"/>
      <c r="B582" s="675">
        <v>495</v>
      </c>
      <c r="C582" s="675">
        <v>373.41800000000001</v>
      </c>
      <c r="D582" s="676" t="s">
        <v>2677</v>
      </c>
    </row>
    <row r="583" spans="1:4" ht="11.25" customHeight="1" x14ac:dyDescent="0.25">
      <c r="A583" s="1192"/>
      <c r="B583" s="675">
        <v>6.84</v>
      </c>
      <c r="C583" s="675">
        <v>6.84</v>
      </c>
      <c r="D583" s="676" t="s">
        <v>512</v>
      </c>
    </row>
    <row r="584" spans="1:4" ht="11.25" customHeight="1" x14ac:dyDescent="0.25">
      <c r="A584" s="1192"/>
      <c r="B584" s="675">
        <v>5377.84</v>
      </c>
      <c r="C584" s="675">
        <v>5256.2579999999998</v>
      </c>
      <c r="D584" s="676" t="s">
        <v>11</v>
      </c>
    </row>
    <row r="585" spans="1:4" ht="11.25" customHeight="1" x14ac:dyDescent="0.25">
      <c r="A585" s="1193" t="s">
        <v>583</v>
      </c>
      <c r="B585" s="672">
        <v>58.8</v>
      </c>
      <c r="C585" s="672">
        <v>58.8</v>
      </c>
      <c r="D585" s="673" t="s">
        <v>2675</v>
      </c>
    </row>
    <row r="586" spans="1:4" ht="11.25" customHeight="1" x14ac:dyDescent="0.25">
      <c r="A586" s="1192"/>
      <c r="B586" s="675">
        <v>6.4</v>
      </c>
      <c r="C586" s="675">
        <v>6.4</v>
      </c>
      <c r="D586" s="676" t="s">
        <v>512</v>
      </c>
    </row>
    <row r="587" spans="1:4" ht="11.25" customHeight="1" x14ac:dyDescent="0.25">
      <c r="A587" s="1194"/>
      <c r="B587" s="677">
        <v>65.2</v>
      </c>
      <c r="C587" s="677">
        <v>65.2</v>
      </c>
      <c r="D587" s="678" t="s">
        <v>11</v>
      </c>
    </row>
    <row r="588" spans="1:4" ht="11.25" customHeight="1" x14ac:dyDescent="0.25">
      <c r="A588" s="1192" t="s">
        <v>947</v>
      </c>
      <c r="B588" s="675">
        <v>12</v>
      </c>
      <c r="C588" s="675">
        <v>12</v>
      </c>
      <c r="D588" s="676" t="s">
        <v>648</v>
      </c>
    </row>
    <row r="589" spans="1:4" ht="11.25" customHeight="1" x14ac:dyDescent="0.25">
      <c r="A589" s="1192"/>
      <c r="B589" s="675">
        <v>225</v>
      </c>
      <c r="C589" s="675">
        <v>0</v>
      </c>
      <c r="D589" s="676" t="s">
        <v>512</v>
      </c>
    </row>
    <row r="590" spans="1:4" ht="11.25" customHeight="1" x14ac:dyDescent="0.25">
      <c r="A590" s="1192"/>
      <c r="B590" s="675">
        <v>237</v>
      </c>
      <c r="C590" s="675">
        <v>12</v>
      </c>
      <c r="D590" s="676" t="s">
        <v>11</v>
      </c>
    </row>
    <row r="591" spans="1:4" ht="11.25" customHeight="1" x14ac:dyDescent="0.25">
      <c r="A591" s="1193" t="s">
        <v>2765</v>
      </c>
      <c r="B591" s="672">
        <v>673.73</v>
      </c>
      <c r="C591" s="672">
        <v>24.13</v>
      </c>
      <c r="D591" s="673" t="s">
        <v>2673</v>
      </c>
    </row>
    <row r="592" spans="1:4" ht="11.25" customHeight="1" x14ac:dyDescent="0.25">
      <c r="A592" s="1194"/>
      <c r="B592" s="677">
        <v>673.73</v>
      </c>
      <c r="C592" s="677">
        <v>24.13</v>
      </c>
      <c r="D592" s="678" t="s">
        <v>11</v>
      </c>
    </row>
    <row r="593" spans="1:4" ht="11.25" customHeight="1" x14ac:dyDescent="0.25">
      <c r="A593" s="1192" t="s">
        <v>784</v>
      </c>
      <c r="B593" s="675">
        <v>63.8</v>
      </c>
      <c r="C593" s="675">
        <v>52.5</v>
      </c>
      <c r="D593" s="676" t="s">
        <v>2678</v>
      </c>
    </row>
    <row r="594" spans="1:4" ht="11.25" customHeight="1" x14ac:dyDescent="0.25">
      <c r="A594" s="1192"/>
      <c r="B594" s="675">
        <v>150</v>
      </c>
      <c r="C594" s="675">
        <v>150</v>
      </c>
      <c r="D594" s="676" t="s">
        <v>783</v>
      </c>
    </row>
    <row r="595" spans="1:4" ht="11.25" customHeight="1" x14ac:dyDescent="0.25">
      <c r="A595" s="1192"/>
      <c r="B595" s="675">
        <v>213.8</v>
      </c>
      <c r="C595" s="675">
        <v>202.5</v>
      </c>
      <c r="D595" s="676" t="s">
        <v>11</v>
      </c>
    </row>
    <row r="596" spans="1:4" ht="11.25" customHeight="1" x14ac:dyDescent="0.25">
      <c r="A596" s="1193" t="s">
        <v>584</v>
      </c>
      <c r="B596" s="672">
        <v>11.2</v>
      </c>
      <c r="C596" s="672">
        <v>11.2</v>
      </c>
      <c r="D596" s="673" t="s">
        <v>512</v>
      </c>
    </row>
    <row r="597" spans="1:4" ht="11.25" customHeight="1" x14ac:dyDescent="0.25">
      <c r="A597" s="1194"/>
      <c r="B597" s="677">
        <v>11.2</v>
      </c>
      <c r="C597" s="677">
        <v>11.2</v>
      </c>
      <c r="D597" s="678" t="s">
        <v>11</v>
      </c>
    </row>
    <row r="598" spans="1:4" ht="11.25" customHeight="1" x14ac:dyDescent="0.25">
      <c r="A598" s="1192" t="s">
        <v>2766</v>
      </c>
      <c r="B598" s="675">
        <v>330</v>
      </c>
      <c r="C598" s="675">
        <v>165</v>
      </c>
      <c r="D598" s="676" t="s">
        <v>2677</v>
      </c>
    </row>
    <row r="599" spans="1:4" ht="11.25" customHeight="1" x14ac:dyDescent="0.25">
      <c r="A599" s="1192"/>
      <c r="B599" s="675">
        <v>330</v>
      </c>
      <c r="C599" s="675">
        <v>165</v>
      </c>
      <c r="D599" s="676" t="s">
        <v>11</v>
      </c>
    </row>
    <row r="600" spans="1:4" ht="11.25" customHeight="1" x14ac:dyDescent="0.25">
      <c r="A600" s="1193" t="s">
        <v>785</v>
      </c>
      <c r="B600" s="672">
        <v>945</v>
      </c>
      <c r="C600" s="672">
        <v>607.5</v>
      </c>
      <c r="D600" s="673" t="s">
        <v>2677</v>
      </c>
    </row>
    <row r="601" spans="1:4" ht="11.25" customHeight="1" x14ac:dyDescent="0.25">
      <c r="A601" s="1192"/>
      <c r="B601" s="675">
        <v>150</v>
      </c>
      <c r="C601" s="675">
        <v>150</v>
      </c>
      <c r="D601" s="676" t="s">
        <v>2685</v>
      </c>
    </row>
    <row r="602" spans="1:4" ht="11.25" customHeight="1" x14ac:dyDescent="0.25">
      <c r="A602" s="1192"/>
      <c r="B602" s="675">
        <v>71.59</v>
      </c>
      <c r="C602" s="675">
        <v>71.587999999999994</v>
      </c>
      <c r="D602" s="676" t="s">
        <v>633</v>
      </c>
    </row>
    <row r="603" spans="1:4" ht="11.25" customHeight="1" x14ac:dyDescent="0.25">
      <c r="A603" s="1192"/>
      <c r="B603" s="675">
        <v>786</v>
      </c>
      <c r="C603" s="675">
        <v>786</v>
      </c>
      <c r="D603" s="676" t="s">
        <v>783</v>
      </c>
    </row>
    <row r="604" spans="1:4" ht="11.25" customHeight="1" x14ac:dyDescent="0.25">
      <c r="A604" s="1194"/>
      <c r="B604" s="677">
        <v>1952.59</v>
      </c>
      <c r="C604" s="677">
        <v>1615.088</v>
      </c>
      <c r="D604" s="678" t="s">
        <v>11</v>
      </c>
    </row>
    <row r="605" spans="1:4" ht="11.25" customHeight="1" x14ac:dyDescent="0.25">
      <c r="A605" s="1192" t="s">
        <v>585</v>
      </c>
      <c r="B605" s="675">
        <v>190</v>
      </c>
      <c r="C605" s="675">
        <v>95</v>
      </c>
      <c r="D605" s="676" t="s">
        <v>2677</v>
      </c>
    </row>
    <row r="606" spans="1:4" ht="11.25" customHeight="1" x14ac:dyDescent="0.25">
      <c r="A606" s="1192"/>
      <c r="B606" s="675">
        <v>31.5</v>
      </c>
      <c r="C606" s="675">
        <v>31.5</v>
      </c>
      <c r="D606" s="676" t="s">
        <v>610</v>
      </c>
    </row>
    <row r="607" spans="1:4" ht="11.25" customHeight="1" x14ac:dyDescent="0.25">
      <c r="A607" s="1192"/>
      <c r="B607" s="675">
        <v>221.5</v>
      </c>
      <c r="C607" s="675">
        <v>126.5</v>
      </c>
      <c r="D607" s="676" t="s">
        <v>11</v>
      </c>
    </row>
    <row r="608" spans="1:4" ht="11.25" customHeight="1" x14ac:dyDescent="0.25">
      <c r="A608" s="1193" t="s">
        <v>586</v>
      </c>
      <c r="B608" s="672">
        <v>1415.6</v>
      </c>
      <c r="C608" s="672">
        <v>1415.6</v>
      </c>
      <c r="D608" s="673" t="s">
        <v>2698</v>
      </c>
    </row>
    <row r="609" spans="1:4" ht="11.25" customHeight="1" x14ac:dyDescent="0.25">
      <c r="A609" s="1192"/>
      <c r="B609" s="675">
        <v>33.75</v>
      </c>
      <c r="C609" s="675">
        <v>33.75</v>
      </c>
      <c r="D609" s="676" t="s">
        <v>2673</v>
      </c>
    </row>
    <row r="610" spans="1:4" ht="11.25" customHeight="1" x14ac:dyDescent="0.25">
      <c r="A610" s="1192"/>
      <c r="B610" s="675">
        <v>293.39999999999998</v>
      </c>
      <c r="C610" s="675">
        <v>293.39999999999998</v>
      </c>
      <c r="D610" s="676" t="s">
        <v>2684</v>
      </c>
    </row>
    <row r="611" spans="1:4" ht="11.25" customHeight="1" x14ac:dyDescent="0.25">
      <c r="A611" s="1192"/>
      <c r="B611" s="675">
        <v>27.93</v>
      </c>
      <c r="C611" s="675">
        <v>27.93</v>
      </c>
      <c r="D611" s="676" t="s">
        <v>512</v>
      </c>
    </row>
    <row r="612" spans="1:4" ht="11.25" customHeight="1" x14ac:dyDescent="0.25">
      <c r="A612" s="1194"/>
      <c r="B612" s="677">
        <v>1770.68</v>
      </c>
      <c r="C612" s="677">
        <v>1770.68</v>
      </c>
      <c r="D612" s="678" t="s">
        <v>11</v>
      </c>
    </row>
    <row r="613" spans="1:4" ht="11.25" customHeight="1" x14ac:dyDescent="0.25">
      <c r="A613" s="1192" t="s">
        <v>2767</v>
      </c>
      <c r="B613" s="675">
        <v>31.84</v>
      </c>
      <c r="C613" s="675">
        <v>31.84</v>
      </c>
      <c r="D613" s="676" t="s">
        <v>2673</v>
      </c>
    </row>
    <row r="614" spans="1:4" ht="11.25" customHeight="1" x14ac:dyDescent="0.25">
      <c r="A614" s="1192"/>
      <c r="B614" s="675">
        <v>300</v>
      </c>
      <c r="C614" s="675">
        <v>300</v>
      </c>
      <c r="D614" s="676" t="s">
        <v>2684</v>
      </c>
    </row>
    <row r="615" spans="1:4" ht="11.25" customHeight="1" x14ac:dyDescent="0.25">
      <c r="A615" s="1192"/>
      <c r="B615" s="675">
        <v>331.84</v>
      </c>
      <c r="C615" s="675">
        <v>331.84</v>
      </c>
      <c r="D615" s="676" t="s">
        <v>11</v>
      </c>
    </row>
    <row r="616" spans="1:4" ht="11.25" customHeight="1" x14ac:dyDescent="0.25">
      <c r="A616" s="1193" t="s">
        <v>2768</v>
      </c>
      <c r="B616" s="672">
        <v>300</v>
      </c>
      <c r="C616" s="672">
        <v>298.03899999999999</v>
      </c>
      <c r="D616" s="673" t="s">
        <v>2684</v>
      </c>
    </row>
    <row r="617" spans="1:4" ht="11.25" customHeight="1" x14ac:dyDescent="0.25">
      <c r="A617" s="1194"/>
      <c r="B617" s="677">
        <v>300</v>
      </c>
      <c r="C617" s="677">
        <v>298.03899999999999</v>
      </c>
      <c r="D617" s="678" t="s">
        <v>11</v>
      </c>
    </row>
    <row r="618" spans="1:4" ht="11.25" customHeight="1" x14ac:dyDescent="0.25">
      <c r="A618" s="1192" t="s">
        <v>2769</v>
      </c>
      <c r="B618" s="675">
        <v>4.7</v>
      </c>
      <c r="C618" s="675">
        <v>0</v>
      </c>
      <c r="D618" s="676" t="s">
        <v>2673</v>
      </c>
    </row>
    <row r="619" spans="1:4" ht="11.25" customHeight="1" x14ac:dyDescent="0.25">
      <c r="A619" s="1192"/>
      <c r="B619" s="675">
        <v>4.7</v>
      </c>
      <c r="C619" s="675">
        <v>0</v>
      </c>
      <c r="D619" s="676" t="s">
        <v>11</v>
      </c>
    </row>
    <row r="620" spans="1:4" ht="11.25" customHeight="1" x14ac:dyDescent="0.25">
      <c r="A620" s="1193" t="s">
        <v>1019</v>
      </c>
      <c r="B620" s="672">
        <v>54</v>
      </c>
      <c r="C620" s="672">
        <v>0</v>
      </c>
      <c r="D620" s="673" t="s">
        <v>2677</v>
      </c>
    </row>
    <row r="621" spans="1:4" ht="11.25" customHeight="1" x14ac:dyDescent="0.25">
      <c r="A621" s="1192"/>
      <c r="B621" s="675">
        <v>995.2</v>
      </c>
      <c r="C621" s="675">
        <v>995.2</v>
      </c>
      <c r="D621" s="676" t="s">
        <v>666</v>
      </c>
    </row>
    <row r="622" spans="1:4" ht="11.25" customHeight="1" x14ac:dyDescent="0.25">
      <c r="A622" s="1194"/>
      <c r="B622" s="677">
        <v>1049.2</v>
      </c>
      <c r="C622" s="677">
        <v>995.2</v>
      </c>
      <c r="D622" s="678" t="s">
        <v>11</v>
      </c>
    </row>
    <row r="623" spans="1:4" ht="11.25" customHeight="1" x14ac:dyDescent="0.25">
      <c r="A623" s="1192" t="s">
        <v>2770</v>
      </c>
      <c r="B623" s="675">
        <v>150</v>
      </c>
      <c r="C623" s="675">
        <v>141.006</v>
      </c>
      <c r="D623" s="676" t="s">
        <v>2686</v>
      </c>
    </row>
    <row r="624" spans="1:4" ht="11.25" customHeight="1" x14ac:dyDescent="0.25">
      <c r="A624" s="1192"/>
      <c r="B624" s="675">
        <v>295.7</v>
      </c>
      <c r="C624" s="675">
        <v>236.56</v>
      </c>
      <c r="D624" s="676" t="s">
        <v>2684</v>
      </c>
    </row>
    <row r="625" spans="1:4" ht="11.25" customHeight="1" x14ac:dyDescent="0.25">
      <c r="A625" s="1192"/>
      <c r="B625" s="675">
        <v>111</v>
      </c>
      <c r="C625" s="675">
        <v>88.8</v>
      </c>
      <c r="D625" s="676" t="s">
        <v>2677</v>
      </c>
    </row>
    <row r="626" spans="1:4" ht="11.25" customHeight="1" x14ac:dyDescent="0.25">
      <c r="A626" s="1192"/>
      <c r="B626" s="675">
        <v>556.70000000000005</v>
      </c>
      <c r="C626" s="675">
        <v>466.36599999999999</v>
      </c>
      <c r="D626" s="676" t="s">
        <v>11</v>
      </c>
    </row>
    <row r="627" spans="1:4" ht="11.25" customHeight="1" x14ac:dyDescent="0.25">
      <c r="A627" s="1193" t="s">
        <v>2771</v>
      </c>
      <c r="B627" s="672">
        <v>300</v>
      </c>
      <c r="C627" s="672">
        <v>205.72200000000001</v>
      </c>
      <c r="D627" s="673" t="s">
        <v>2684</v>
      </c>
    </row>
    <row r="628" spans="1:4" ht="11.25" customHeight="1" x14ac:dyDescent="0.25">
      <c r="A628" s="1192"/>
      <c r="B628" s="675">
        <v>302</v>
      </c>
      <c r="C628" s="675">
        <v>151</v>
      </c>
      <c r="D628" s="676" t="s">
        <v>2677</v>
      </c>
    </row>
    <row r="629" spans="1:4" ht="11.25" customHeight="1" x14ac:dyDescent="0.25">
      <c r="A629" s="1194"/>
      <c r="B629" s="677">
        <v>602</v>
      </c>
      <c r="C629" s="677">
        <v>356.72199999999998</v>
      </c>
      <c r="D629" s="678" t="s">
        <v>11</v>
      </c>
    </row>
    <row r="630" spans="1:4" ht="11.25" customHeight="1" x14ac:dyDescent="0.25">
      <c r="A630" s="1192" t="s">
        <v>612</v>
      </c>
      <c r="B630" s="675">
        <v>114.3</v>
      </c>
      <c r="C630" s="675">
        <v>114.3</v>
      </c>
      <c r="D630" s="676" t="s">
        <v>2673</v>
      </c>
    </row>
    <row r="631" spans="1:4" ht="11.25" customHeight="1" x14ac:dyDescent="0.25">
      <c r="A631" s="1192"/>
      <c r="B631" s="675">
        <v>499</v>
      </c>
      <c r="C631" s="675">
        <v>249.5</v>
      </c>
      <c r="D631" s="676" t="s">
        <v>2677</v>
      </c>
    </row>
    <row r="632" spans="1:4" ht="11.25" customHeight="1" x14ac:dyDescent="0.25">
      <c r="A632" s="1192"/>
      <c r="B632" s="675">
        <v>146.80000000000001</v>
      </c>
      <c r="C632" s="675">
        <v>146.80000000000001</v>
      </c>
      <c r="D632" s="676" t="s">
        <v>2678</v>
      </c>
    </row>
    <row r="633" spans="1:4" ht="11.25" customHeight="1" x14ac:dyDescent="0.25">
      <c r="A633" s="1192"/>
      <c r="B633" s="675">
        <v>30</v>
      </c>
      <c r="C633" s="675">
        <v>30</v>
      </c>
      <c r="D633" s="676" t="s">
        <v>2681</v>
      </c>
    </row>
    <row r="634" spans="1:4" ht="11.25" customHeight="1" x14ac:dyDescent="0.25">
      <c r="A634" s="1192"/>
      <c r="B634" s="675">
        <v>20.7</v>
      </c>
      <c r="C634" s="675">
        <v>20.7</v>
      </c>
      <c r="D634" s="676" t="s">
        <v>610</v>
      </c>
    </row>
    <row r="635" spans="1:4" ht="11.25" customHeight="1" x14ac:dyDescent="0.25">
      <c r="A635" s="1192"/>
      <c r="B635" s="675">
        <v>810.8</v>
      </c>
      <c r="C635" s="675">
        <v>561.30000000000007</v>
      </c>
      <c r="D635" s="676" t="s">
        <v>11</v>
      </c>
    </row>
    <row r="636" spans="1:4" ht="11.25" customHeight="1" x14ac:dyDescent="0.25">
      <c r="A636" s="1193" t="s">
        <v>2772</v>
      </c>
      <c r="B636" s="672">
        <v>81</v>
      </c>
      <c r="C636" s="672">
        <v>81</v>
      </c>
      <c r="D636" s="673" t="s">
        <v>2673</v>
      </c>
    </row>
    <row r="637" spans="1:4" ht="11.25" customHeight="1" x14ac:dyDescent="0.25">
      <c r="A637" s="1194"/>
      <c r="B637" s="677">
        <v>81</v>
      </c>
      <c r="C637" s="677">
        <v>81</v>
      </c>
      <c r="D637" s="678" t="s">
        <v>11</v>
      </c>
    </row>
    <row r="638" spans="1:4" ht="11.25" customHeight="1" x14ac:dyDescent="0.25">
      <c r="A638" s="1192" t="s">
        <v>2773</v>
      </c>
      <c r="B638" s="675">
        <v>100</v>
      </c>
      <c r="C638" s="675">
        <v>100</v>
      </c>
      <c r="D638" s="676" t="s">
        <v>2774</v>
      </c>
    </row>
    <row r="639" spans="1:4" ht="11.25" customHeight="1" x14ac:dyDescent="0.25">
      <c r="A639" s="1192"/>
      <c r="B639" s="675">
        <v>100</v>
      </c>
      <c r="C639" s="675">
        <v>100</v>
      </c>
      <c r="D639" s="676" t="s">
        <v>11</v>
      </c>
    </row>
    <row r="640" spans="1:4" ht="11.25" customHeight="1" x14ac:dyDescent="0.25">
      <c r="A640" s="1193" t="s">
        <v>2775</v>
      </c>
      <c r="B640" s="672">
        <v>225</v>
      </c>
      <c r="C640" s="672">
        <v>180</v>
      </c>
      <c r="D640" s="673" t="s">
        <v>2677</v>
      </c>
    </row>
    <row r="641" spans="1:4" ht="11.25" customHeight="1" x14ac:dyDescent="0.25">
      <c r="A641" s="1194"/>
      <c r="B641" s="677">
        <v>225</v>
      </c>
      <c r="C641" s="677">
        <v>180</v>
      </c>
      <c r="D641" s="678" t="s">
        <v>11</v>
      </c>
    </row>
    <row r="642" spans="1:4" ht="11.25" customHeight="1" x14ac:dyDescent="0.25">
      <c r="A642" s="1192" t="s">
        <v>587</v>
      </c>
      <c r="B642" s="675">
        <v>125</v>
      </c>
      <c r="C642" s="675">
        <v>125</v>
      </c>
      <c r="D642" s="676" t="s">
        <v>2684</v>
      </c>
    </row>
    <row r="643" spans="1:4" ht="11.25" customHeight="1" x14ac:dyDescent="0.25">
      <c r="A643" s="1192"/>
      <c r="B643" s="675">
        <v>1000</v>
      </c>
      <c r="C643" s="675">
        <v>650</v>
      </c>
      <c r="D643" s="676" t="s">
        <v>2677</v>
      </c>
    </row>
    <row r="644" spans="1:4" ht="11.25" customHeight="1" x14ac:dyDescent="0.25">
      <c r="A644" s="1192"/>
      <c r="B644" s="675">
        <v>225</v>
      </c>
      <c r="C644" s="675">
        <v>0</v>
      </c>
      <c r="D644" s="676" t="s">
        <v>512</v>
      </c>
    </row>
    <row r="645" spans="1:4" ht="11.25" customHeight="1" x14ac:dyDescent="0.25">
      <c r="A645" s="1192"/>
      <c r="B645" s="675">
        <v>1350</v>
      </c>
      <c r="C645" s="675">
        <v>775</v>
      </c>
      <c r="D645" s="676" t="s">
        <v>11</v>
      </c>
    </row>
    <row r="646" spans="1:4" ht="11.25" customHeight="1" x14ac:dyDescent="0.25">
      <c r="A646" s="1193" t="s">
        <v>588</v>
      </c>
      <c r="B646" s="672">
        <v>225</v>
      </c>
      <c r="C646" s="672">
        <v>0</v>
      </c>
      <c r="D646" s="673" t="s">
        <v>512</v>
      </c>
    </row>
    <row r="647" spans="1:4" ht="11.25" customHeight="1" x14ac:dyDescent="0.25">
      <c r="A647" s="1194"/>
      <c r="B647" s="677">
        <v>225</v>
      </c>
      <c r="C647" s="677">
        <v>0</v>
      </c>
      <c r="D647" s="678" t="s">
        <v>11</v>
      </c>
    </row>
    <row r="648" spans="1:4" ht="11.25" customHeight="1" x14ac:dyDescent="0.25">
      <c r="A648" s="1192" t="s">
        <v>2776</v>
      </c>
      <c r="B648" s="675">
        <v>72.8</v>
      </c>
      <c r="C648" s="675">
        <v>72.8</v>
      </c>
      <c r="D648" s="676" t="s">
        <v>2673</v>
      </c>
    </row>
    <row r="649" spans="1:4" ht="11.25" customHeight="1" x14ac:dyDescent="0.25">
      <c r="A649" s="1192"/>
      <c r="B649" s="675">
        <v>300</v>
      </c>
      <c r="C649" s="675">
        <v>240.12700000000001</v>
      </c>
      <c r="D649" s="676" t="s">
        <v>2684</v>
      </c>
    </row>
    <row r="650" spans="1:4" ht="11.25" customHeight="1" x14ac:dyDescent="0.25">
      <c r="A650" s="1192"/>
      <c r="B650" s="675">
        <v>372.8</v>
      </c>
      <c r="C650" s="675">
        <v>312.92700000000002</v>
      </c>
      <c r="D650" s="676" t="s">
        <v>11</v>
      </c>
    </row>
    <row r="651" spans="1:4" ht="11.25" customHeight="1" x14ac:dyDescent="0.25">
      <c r="A651" s="1193" t="s">
        <v>2777</v>
      </c>
      <c r="B651" s="672">
        <v>200</v>
      </c>
      <c r="C651" s="672">
        <v>0</v>
      </c>
      <c r="D651" s="673" t="s">
        <v>2677</v>
      </c>
    </row>
    <row r="652" spans="1:4" ht="11.25" customHeight="1" x14ac:dyDescent="0.25">
      <c r="A652" s="1194"/>
      <c r="B652" s="677">
        <v>200</v>
      </c>
      <c r="C652" s="677">
        <v>0</v>
      </c>
      <c r="D652" s="678" t="s">
        <v>11</v>
      </c>
    </row>
    <row r="653" spans="1:4" ht="11.25" customHeight="1" x14ac:dyDescent="0.25">
      <c r="A653" s="1192" t="s">
        <v>589</v>
      </c>
      <c r="B653" s="675">
        <v>87.71</v>
      </c>
      <c r="C653" s="675">
        <v>87.707999999999998</v>
      </c>
      <c r="D653" s="676" t="s">
        <v>2673</v>
      </c>
    </row>
    <row r="654" spans="1:4" ht="11.25" customHeight="1" x14ac:dyDescent="0.25">
      <c r="A654" s="1192"/>
      <c r="B654" s="675">
        <v>10.69</v>
      </c>
      <c r="C654" s="675">
        <v>10.69</v>
      </c>
      <c r="D654" s="676" t="s">
        <v>512</v>
      </c>
    </row>
    <row r="655" spans="1:4" ht="11.25" customHeight="1" x14ac:dyDescent="0.25">
      <c r="A655" s="1192"/>
      <c r="B655" s="675">
        <v>98.399999999999991</v>
      </c>
      <c r="C655" s="675">
        <v>98.397999999999996</v>
      </c>
      <c r="D655" s="676" t="s">
        <v>11</v>
      </c>
    </row>
    <row r="656" spans="1:4" ht="11.25" customHeight="1" x14ac:dyDescent="0.25">
      <c r="A656" s="1193" t="s">
        <v>590</v>
      </c>
      <c r="B656" s="672">
        <v>14</v>
      </c>
      <c r="C656" s="672">
        <v>14</v>
      </c>
      <c r="D656" s="673" t="s">
        <v>2673</v>
      </c>
    </row>
    <row r="657" spans="1:4" ht="11.25" customHeight="1" x14ac:dyDescent="0.25">
      <c r="A657" s="1192"/>
      <c r="B657" s="675">
        <v>300</v>
      </c>
      <c r="C657" s="675">
        <v>237.84800000000001</v>
      </c>
      <c r="D657" s="676" t="s">
        <v>2684</v>
      </c>
    </row>
    <row r="658" spans="1:4" ht="11.25" customHeight="1" x14ac:dyDescent="0.25">
      <c r="A658" s="1192"/>
      <c r="B658" s="675">
        <v>3095</v>
      </c>
      <c r="C658" s="675">
        <v>3095</v>
      </c>
      <c r="D658" s="676" t="s">
        <v>2676</v>
      </c>
    </row>
    <row r="659" spans="1:4" ht="11.25" customHeight="1" x14ac:dyDescent="0.25">
      <c r="A659" s="1192"/>
      <c r="B659" s="675">
        <v>500</v>
      </c>
      <c r="C659" s="675">
        <v>250</v>
      </c>
      <c r="D659" s="676" t="s">
        <v>2677</v>
      </c>
    </row>
    <row r="660" spans="1:4" ht="11.25" customHeight="1" x14ac:dyDescent="0.25">
      <c r="A660" s="1192"/>
      <c r="B660" s="675">
        <v>314.7</v>
      </c>
      <c r="C660" s="675">
        <v>280.86500000000001</v>
      </c>
      <c r="D660" s="676" t="s">
        <v>2683</v>
      </c>
    </row>
    <row r="661" spans="1:4" ht="11.25" customHeight="1" x14ac:dyDescent="0.25">
      <c r="A661" s="1192"/>
      <c r="B661" s="675">
        <v>1.1499999999999999</v>
      </c>
      <c r="C661" s="675">
        <v>1.1499999999999999</v>
      </c>
      <c r="D661" s="676" t="s">
        <v>512</v>
      </c>
    </row>
    <row r="662" spans="1:4" ht="11.25" customHeight="1" x14ac:dyDescent="0.25">
      <c r="A662" s="1192"/>
      <c r="B662" s="675">
        <v>25</v>
      </c>
      <c r="C662" s="675">
        <v>25</v>
      </c>
      <c r="D662" s="676" t="s">
        <v>2774</v>
      </c>
    </row>
    <row r="663" spans="1:4" ht="11.25" customHeight="1" x14ac:dyDescent="0.25">
      <c r="A663" s="1194"/>
      <c r="B663" s="677">
        <v>4249.8499999999995</v>
      </c>
      <c r="C663" s="677">
        <v>3903.8629999999998</v>
      </c>
      <c r="D663" s="678" t="s">
        <v>11</v>
      </c>
    </row>
    <row r="664" spans="1:4" ht="11.25" customHeight="1" x14ac:dyDescent="0.25">
      <c r="A664" s="1192" t="s">
        <v>2778</v>
      </c>
      <c r="B664" s="675">
        <v>150.9</v>
      </c>
      <c r="C664" s="675">
        <v>150.07499999999999</v>
      </c>
      <c r="D664" s="676" t="s">
        <v>2684</v>
      </c>
    </row>
    <row r="665" spans="1:4" ht="11.25" customHeight="1" x14ac:dyDescent="0.25">
      <c r="A665" s="1192"/>
      <c r="B665" s="675">
        <v>150.9</v>
      </c>
      <c r="C665" s="675">
        <v>150.07499999999999</v>
      </c>
      <c r="D665" s="676" t="s">
        <v>11</v>
      </c>
    </row>
    <row r="666" spans="1:4" ht="11.25" customHeight="1" x14ac:dyDescent="0.25">
      <c r="A666" s="1193" t="s">
        <v>591</v>
      </c>
      <c r="B666" s="672">
        <v>300</v>
      </c>
      <c r="C666" s="672">
        <v>279.40978000000001</v>
      </c>
      <c r="D666" s="673" t="s">
        <v>2684</v>
      </c>
    </row>
    <row r="667" spans="1:4" ht="11.25" customHeight="1" x14ac:dyDescent="0.25">
      <c r="A667" s="1192"/>
      <c r="B667" s="675">
        <v>1.0900000000000001</v>
      </c>
      <c r="C667" s="675">
        <v>1.0900000000000001</v>
      </c>
      <c r="D667" s="676" t="s">
        <v>512</v>
      </c>
    </row>
    <row r="668" spans="1:4" ht="11.25" customHeight="1" x14ac:dyDescent="0.25">
      <c r="A668" s="1194"/>
      <c r="B668" s="677">
        <v>301.08999999999997</v>
      </c>
      <c r="C668" s="677">
        <v>280.49977999999999</v>
      </c>
      <c r="D668" s="678" t="s">
        <v>11</v>
      </c>
    </row>
    <row r="669" spans="1:4" ht="11.25" customHeight="1" x14ac:dyDescent="0.25">
      <c r="A669" s="1192" t="s">
        <v>2779</v>
      </c>
      <c r="B669" s="675">
        <v>300</v>
      </c>
      <c r="C669" s="675">
        <v>300</v>
      </c>
      <c r="D669" s="676" t="s">
        <v>2684</v>
      </c>
    </row>
    <row r="670" spans="1:4" ht="11.25" customHeight="1" x14ac:dyDescent="0.25">
      <c r="A670" s="1192"/>
      <c r="B670" s="675">
        <v>300</v>
      </c>
      <c r="C670" s="675">
        <v>300</v>
      </c>
      <c r="D670" s="676" t="s">
        <v>11</v>
      </c>
    </row>
    <row r="671" spans="1:4" ht="11.25" customHeight="1" x14ac:dyDescent="0.25">
      <c r="A671" s="1193" t="s">
        <v>1146</v>
      </c>
      <c r="B671" s="672">
        <v>300</v>
      </c>
      <c r="C671" s="672">
        <v>240</v>
      </c>
      <c r="D671" s="673" t="s">
        <v>2684</v>
      </c>
    </row>
    <row r="672" spans="1:4" ht="11.25" customHeight="1" x14ac:dyDescent="0.25">
      <c r="A672" s="1192"/>
      <c r="B672" s="675">
        <v>805</v>
      </c>
      <c r="C672" s="675">
        <v>540.5</v>
      </c>
      <c r="D672" s="676" t="s">
        <v>2677</v>
      </c>
    </row>
    <row r="673" spans="1:4" ht="11.25" customHeight="1" x14ac:dyDescent="0.25">
      <c r="A673" s="1192"/>
      <c r="B673" s="675">
        <v>400</v>
      </c>
      <c r="C673" s="675">
        <v>400</v>
      </c>
      <c r="D673" s="676" t="s">
        <v>2780</v>
      </c>
    </row>
    <row r="674" spans="1:4" ht="11.25" customHeight="1" x14ac:dyDescent="0.25">
      <c r="A674" s="1194"/>
      <c r="B674" s="677">
        <v>1505</v>
      </c>
      <c r="C674" s="677">
        <v>1180.5</v>
      </c>
      <c r="D674" s="678" t="s">
        <v>11</v>
      </c>
    </row>
    <row r="675" spans="1:4" ht="11.25" customHeight="1" x14ac:dyDescent="0.25">
      <c r="A675" s="1192" t="s">
        <v>2781</v>
      </c>
      <c r="B675" s="675">
        <v>54.4</v>
      </c>
      <c r="C675" s="675">
        <v>54.4</v>
      </c>
      <c r="D675" s="676" t="s">
        <v>2673</v>
      </c>
    </row>
    <row r="676" spans="1:4" ht="11.25" customHeight="1" x14ac:dyDescent="0.25">
      <c r="A676" s="1192"/>
      <c r="B676" s="675">
        <v>182.3</v>
      </c>
      <c r="C676" s="675">
        <v>182.3</v>
      </c>
      <c r="D676" s="676" t="s">
        <v>2684</v>
      </c>
    </row>
    <row r="677" spans="1:4" ht="11.25" customHeight="1" x14ac:dyDescent="0.25">
      <c r="A677" s="1192"/>
      <c r="B677" s="675">
        <v>236.70000000000002</v>
      </c>
      <c r="C677" s="675">
        <v>236.70000000000002</v>
      </c>
      <c r="D677" s="676" t="s">
        <v>11</v>
      </c>
    </row>
    <row r="678" spans="1:4" ht="11.25" customHeight="1" x14ac:dyDescent="0.25">
      <c r="A678" s="1193" t="s">
        <v>2782</v>
      </c>
      <c r="B678" s="672">
        <v>203.5</v>
      </c>
      <c r="C678" s="672">
        <v>203.5</v>
      </c>
      <c r="D678" s="673" t="s">
        <v>2684</v>
      </c>
    </row>
    <row r="679" spans="1:4" ht="11.25" customHeight="1" x14ac:dyDescent="0.25">
      <c r="A679" s="1192"/>
      <c r="B679" s="675">
        <v>150</v>
      </c>
      <c r="C679" s="675">
        <v>150</v>
      </c>
      <c r="D679" s="676" t="s">
        <v>2774</v>
      </c>
    </row>
    <row r="680" spans="1:4" ht="11.25" customHeight="1" x14ac:dyDescent="0.25">
      <c r="A680" s="1194"/>
      <c r="B680" s="677">
        <v>353.5</v>
      </c>
      <c r="C680" s="677">
        <v>353.5</v>
      </c>
      <c r="D680" s="678" t="s">
        <v>11</v>
      </c>
    </row>
    <row r="681" spans="1:4" ht="11.25" customHeight="1" x14ac:dyDescent="0.25">
      <c r="A681" s="1190" t="s">
        <v>2783</v>
      </c>
      <c r="B681" s="675">
        <v>300</v>
      </c>
      <c r="C681" s="675">
        <v>240</v>
      </c>
      <c r="D681" s="676" t="s">
        <v>2684</v>
      </c>
    </row>
    <row r="682" spans="1:4" ht="11.25" customHeight="1" x14ac:dyDescent="0.25">
      <c r="A682" s="1190"/>
      <c r="B682" s="675">
        <v>58</v>
      </c>
      <c r="C682" s="675">
        <v>29</v>
      </c>
      <c r="D682" s="676" t="s">
        <v>2677</v>
      </c>
    </row>
    <row r="683" spans="1:4" ht="11.25" customHeight="1" x14ac:dyDescent="0.25">
      <c r="A683" s="1190"/>
      <c r="B683" s="675">
        <v>358</v>
      </c>
      <c r="C683" s="675">
        <v>269</v>
      </c>
      <c r="D683" s="676" t="s">
        <v>11</v>
      </c>
    </row>
    <row r="684" spans="1:4" ht="11.25" customHeight="1" x14ac:dyDescent="0.25">
      <c r="A684" s="1189" t="s">
        <v>2784</v>
      </c>
      <c r="B684" s="672">
        <v>27.4</v>
      </c>
      <c r="C684" s="672">
        <v>27.4</v>
      </c>
      <c r="D684" s="673" t="s">
        <v>2673</v>
      </c>
    </row>
    <row r="685" spans="1:4" ht="11.25" customHeight="1" x14ac:dyDescent="0.25">
      <c r="A685" s="1190"/>
      <c r="B685" s="675">
        <v>276</v>
      </c>
      <c r="C685" s="675">
        <v>138</v>
      </c>
      <c r="D685" s="676" t="s">
        <v>2677</v>
      </c>
    </row>
    <row r="686" spans="1:4" ht="11.25" customHeight="1" x14ac:dyDescent="0.25">
      <c r="A686" s="1191"/>
      <c r="B686" s="677">
        <v>303.39999999999998</v>
      </c>
      <c r="C686" s="677">
        <v>165.4</v>
      </c>
      <c r="D686" s="678" t="s">
        <v>11</v>
      </c>
    </row>
    <row r="687" spans="1:4" ht="11.25" customHeight="1" x14ac:dyDescent="0.25">
      <c r="A687" s="1189" t="s">
        <v>2785</v>
      </c>
      <c r="B687" s="672">
        <v>134.80000000000001</v>
      </c>
      <c r="C687" s="672">
        <v>0</v>
      </c>
      <c r="D687" s="673" t="s">
        <v>2673</v>
      </c>
    </row>
    <row r="688" spans="1:4" ht="11.25" customHeight="1" x14ac:dyDescent="0.25">
      <c r="A688" s="1191"/>
      <c r="B688" s="677">
        <v>134.80000000000001</v>
      </c>
      <c r="C688" s="677">
        <v>0</v>
      </c>
      <c r="D688" s="678" t="s">
        <v>11</v>
      </c>
    </row>
    <row r="689" spans="1:4" ht="11.25" customHeight="1" x14ac:dyDescent="0.25">
      <c r="A689" s="1189" t="s">
        <v>2786</v>
      </c>
      <c r="B689" s="672">
        <v>152.35</v>
      </c>
      <c r="C689" s="672">
        <v>152.346</v>
      </c>
      <c r="D689" s="673" t="s">
        <v>2684</v>
      </c>
    </row>
    <row r="690" spans="1:4" ht="11.25" customHeight="1" x14ac:dyDescent="0.25">
      <c r="A690" s="1191"/>
      <c r="B690" s="677">
        <v>152.35</v>
      </c>
      <c r="C690" s="677">
        <v>152.346</v>
      </c>
      <c r="D690" s="678" t="s">
        <v>11</v>
      </c>
    </row>
    <row r="691" spans="1:4" ht="11.25" customHeight="1" x14ac:dyDescent="0.25">
      <c r="A691" s="1192" t="s">
        <v>592</v>
      </c>
      <c r="B691" s="675">
        <v>205.6</v>
      </c>
      <c r="C691" s="675">
        <v>205.6</v>
      </c>
      <c r="D691" s="676" t="s">
        <v>2673</v>
      </c>
    </row>
    <row r="692" spans="1:4" ht="11.25" customHeight="1" x14ac:dyDescent="0.25">
      <c r="A692" s="1192"/>
      <c r="B692" s="675">
        <v>275</v>
      </c>
      <c r="C692" s="675">
        <v>50</v>
      </c>
      <c r="D692" s="676" t="s">
        <v>512</v>
      </c>
    </row>
    <row r="693" spans="1:4" ht="11.25" customHeight="1" x14ac:dyDescent="0.25">
      <c r="A693" s="1192"/>
      <c r="B693" s="675">
        <v>480.6</v>
      </c>
      <c r="C693" s="675">
        <v>255.6</v>
      </c>
      <c r="D693" s="676" t="s">
        <v>11</v>
      </c>
    </row>
    <row r="694" spans="1:4" ht="11.25" customHeight="1" x14ac:dyDescent="0.25">
      <c r="A694" s="1193" t="s">
        <v>2787</v>
      </c>
      <c r="B694" s="672">
        <v>126.4</v>
      </c>
      <c r="C694" s="672">
        <v>0</v>
      </c>
      <c r="D694" s="673" t="s">
        <v>2673</v>
      </c>
    </row>
    <row r="695" spans="1:4" ht="11.25" customHeight="1" x14ac:dyDescent="0.25">
      <c r="A695" s="1194"/>
      <c r="B695" s="677">
        <v>126.4</v>
      </c>
      <c r="C695" s="677">
        <v>0</v>
      </c>
      <c r="D695" s="678" t="s">
        <v>11</v>
      </c>
    </row>
    <row r="696" spans="1:4" ht="11.25" customHeight="1" x14ac:dyDescent="0.25">
      <c r="A696" s="1192" t="s">
        <v>2788</v>
      </c>
      <c r="B696" s="675">
        <v>300</v>
      </c>
      <c r="C696" s="675">
        <v>300</v>
      </c>
      <c r="D696" s="676" t="s">
        <v>2684</v>
      </c>
    </row>
    <row r="697" spans="1:4" ht="11.25" customHeight="1" x14ac:dyDescent="0.25">
      <c r="A697" s="1192"/>
      <c r="B697" s="675">
        <v>300</v>
      </c>
      <c r="C697" s="675">
        <v>300</v>
      </c>
      <c r="D697" s="676" t="s">
        <v>11</v>
      </c>
    </row>
    <row r="698" spans="1:4" ht="11.25" customHeight="1" x14ac:dyDescent="0.25">
      <c r="A698" s="1193" t="s">
        <v>593</v>
      </c>
      <c r="B698" s="672">
        <v>300</v>
      </c>
      <c r="C698" s="672">
        <v>300</v>
      </c>
      <c r="D698" s="673" t="s">
        <v>2684</v>
      </c>
    </row>
    <row r="699" spans="1:4" ht="11.25" customHeight="1" x14ac:dyDescent="0.25">
      <c r="A699" s="1192"/>
      <c r="B699" s="675">
        <v>499</v>
      </c>
      <c r="C699" s="675">
        <v>399.2</v>
      </c>
      <c r="D699" s="676" t="s">
        <v>2677</v>
      </c>
    </row>
    <row r="700" spans="1:4" ht="11.25" customHeight="1" x14ac:dyDescent="0.25">
      <c r="A700" s="1192"/>
      <c r="B700" s="675">
        <v>9.0500000000000007</v>
      </c>
      <c r="C700" s="675">
        <v>9.0500000000000007</v>
      </c>
      <c r="D700" s="676" t="s">
        <v>512</v>
      </c>
    </row>
    <row r="701" spans="1:4" ht="11.25" customHeight="1" x14ac:dyDescent="0.25">
      <c r="A701" s="1194"/>
      <c r="B701" s="677">
        <v>808.05</v>
      </c>
      <c r="C701" s="677">
        <v>708.25</v>
      </c>
      <c r="D701" s="678" t="s">
        <v>11</v>
      </c>
    </row>
    <row r="702" spans="1:4" ht="11.25" customHeight="1" x14ac:dyDescent="0.25">
      <c r="A702" s="1192" t="s">
        <v>2789</v>
      </c>
      <c r="B702" s="675">
        <v>245</v>
      </c>
      <c r="C702" s="675">
        <v>233.53520999999998</v>
      </c>
      <c r="D702" s="676" t="s">
        <v>2684</v>
      </c>
    </row>
    <row r="703" spans="1:4" ht="11.25" customHeight="1" x14ac:dyDescent="0.25">
      <c r="A703" s="1192"/>
      <c r="B703" s="675">
        <v>272</v>
      </c>
      <c r="C703" s="675">
        <v>136</v>
      </c>
      <c r="D703" s="676" t="s">
        <v>2677</v>
      </c>
    </row>
    <row r="704" spans="1:4" ht="11.25" customHeight="1" x14ac:dyDescent="0.25">
      <c r="A704" s="1192"/>
      <c r="B704" s="675">
        <v>75</v>
      </c>
      <c r="C704" s="675">
        <v>75</v>
      </c>
      <c r="D704" s="676" t="s">
        <v>2685</v>
      </c>
    </row>
    <row r="705" spans="1:4" ht="11.25" customHeight="1" x14ac:dyDescent="0.25">
      <c r="A705" s="1192"/>
      <c r="B705" s="675">
        <v>592</v>
      </c>
      <c r="C705" s="675">
        <v>444.53521000000001</v>
      </c>
      <c r="D705" s="676" t="s">
        <v>11</v>
      </c>
    </row>
    <row r="706" spans="1:4" ht="11.25" customHeight="1" x14ac:dyDescent="0.25">
      <c r="A706" s="1193" t="s">
        <v>613</v>
      </c>
      <c r="B706" s="672">
        <v>300</v>
      </c>
      <c r="C706" s="672">
        <v>129.69200000000001</v>
      </c>
      <c r="D706" s="673" t="s">
        <v>2684</v>
      </c>
    </row>
    <row r="707" spans="1:4" ht="11.25" customHeight="1" x14ac:dyDescent="0.25">
      <c r="A707" s="1192"/>
      <c r="B707" s="675">
        <v>20.54</v>
      </c>
      <c r="C707" s="675">
        <v>14.276</v>
      </c>
      <c r="D707" s="676" t="s">
        <v>512</v>
      </c>
    </row>
    <row r="708" spans="1:4" ht="11.25" customHeight="1" x14ac:dyDescent="0.25">
      <c r="A708" s="1194"/>
      <c r="B708" s="677">
        <v>320.54000000000002</v>
      </c>
      <c r="C708" s="677">
        <v>143.96800000000002</v>
      </c>
      <c r="D708" s="678" t="s">
        <v>11</v>
      </c>
    </row>
    <row r="709" spans="1:4" ht="11.25" customHeight="1" x14ac:dyDescent="0.25">
      <c r="A709" s="1192" t="s">
        <v>2790</v>
      </c>
      <c r="B709" s="675">
        <v>300</v>
      </c>
      <c r="C709" s="675">
        <v>240</v>
      </c>
      <c r="D709" s="676" t="s">
        <v>2684</v>
      </c>
    </row>
    <row r="710" spans="1:4" ht="11.25" customHeight="1" x14ac:dyDescent="0.25">
      <c r="A710" s="1192"/>
      <c r="B710" s="675">
        <v>300</v>
      </c>
      <c r="C710" s="675">
        <v>240</v>
      </c>
      <c r="D710" s="676" t="s">
        <v>11</v>
      </c>
    </row>
    <row r="711" spans="1:4" ht="11.25" customHeight="1" x14ac:dyDescent="0.25">
      <c r="A711" s="1193" t="s">
        <v>594</v>
      </c>
      <c r="B711" s="672">
        <v>52.68</v>
      </c>
      <c r="C711" s="672">
        <v>52.68</v>
      </c>
      <c r="D711" s="673" t="s">
        <v>512</v>
      </c>
    </row>
    <row r="712" spans="1:4" ht="11.25" customHeight="1" x14ac:dyDescent="0.25">
      <c r="A712" s="1194"/>
      <c r="B712" s="677">
        <v>52.68</v>
      </c>
      <c r="C712" s="677">
        <v>52.68</v>
      </c>
      <c r="D712" s="678" t="s">
        <v>11</v>
      </c>
    </row>
    <row r="713" spans="1:4" ht="11.25" customHeight="1" x14ac:dyDescent="0.25">
      <c r="A713" s="1192" t="s">
        <v>2791</v>
      </c>
      <c r="B713" s="675">
        <v>71.3</v>
      </c>
      <c r="C713" s="675">
        <v>0</v>
      </c>
      <c r="D713" s="676" t="s">
        <v>2673</v>
      </c>
    </row>
    <row r="714" spans="1:4" ht="11.25" customHeight="1" x14ac:dyDescent="0.25">
      <c r="A714" s="1192"/>
      <c r="B714" s="675">
        <v>71.3</v>
      </c>
      <c r="C714" s="675">
        <v>0</v>
      </c>
      <c r="D714" s="676" t="s">
        <v>11</v>
      </c>
    </row>
    <row r="715" spans="1:4" ht="11.25" customHeight="1" x14ac:dyDescent="0.25">
      <c r="A715" s="1193" t="s">
        <v>2792</v>
      </c>
      <c r="B715" s="672">
        <v>300</v>
      </c>
      <c r="C715" s="672">
        <v>240</v>
      </c>
      <c r="D715" s="673" t="s">
        <v>2684</v>
      </c>
    </row>
    <row r="716" spans="1:4" ht="11.25" customHeight="1" x14ac:dyDescent="0.25">
      <c r="A716" s="1194"/>
      <c r="B716" s="677">
        <v>300</v>
      </c>
      <c r="C716" s="677">
        <v>240</v>
      </c>
      <c r="D716" s="678" t="s">
        <v>11</v>
      </c>
    </row>
    <row r="717" spans="1:4" ht="11.25" customHeight="1" x14ac:dyDescent="0.25">
      <c r="A717" s="1192" t="s">
        <v>2793</v>
      </c>
      <c r="B717" s="675">
        <v>300</v>
      </c>
      <c r="C717" s="675">
        <v>300</v>
      </c>
      <c r="D717" s="676" t="s">
        <v>2684</v>
      </c>
    </row>
    <row r="718" spans="1:4" ht="11.25" customHeight="1" x14ac:dyDescent="0.25">
      <c r="A718" s="1192"/>
      <c r="B718" s="675">
        <v>300</v>
      </c>
      <c r="C718" s="675">
        <v>300</v>
      </c>
      <c r="D718" s="676" t="s">
        <v>11</v>
      </c>
    </row>
    <row r="719" spans="1:4" ht="11.25" customHeight="1" x14ac:dyDescent="0.25">
      <c r="A719" s="1193" t="s">
        <v>595</v>
      </c>
      <c r="B719" s="672">
        <v>262</v>
      </c>
      <c r="C719" s="672">
        <v>131</v>
      </c>
      <c r="D719" s="673" t="s">
        <v>2677</v>
      </c>
    </row>
    <row r="720" spans="1:4" ht="11.25" customHeight="1" x14ac:dyDescent="0.25">
      <c r="A720" s="1192"/>
      <c r="B720" s="675">
        <v>2.96</v>
      </c>
      <c r="C720" s="675">
        <v>2.96</v>
      </c>
      <c r="D720" s="676" t="s">
        <v>512</v>
      </c>
    </row>
    <row r="721" spans="1:4" ht="11.25" customHeight="1" x14ac:dyDescent="0.25">
      <c r="A721" s="1194"/>
      <c r="B721" s="677">
        <v>264.95999999999998</v>
      </c>
      <c r="C721" s="677">
        <v>133.96</v>
      </c>
      <c r="D721" s="678" t="s">
        <v>11</v>
      </c>
    </row>
    <row r="722" spans="1:4" ht="11.25" customHeight="1" x14ac:dyDescent="0.25">
      <c r="A722" s="1192" t="s">
        <v>948</v>
      </c>
      <c r="B722" s="675">
        <v>587.1</v>
      </c>
      <c r="C722" s="675">
        <v>0</v>
      </c>
      <c r="D722" s="676" t="s">
        <v>2673</v>
      </c>
    </row>
    <row r="723" spans="1:4" ht="11.25" customHeight="1" x14ac:dyDescent="0.25">
      <c r="A723" s="1192"/>
      <c r="B723" s="675">
        <v>225</v>
      </c>
      <c r="C723" s="675">
        <v>225</v>
      </c>
      <c r="D723" s="676" t="s">
        <v>512</v>
      </c>
    </row>
    <row r="724" spans="1:4" ht="11.25" customHeight="1" x14ac:dyDescent="0.25">
      <c r="A724" s="1192"/>
      <c r="B724" s="675">
        <v>812.1</v>
      </c>
      <c r="C724" s="675">
        <v>225</v>
      </c>
      <c r="D724" s="676" t="s">
        <v>11</v>
      </c>
    </row>
    <row r="725" spans="1:4" ht="11.25" customHeight="1" x14ac:dyDescent="0.25">
      <c r="A725" s="1193" t="s">
        <v>596</v>
      </c>
      <c r="B725" s="672">
        <v>82.86</v>
      </c>
      <c r="C725" s="672">
        <v>15.055999999999999</v>
      </c>
      <c r="D725" s="673" t="s">
        <v>2673</v>
      </c>
    </row>
    <row r="726" spans="1:4" ht="11.25" customHeight="1" x14ac:dyDescent="0.25">
      <c r="A726" s="1192"/>
      <c r="B726" s="675">
        <v>8.19</v>
      </c>
      <c r="C726" s="675">
        <v>0</v>
      </c>
      <c r="D726" s="676" t="s">
        <v>512</v>
      </c>
    </row>
    <row r="727" spans="1:4" ht="11.25" customHeight="1" x14ac:dyDescent="0.25">
      <c r="A727" s="1194"/>
      <c r="B727" s="677">
        <v>91.05</v>
      </c>
      <c r="C727" s="677">
        <v>15.055999999999999</v>
      </c>
      <c r="D727" s="678" t="s">
        <v>11</v>
      </c>
    </row>
    <row r="728" spans="1:4" ht="11.25" customHeight="1" x14ac:dyDescent="0.25">
      <c r="A728" s="1192" t="s">
        <v>627</v>
      </c>
      <c r="B728" s="675">
        <v>56</v>
      </c>
      <c r="C728" s="675">
        <v>56</v>
      </c>
      <c r="D728" s="676" t="s">
        <v>634</v>
      </c>
    </row>
    <row r="729" spans="1:4" ht="11.25" customHeight="1" x14ac:dyDescent="0.25">
      <c r="A729" s="1192"/>
      <c r="B729" s="675">
        <v>56</v>
      </c>
      <c r="C729" s="675">
        <v>56</v>
      </c>
      <c r="D729" s="676" t="s">
        <v>11</v>
      </c>
    </row>
    <row r="730" spans="1:4" ht="11.25" customHeight="1" x14ac:dyDescent="0.25">
      <c r="A730" s="1193" t="s">
        <v>597</v>
      </c>
      <c r="B730" s="672">
        <v>1075.75</v>
      </c>
      <c r="C730" s="672">
        <v>1075.7439999999999</v>
      </c>
      <c r="D730" s="673" t="s">
        <v>2698</v>
      </c>
    </row>
    <row r="731" spans="1:4" ht="11.25" customHeight="1" x14ac:dyDescent="0.25">
      <c r="A731" s="1192"/>
      <c r="B731" s="675">
        <v>650</v>
      </c>
      <c r="C731" s="675">
        <v>370</v>
      </c>
      <c r="D731" s="676" t="s">
        <v>2677</v>
      </c>
    </row>
    <row r="732" spans="1:4" ht="11.25" customHeight="1" x14ac:dyDescent="0.25">
      <c r="A732" s="1192"/>
      <c r="B732" s="675">
        <v>225</v>
      </c>
      <c r="C732" s="675">
        <v>0</v>
      </c>
      <c r="D732" s="676" t="s">
        <v>512</v>
      </c>
    </row>
    <row r="733" spans="1:4" ht="11.25" customHeight="1" x14ac:dyDescent="0.25">
      <c r="A733" s="1192"/>
      <c r="B733" s="675">
        <v>38.9</v>
      </c>
      <c r="C733" s="675">
        <v>38.9</v>
      </c>
      <c r="D733" s="676" t="s">
        <v>610</v>
      </c>
    </row>
    <row r="734" spans="1:4" ht="11.25" customHeight="1" x14ac:dyDescent="0.25">
      <c r="A734" s="1194"/>
      <c r="B734" s="677">
        <v>1989.65</v>
      </c>
      <c r="C734" s="677">
        <v>1484.644</v>
      </c>
      <c r="D734" s="678" t="s">
        <v>11</v>
      </c>
    </row>
    <row r="735" spans="1:4" ht="11.25" customHeight="1" x14ac:dyDescent="0.25">
      <c r="A735" s="1192" t="s">
        <v>2794</v>
      </c>
      <c r="B735" s="675">
        <v>125</v>
      </c>
      <c r="C735" s="675">
        <v>125</v>
      </c>
      <c r="D735" s="676" t="s">
        <v>2684</v>
      </c>
    </row>
    <row r="736" spans="1:4" ht="11.25" customHeight="1" x14ac:dyDescent="0.25">
      <c r="A736" s="1192"/>
      <c r="B736" s="675">
        <v>49</v>
      </c>
      <c r="C736" s="675">
        <v>37.529000000000003</v>
      </c>
      <c r="D736" s="676" t="s">
        <v>2685</v>
      </c>
    </row>
    <row r="737" spans="1:4" ht="11.25" customHeight="1" x14ac:dyDescent="0.25">
      <c r="A737" s="1192"/>
      <c r="B737" s="675">
        <v>174</v>
      </c>
      <c r="C737" s="675">
        <v>162.529</v>
      </c>
      <c r="D737" s="676" t="s">
        <v>11</v>
      </c>
    </row>
    <row r="738" spans="1:4" ht="11.25" customHeight="1" x14ac:dyDescent="0.25">
      <c r="A738" s="1193" t="s">
        <v>598</v>
      </c>
      <c r="B738" s="672">
        <v>251.4</v>
      </c>
      <c r="C738" s="672">
        <v>0</v>
      </c>
      <c r="D738" s="673" t="s">
        <v>2673</v>
      </c>
    </row>
    <row r="739" spans="1:4" ht="11.25" customHeight="1" x14ac:dyDescent="0.25">
      <c r="A739" s="1192"/>
      <c r="B739" s="675">
        <v>160</v>
      </c>
      <c r="C739" s="675">
        <v>160</v>
      </c>
      <c r="D739" s="676" t="s">
        <v>2684</v>
      </c>
    </row>
    <row r="740" spans="1:4" ht="11.25" customHeight="1" x14ac:dyDescent="0.25">
      <c r="A740" s="1192"/>
      <c r="B740" s="675">
        <v>487</v>
      </c>
      <c r="C740" s="675">
        <v>305.3</v>
      </c>
      <c r="D740" s="676" t="s">
        <v>2677</v>
      </c>
    </row>
    <row r="741" spans="1:4" ht="11.25" customHeight="1" x14ac:dyDescent="0.25">
      <c r="A741" s="1192"/>
      <c r="B741" s="675">
        <v>225</v>
      </c>
      <c r="C741" s="675">
        <v>225</v>
      </c>
      <c r="D741" s="676" t="s">
        <v>512</v>
      </c>
    </row>
    <row r="742" spans="1:4" ht="11.25" customHeight="1" x14ac:dyDescent="0.25">
      <c r="A742" s="1194"/>
      <c r="B742" s="677">
        <v>1123.4000000000001</v>
      </c>
      <c r="C742" s="677">
        <v>690.3</v>
      </c>
      <c r="D742" s="678" t="s">
        <v>11</v>
      </c>
    </row>
    <row r="743" spans="1:4" ht="11.25" customHeight="1" x14ac:dyDescent="0.25">
      <c r="A743" s="1192" t="s">
        <v>599</v>
      </c>
      <c r="B743" s="675">
        <v>7.16</v>
      </c>
      <c r="C743" s="675">
        <v>7.16</v>
      </c>
      <c r="D743" s="676" t="s">
        <v>512</v>
      </c>
    </row>
    <row r="744" spans="1:4" ht="11.25" customHeight="1" x14ac:dyDescent="0.25">
      <c r="A744" s="1192"/>
      <c r="B744" s="675">
        <v>7.16</v>
      </c>
      <c r="C744" s="675">
        <v>7.16</v>
      </c>
      <c r="D744" s="676" t="s">
        <v>11</v>
      </c>
    </row>
    <row r="745" spans="1:4" ht="11.25" customHeight="1" x14ac:dyDescent="0.25">
      <c r="A745" s="1193" t="s">
        <v>2795</v>
      </c>
      <c r="B745" s="672">
        <v>1539.91</v>
      </c>
      <c r="C745" s="672">
        <v>1539.9067500000001</v>
      </c>
      <c r="D745" s="673" t="s">
        <v>2698</v>
      </c>
    </row>
    <row r="746" spans="1:4" ht="11.25" customHeight="1" x14ac:dyDescent="0.25">
      <c r="A746" s="1192"/>
      <c r="B746" s="675">
        <v>45.45</v>
      </c>
      <c r="C746" s="675">
        <v>45.45</v>
      </c>
      <c r="D746" s="676" t="s">
        <v>2673</v>
      </c>
    </row>
    <row r="747" spans="1:4" ht="11.25" customHeight="1" x14ac:dyDescent="0.25">
      <c r="A747" s="1192"/>
      <c r="B747" s="675">
        <v>141</v>
      </c>
      <c r="C747" s="675">
        <v>112.8</v>
      </c>
      <c r="D747" s="676" t="s">
        <v>2684</v>
      </c>
    </row>
    <row r="748" spans="1:4" ht="11.25" customHeight="1" x14ac:dyDescent="0.25">
      <c r="A748" s="1194"/>
      <c r="B748" s="677">
        <v>1726.3600000000001</v>
      </c>
      <c r="C748" s="677">
        <v>1698.1567500000001</v>
      </c>
      <c r="D748" s="678" t="s">
        <v>11</v>
      </c>
    </row>
    <row r="749" spans="1:4" ht="11.25" customHeight="1" x14ac:dyDescent="0.25">
      <c r="A749" s="1192" t="s">
        <v>949</v>
      </c>
      <c r="B749" s="675">
        <v>486</v>
      </c>
      <c r="C749" s="675">
        <v>243</v>
      </c>
      <c r="D749" s="676" t="s">
        <v>2677</v>
      </c>
    </row>
    <row r="750" spans="1:4" ht="11.25" customHeight="1" x14ac:dyDescent="0.25">
      <c r="A750" s="1192"/>
      <c r="B750" s="675">
        <v>225</v>
      </c>
      <c r="C750" s="675">
        <v>0</v>
      </c>
      <c r="D750" s="676" t="s">
        <v>512</v>
      </c>
    </row>
    <row r="751" spans="1:4" ht="11.25" customHeight="1" x14ac:dyDescent="0.25">
      <c r="A751" s="1192"/>
      <c r="B751" s="675">
        <v>711</v>
      </c>
      <c r="C751" s="675">
        <v>243</v>
      </c>
      <c r="D751" s="676" t="s">
        <v>11</v>
      </c>
    </row>
    <row r="752" spans="1:4" ht="11.25" customHeight="1" x14ac:dyDescent="0.25">
      <c r="A752" s="1193" t="s">
        <v>2796</v>
      </c>
      <c r="B752" s="672">
        <v>156.6</v>
      </c>
      <c r="C752" s="672">
        <v>98.1</v>
      </c>
      <c r="D752" s="673" t="s">
        <v>2673</v>
      </c>
    </row>
    <row r="753" spans="1:4" ht="11.25" customHeight="1" x14ac:dyDescent="0.25">
      <c r="A753" s="1192"/>
      <c r="B753" s="675">
        <v>300</v>
      </c>
      <c r="C753" s="675">
        <v>300</v>
      </c>
      <c r="D753" s="676" t="s">
        <v>2684</v>
      </c>
    </row>
    <row r="754" spans="1:4" ht="11.25" customHeight="1" x14ac:dyDescent="0.25">
      <c r="A754" s="1194"/>
      <c r="B754" s="677">
        <v>456.6</v>
      </c>
      <c r="C754" s="677">
        <v>398.1</v>
      </c>
      <c r="D754" s="678" t="s">
        <v>11</v>
      </c>
    </row>
    <row r="755" spans="1:4" ht="11.25" customHeight="1" x14ac:dyDescent="0.25">
      <c r="A755" s="1192" t="s">
        <v>2797</v>
      </c>
      <c r="B755" s="675">
        <v>942.27</v>
      </c>
      <c r="C755" s="675">
        <v>942.26159999999993</v>
      </c>
      <c r="D755" s="676" t="s">
        <v>2698</v>
      </c>
    </row>
    <row r="756" spans="1:4" ht="11.25" customHeight="1" x14ac:dyDescent="0.25">
      <c r="A756" s="1192"/>
      <c r="B756" s="675">
        <v>14</v>
      </c>
      <c r="C756" s="675">
        <v>14</v>
      </c>
      <c r="D756" s="676" t="s">
        <v>2673</v>
      </c>
    </row>
    <row r="757" spans="1:4" ht="11.25" customHeight="1" x14ac:dyDescent="0.25">
      <c r="A757" s="1192"/>
      <c r="B757" s="675">
        <v>65.5</v>
      </c>
      <c r="C757" s="675">
        <v>27.5</v>
      </c>
      <c r="D757" s="676" t="s">
        <v>2724</v>
      </c>
    </row>
    <row r="758" spans="1:4" ht="11.25" customHeight="1" x14ac:dyDescent="0.25">
      <c r="A758" s="1192"/>
      <c r="B758" s="675">
        <v>20</v>
      </c>
      <c r="C758" s="675">
        <v>20</v>
      </c>
      <c r="D758" s="676" t="s">
        <v>2681</v>
      </c>
    </row>
    <row r="759" spans="1:4" ht="11.25" customHeight="1" x14ac:dyDescent="0.25">
      <c r="A759" s="1192"/>
      <c r="B759" s="675">
        <v>1041.77</v>
      </c>
      <c r="C759" s="675">
        <v>1003.7615999999999</v>
      </c>
      <c r="D759" s="676" t="s">
        <v>11</v>
      </c>
    </row>
    <row r="760" spans="1:4" ht="11.25" customHeight="1" x14ac:dyDescent="0.25">
      <c r="A760" s="1193" t="s">
        <v>600</v>
      </c>
      <c r="B760" s="672">
        <v>158</v>
      </c>
      <c r="C760" s="672">
        <v>158</v>
      </c>
      <c r="D760" s="673" t="s">
        <v>2673</v>
      </c>
    </row>
    <row r="761" spans="1:4" ht="11.25" customHeight="1" x14ac:dyDescent="0.25">
      <c r="A761" s="1192"/>
      <c r="B761" s="675">
        <v>8.23</v>
      </c>
      <c r="C761" s="675">
        <v>8.23</v>
      </c>
      <c r="D761" s="676" t="s">
        <v>512</v>
      </c>
    </row>
    <row r="762" spans="1:4" ht="11.25" customHeight="1" x14ac:dyDescent="0.25">
      <c r="A762" s="1194"/>
      <c r="B762" s="677">
        <v>166.23</v>
      </c>
      <c r="C762" s="677">
        <v>166.23</v>
      </c>
      <c r="D762" s="678" t="s">
        <v>11</v>
      </c>
    </row>
    <row r="763" spans="1:4" ht="11.25" customHeight="1" x14ac:dyDescent="0.25">
      <c r="A763" s="1192" t="s">
        <v>2798</v>
      </c>
      <c r="B763" s="675">
        <v>32.229999999999997</v>
      </c>
      <c r="C763" s="675">
        <v>32.222000000000001</v>
      </c>
      <c r="D763" s="676" t="s">
        <v>2673</v>
      </c>
    </row>
    <row r="764" spans="1:4" ht="11.25" customHeight="1" x14ac:dyDescent="0.25">
      <c r="A764" s="1192"/>
      <c r="B764" s="675">
        <v>300</v>
      </c>
      <c r="C764" s="675">
        <v>300</v>
      </c>
      <c r="D764" s="676" t="s">
        <v>2684</v>
      </c>
    </row>
    <row r="765" spans="1:4" ht="11.25" customHeight="1" x14ac:dyDescent="0.25">
      <c r="A765" s="1192"/>
      <c r="B765" s="675">
        <v>285</v>
      </c>
      <c r="C765" s="675">
        <v>142.5</v>
      </c>
      <c r="D765" s="676" t="s">
        <v>2677</v>
      </c>
    </row>
    <row r="766" spans="1:4" ht="11.25" customHeight="1" x14ac:dyDescent="0.25">
      <c r="A766" s="1192"/>
      <c r="B766" s="675">
        <v>617.23</v>
      </c>
      <c r="C766" s="675">
        <v>474.72199999999998</v>
      </c>
      <c r="D766" s="676" t="s">
        <v>11</v>
      </c>
    </row>
    <row r="767" spans="1:4" ht="11.25" customHeight="1" x14ac:dyDescent="0.25">
      <c r="A767" s="1193" t="s">
        <v>2799</v>
      </c>
      <c r="B767" s="672">
        <v>54</v>
      </c>
      <c r="C767" s="672">
        <v>54</v>
      </c>
      <c r="D767" s="673" t="s">
        <v>2673</v>
      </c>
    </row>
    <row r="768" spans="1:4" ht="11.25" customHeight="1" x14ac:dyDescent="0.25">
      <c r="A768" s="1194"/>
      <c r="B768" s="677">
        <v>54</v>
      </c>
      <c r="C768" s="677">
        <v>54</v>
      </c>
      <c r="D768" s="678" t="s">
        <v>11</v>
      </c>
    </row>
    <row r="769" spans="1:4" ht="11.25" customHeight="1" x14ac:dyDescent="0.25">
      <c r="A769" s="1192" t="s">
        <v>2800</v>
      </c>
      <c r="B769" s="675">
        <v>375</v>
      </c>
      <c r="C769" s="675">
        <v>187.5</v>
      </c>
      <c r="D769" s="676" t="s">
        <v>2677</v>
      </c>
    </row>
    <row r="770" spans="1:4" ht="11.25" customHeight="1" x14ac:dyDescent="0.25">
      <c r="A770" s="1192"/>
      <c r="B770" s="675">
        <v>375</v>
      </c>
      <c r="C770" s="675">
        <v>187.5</v>
      </c>
      <c r="D770" s="676" t="s">
        <v>11</v>
      </c>
    </row>
    <row r="771" spans="1:4" ht="11.25" customHeight="1" x14ac:dyDescent="0.25">
      <c r="A771" s="1193" t="s">
        <v>2801</v>
      </c>
      <c r="B771" s="672">
        <v>63</v>
      </c>
      <c r="C771" s="672">
        <v>63</v>
      </c>
      <c r="D771" s="673" t="s">
        <v>2673</v>
      </c>
    </row>
    <row r="772" spans="1:4" ht="11.25" customHeight="1" x14ac:dyDescent="0.25">
      <c r="A772" s="1194"/>
      <c r="B772" s="677">
        <v>63</v>
      </c>
      <c r="C772" s="677">
        <v>63</v>
      </c>
      <c r="D772" s="678" t="s">
        <v>11</v>
      </c>
    </row>
    <row r="773" spans="1:4" ht="11.25" customHeight="1" x14ac:dyDescent="0.25">
      <c r="A773" s="1192" t="s">
        <v>601</v>
      </c>
      <c r="B773" s="675">
        <v>125.16</v>
      </c>
      <c r="C773" s="675">
        <v>46.856000000000002</v>
      </c>
      <c r="D773" s="676" t="s">
        <v>2673</v>
      </c>
    </row>
    <row r="774" spans="1:4" ht="11.25" customHeight="1" x14ac:dyDescent="0.25">
      <c r="A774" s="1192"/>
      <c r="B774" s="675">
        <v>300</v>
      </c>
      <c r="C774" s="675">
        <v>300</v>
      </c>
      <c r="D774" s="676" t="s">
        <v>2684</v>
      </c>
    </row>
    <row r="775" spans="1:4" ht="11.25" customHeight="1" x14ac:dyDescent="0.25">
      <c r="A775" s="1192"/>
      <c r="B775" s="675">
        <v>225</v>
      </c>
      <c r="C775" s="675">
        <v>0</v>
      </c>
      <c r="D775" s="676" t="s">
        <v>512</v>
      </c>
    </row>
    <row r="776" spans="1:4" ht="11.25" customHeight="1" x14ac:dyDescent="0.25">
      <c r="A776" s="1192"/>
      <c r="B776" s="675">
        <v>40</v>
      </c>
      <c r="C776" s="675">
        <v>40</v>
      </c>
      <c r="D776" s="676" t="s">
        <v>610</v>
      </c>
    </row>
    <row r="777" spans="1:4" ht="11.25" customHeight="1" x14ac:dyDescent="0.25">
      <c r="A777" s="1192"/>
      <c r="B777" s="675">
        <v>690.16</v>
      </c>
      <c r="C777" s="675">
        <v>386.85599999999999</v>
      </c>
      <c r="D777" s="676" t="s">
        <v>11</v>
      </c>
    </row>
    <row r="778" spans="1:4" ht="11.25" customHeight="1" x14ac:dyDescent="0.25">
      <c r="A778" s="1193" t="s">
        <v>2802</v>
      </c>
      <c r="B778" s="672">
        <v>300</v>
      </c>
      <c r="C778" s="672">
        <v>240</v>
      </c>
      <c r="D778" s="673" t="s">
        <v>2677</v>
      </c>
    </row>
    <row r="779" spans="1:4" ht="11.25" customHeight="1" x14ac:dyDescent="0.25">
      <c r="A779" s="1194"/>
      <c r="B779" s="677">
        <v>300</v>
      </c>
      <c r="C779" s="677">
        <v>240</v>
      </c>
      <c r="D779" s="678" t="s">
        <v>11</v>
      </c>
    </row>
    <row r="780" spans="1:4" ht="11.25" customHeight="1" x14ac:dyDescent="0.25">
      <c r="A780" s="1193" t="s">
        <v>2803</v>
      </c>
      <c r="B780" s="672">
        <v>500</v>
      </c>
      <c r="C780" s="672">
        <v>250</v>
      </c>
      <c r="D780" s="673" t="s">
        <v>2677</v>
      </c>
    </row>
    <row r="781" spans="1:4" ht="11.25" customHeight="1" x14ac:dyDescent="0.25">
      <c r="A781" s="1194"/>
      <c r="B781" s="677">
        <v>500</v>
      </c>
      <c r="C781" s="677">
        <v>250</v>
      </c>
      <c r="D781" s="678" t="s">
        <v>11</v>
      </c>
    </row>
    <row r="782" spans="1:4" ht="11.25" customHeight="1" x14ac:dyDescent="0.25">
      <c r="A782" s="1193" t="s">
        <v>602</v>
      </c>
      <c r="B782" s="672">
        <v>69.3</v>
      </c>
      <c r="C782" s="672">
        <v>0</v>
      </c>
      <c r="D782" s="673" t="s">
        <v>2673</v>
      </c>
    </row>
    <row r="783" spans="1:4" ht="11.25" customHeight="1" x14ac:dyDescent="0.25">
      <c r="A783" s="1192"/>
      <c r="B783" s="675">
        <v>300</v>
      </c>
      <c r="C783" s="675">
        <v>206.82599999999999</v>
      </c>
      <c r="D783" s="676" t="s">
        <v>2684</v>
      </c>
    </row>
    <row r="784" spans="1:4" ht="11.25" customHeight="1" x14ac:dyDescent="0.25">
      <c r="A784" s="1192"/>
      <c r="B784" s="675">
        <v>500</v>
      </c>
      <c r="C784" s="675">
        <v>250</v>
      </c>
      <c r="D784" s="676" t="s">
        <v>2677</v>
      </c>
    </row>
    <row r="785" spans="1:4" ht="11.25" customHeight="1" x14ac:dyDescent="0.25">
      <c r="A785" s="1192"/>
      <c r="B785" s="675">
        <v>3.64</v>
      </c>
      <c r="C785" s="675">
        <v>3.64</v>
      </c>
      <c r="D785" s="676" t="s">
        <v>512</v>
      </c>
    </row>
    <row r="786" spans="1:4" ht="11.25" customHeight="1" x14ac:dyDescent="0.25">
      <c r="A786" s="1194"/>
      <c r="B786" s="677">
        <v>872.93999999999994</v>
      </c>
      <c r="C786" s="677">
        <v>460.46600000000001</v>
      </c>
      <c r="D786" s="678" t="s">
        <v>11</v>
      </c>
    </row>
    <row r="787" spans="1:4" ht="11.25" customHeight="1" x14ac:dyDescent="0.25">
      <c r="A787" s="1192" t="s">
        <v>603</v>
      </c>
      <c r="B787" s="675">
        <v>225</v>
      </c>
      <c r="C787" s="675">
        <v>0</v>
      </c>
      <c r="D787" s="676" t="s">
        <v>512</v>
      </c>
    </row>
    <row r="788" spans="1:4" ht="11.25" customHeight="1" x14ac:dyDescent="0.25">
      <c r="A788" s="1192"/>
      <c r="B788" s="675">
        <v>250</v>
      </c>
      <c r="C788" s="675">
        <v>250</v>
      </c>
      <c r="D788" s="676" t="s">
        <v>2774</v>
      </c>
    </row>
    <row r="789" spans="1:4" ht="11.25" customHeight="1" x14ac:dyDescent="0.25">
      <c r="A789" s="1192"/>
      <c r="B789" s="675">
        <v>475</v>
      </c>
      <c r="C789" s="675">
        <v>250</v>
      </c>
      <c r="D789" s="676" t="s">
        <v>11</v>
      </c>
    </row>
    <row r="790" spans="1:4" ht="11.25" customHeight="1" x14ac:dyDescent="0.25">
      <c r="A790" s="1193" t="s">
        <v>604</v>
      </c>
      <c r="B790" s="672">
        <v>34.1</v>
      </c>
      <c r="C790" s="672">
        <v>34.1</v>
      </c>
      <c r="D790" s="673" t="s">
        <v>2673</v>
      </c>
    </row>
    <row r="791" spans="1:4" ht="11.25" customHeight="1" x14ac:dyDescent="0.25">
      <c r="A791" s="1192"/>
      <c r="B791" s="675">
        <v>710</v>
      </c>
      <c r="C791" s="675">
        <v>206</v>
      </c>
      <c r="D791" s="676" t="s">
        <v>2677</v>
      </c>
    </row>
    <row r="792" spans="1:4" ht="11.25" customHeight="1" x14ac:dyDescent="0.25">
      <c r="A792" s="1192"/>
      <c r="B792" s="675">
        <v>225</v>
      </c>
      <c r="C792" s="675">
        <v>225</v>
      </c>
      <c r="D792" s="676" t="s">
        <v>512</v>
      </c>
    </row>
    <row r="793" spans="1:4" ht="11.25" customHeight="1" x14ac:dyDescent="0.25">
      <c r="A793" s="1194"/>
      <c r="B793" s="677">
        <v>969.1</v>
      </c>
      <c r="C793" s="677">
        <v>465.1</v>
      </c>
      <c r="D793" s="678" t="s">
        <v>11</v>
      </c>
    </row>
    <row r="794" spans="1:4" ht="11.25" customHeight="1" x14ac:dyDescent="0.25">
      <c r="A794" s="1192" t="s">
        <v>2804</v>
      </c>
      <c r="B794" s="675">
        <v>347.75</v>
      </c>
      <c r="C794" s="675">
        <v>347.75</v>
      </c>
      <c r="D794" s="676" t="s">
        <v>2673</v>
      </c>
    </row>
    <row r="795" spans="1:4" ht="11.25" customHeight="1" x14ac:dyDescent="0.25">
      <c r="A795" s="1192"/>
      <c r="B795" s="675">
        <v>347.75</v>
      </c>
      <c r="C795" s="675">
        <v>347.75</v>
      </c>
      <c r="D795" s="676" t="s">
        <v>11</v>
      </c>
    </row>
    <row r="796" spans="1:4" ht="11.25" customHeight="1" x14ac:dyDescent="0.25">
      <c r="A796" s="1193" t="s">
        <v>2805</v>
      </c>
      <c r="B796" s="672">
        <v>240</v>
      </c>
      <c r="C796" s="672">
        <v>240</v>
      </c>
      <c r="D796" s="673" t="s">
        <v>2684</v>
      </c>
    </row>
    <row r="797" spans="1:4" ht="11.25" customHeight="1" x14ac:dyDescent="0.25">
      <c r="A797" s="1194"/>
      <c r="B797" s="677">
        <v>240</v>
      </c>
      <c r="C797" s="677">
        <v>240</v>
      </c>
      <c r="D797" s="678" t="s">
        <v>11</v>
      </c>
    </row>
    <row r="798" spans="1:4" ht="11.25" customHeight="1" x14ac:dyDescent="0.25">
      <c r="A798" s="1192" t="s">
        <v>2806</v>
      </c>
      <c r="B798" s="675">
        <v>114</v>
      </c>
      <c r="C798" s="675">
        <v>111.59913</v>
      </c>
      <c r="D798" s="676" t="s">
        <v>2684</v>
      </c>
    </row>
    <row r="799" spans="1:4" ht="11.25" customHeight="1" x14ac:dyDescent="0.25">
      <c r="A799" s="1192"/>
      <c r="B799" s="675">
        <v>114</v>
      </c>
      <c r="C799" s="675">
        <v>111.59913</v>
      </c>
      <c r="D799" s="676" t="s">
        <v>11</v>
      </c>
    </row>
    <row r="800" spans="1:4" ht="11.25" customHeight="1" x14ac:dyDescent="0.25">
      <c r="A800" s="1193" t="s">
        <v>2807</v>
      </c>
      <c r="B800" s="672">
        <v>278.7</v>
      </c>
      <c r="C800" s="672">
        <v>278.7</v>
      </c>
      <c r="D800" s="673" t="s">
        <v>2684</v>
      </c>
    </row>
    <row r="801" spans="1:4" ht="11.25" customHeight="1" x14ac:dyDescent="0.25">
      <c r="A801" s="1194"/>
      <c r="B801" s="677">
        <v>278.7</v>
      </c>
      <c r="C801" s="677">
        <v>278.7</v>
      </c>
      <c r="D801" s="678" t="s">
        <v>11</v>
      </c>
    </row>
    <row r="802" spans="1:4" ht="11.25" customHeight="1" x14ac:dyDescent="0.25">
      <c r="A802" s="1192" t="s">
        <v>2808</v>
      </c>
      <c r="B802" s="675">
        <v>82.820000000000007</v>
      </c>
      <c r="C802" s="675">
        <v>54.52</v>
      </c>
      <c r="D802" s="676" t="s">
        <v>2673</v>
      </c>
    </row>
    <row r="803" spans="1:4" ht="11.25" customHeight="1" x14ac:dyDescent="0.25">
      <c r="A803" s="1192"/>
      <c r="B803" s="675">
        <v>82.820000000000007</v>
      </c>
      <c r="C803" s="675">
        <v>54.52</v>
      </c>
      <c r="D803" s="676" t="s">
        <v>11</v>
      </c>
    </row>
    <row r="804" spans="1:4" ht="11.25" customHeight="1" x14ac:dyDescent="0.25">
      <c r="A804" s="1193" t="s">
        <v>954</v>
      </c>
      <c r="B804" s="672">
        <v>40</v>
      </c>
      <c r="C804" s="672">
        <v>40</v>
      </c>
      <c r="D804" s="673" t="s">
        <v>610</v>
      </c>
    </row>
    <row r="805" spans="1:4" ht="11.25" customHeight="1" x14ac:dyDescent="0.25">
      <c r="A805" s="1194"/>
      <c r="B805" s="677">
        <v>40</v>
      </c>
      <c r="C805" s="677">
        <v>40</v>
      </c>
      <c r="D805" s="678" t="s">
        <v>11</v>
      </c>
    </row>
    <row r="806" spans="1:4" ht="11.25" customHeight="1" x14ac:dyDescent="0.25">
      <c r="A806" s="1192" t="s">
        <v>605</v>
      </c>
      <c r="B806" s="675">
        <v>527.13</v>
      </c>
      <c r="C806" s="675">
        <v>140.83000000000001</v>
      </c>
      <c r="D806" s="676" t="s">
        <v>2673</v>
      </c>
    </row>
    <row r="807" spans="1:4" ht="11.25" customHeight="1" x14ac:dyDescent="0.25">
      <c r="A807" s="1192"/>
      <c r="B807" s="675">
        <v>40</v>
      </c>
      <c r="C807" s="675">
        <v>40</v>
      </c>
      <c r="D807" s="676" t="s">
        <v>610</v>
      </c>
    </row>
    <row r="808" spans="1:4" ht="11.25" customHeight="1" x14ac:dyDescent="0.25">
      <c r="A808" s="1192"/>
      <c r="B808" s="675">
        <v>567.13</v>
      </c>
      <c r="C808" s="675">
        <v>180.83</v>
      </c>
      <c r="D808" s="676" t="s">
        <v>11</v>
      </c>
    </row>
    <row r="809" spans="1:4" ht="11.25" customHeight="1" x14ac:dyDescent="0.25">
      <c r="A809" s="1193" t="s">
        <v>2809</v>
      </c>
      <c r="B809" s="672">
        <v>82</v>
      </c>
      <c r="C809" s="672">
        <v>82</v>
      </c>
      <c r="D809" s="673" t="s">
        <v>2686</v>
      </c>
    </row>
    <row r="810" spans="1:4" ht="11.25" customHeight="1" x14ac:dyDescent="0.25">
      <c r="A810" s="1192"/>
      <c r="B810" s="675">
        <v>425</v>
      </c>
      <c r="C810" s="675">
        <v>425</v>
      </c>
      <c r="D810" s="676" t="s">
        <v>2684</v>
      </c>
    </row>
    <row r="811" spans="1:4" ht="11.25" customHeight="1" x14ac:dyDescent="0.25">
      <c r="A811" s="1192"/>
      <c r="B811" s="675">
        <v>50</v>
      </c>
      <c r="C811" s="675">
        <v>50</v>
      </c>
      <c r="D811" s="676" t="s">
        <v>2774</v>
      </c>
    </row>
    <row r="812" spans="1:4" ht="11.25" customHeight="1" x14ac:dyDescent="0.25">
      <c r="A812" s="1194"/>
      <c r="B812" s="677">
        <v>557</v>
      </c>
      <c r="C812" s="677">
        <v>557</v>
      </c>
      <c r="D812" s="678" t="s">
        <v>11</v>
      </c>
    </row>
    <row r="813" spans="1:4" ht="11.25" customHeight="1" x14ac:dyDescent="0.25">
      <c r="A813" s="1192" t="s">
        <v>2810</v>
      </c>
      <c r="B813" s="675">
        <v>300</v>
      </c>
      <c r="C813" s="675">
        <v>240</v>
      </c>
      <c r="D813" s="676" t="s">
        <v>2684</v>
      </c>
    </row>
    <row r="814" spans="1:4" ht="11.25" customHeight="1" x14ac:dyDescent="0.25">
      <c r="A814" s="1192"/>
      <c r="B814" s="675">
        <v>147.25</v>
      </c>
      <c r="C814" s="675">
        <v>147.25</v>
      </c>
      <c r="D814" s="676" t="s">
        <v>2811</v>
      </c>
    </row>
    <row r="815" spans="1:4" ht="11.25" customHeight="1" x14ac:dyDescent="0.25">
      <c r="A815" s="1192"/>
      <c r="B815" s="675">
        <v>447.25</v>
      </c>
      <c r="C815" s="675">
        <v>387.25</v>
      </c>
      <c r="D815" s="676" t="s">
        <v>11</v>
      </c>
    </row>
    <row r="816" spans="1:4" ht="11.25" customHeight="1" x14ac:dyDescent="0.25">
      <c r="A816" s="1193" t="s">
        <v>2812</v>
      </c>
      <c r="B816" s="672">
        <v>94</v>
      </c>
      <c r="C816" s="672">
        <v>94</v>
      </c>
      <c r="D816" s="673" t="s">
        <v>2673</v>
      </c>
    </row>
    <row r="817" spans="1:4" ht="11.25" customHeight="1" x14ac:dyDescent="0.25">
      <c r="A817" s="1194"/>
      <c r="B817" s="677">
        <v>94</v>
      </c>
      <c r="C817" s="677">
        <v>94</v>
      </c>
      <c r="D817" s="678" t="s">
        <v>11</v>
      </c>
    </row>
    <row r="818" spans="1:4" ht="11.25" customHeight="1" x14ac:dyDescent="0.25">
      <c r="A818" s="1192" t="s">
        <v>2813</v>
      </c>
      <c r="B818" s="675">
        <v>468</v>
      </c>
      <c r="C818" s="675">
        <v>374.4</v>
      </c>
      <c r="D818" s="676" t="s">
        <v>2677</v>
      </c>
    </row>
    <row r="819" spans="1:4" ht="11.25" customHeight="1" x14ac:dyDescent="0.25">
      <c r="A819" s="1192"/>
      <c r="B819" s="675">
        <v>468</v>
      </c>
      <c r="C819" s="675">
        <v>374.4</v>
      </c>
      <c r="D819" s="676" t="s">
        <v>11</v>
      </c>
    </row>
    <row r="820" spans="1:4" ht="11.25" customHeight="1" x14ac:dyDescent="0.25">
      <c r="A820" s="1193" t="s">
        <v>2814</v>
      </c>
      <c r="B820" s="672">
        <v>87.7</v>
      </c>
      <c r="C820" s="672">
        <v>87.7</v>
      </c>
      <c r="D820" s="673" t="s">
        <v>2673</v>
      </c>
    </row>
    <row r="821" spans="1:4" ht="11.25" customHeight="1" x14ac:dyDescent="0.25">
      <c r="A821" s="1192"/>
      <c r="B821" s="675">
        <v>300</v>
      </c>
      <c r="C821" s="675">
        <v>300</v>
      </c>
      <c r="D821" s="676" t="s">
        <v>2684</v>
      </c>
    </row>
    <row r="822" spans="1:4" ht="11.25" customHeight="1" x14ac:dyDescent="0.25">
      <c r="A822" s="1194"/>
      <c r="B822" s="677">
        <v>387.7</v>
      </c>
      <c r="C822" s="677">
        <v>387.7</v>
      </c>
      <c r="D822" s="678" t="s">
        <v>11</v>
      </c>
    </row>
    <row r="823" spans="1:4" ht="11.25" customHeight="1" x14ac:dyDescent="0.25">
      <c r="A823" s="1192" t="s">
        <v>2815</v>
      </c>
      <c r="B823" s="675">
        <v>41.9</v>
      </c>
      <c r="C823" s="675">
        <v>41.9</v>
      </c>
      <c r="D823" s="676" t="s">
        <v>2674</v>
      </c>
    </row>
    <row r="824" spans="1:4" ht="11.25" customHeight="1" x14ac:dyDescent="0.25">
      <c r="A824" s="1192"/>
      <c r="B824" s="675">
        <v>41.9</v>
      </c>
      <c r="C824" s="675">
        <v>41.9</v>
      </c>
      <c r="D824" s="676" t="s">
        <v>11</v>
      </c>
    </row>
    <row r="825" spans="1:4" ht="11.25" customHeight="1" x14ac:dyDescent="0.25">
      <c r="A825" s="1193" t="s">
        <v>2816</v>
      </c>
      <c r="B825" s="672">
        <v>464.44</v>
      </c>
      <c r="C825" s="672">
        <v>464.43599999999998</v>
      </c>
      <c r="D825" s="673" t="s">
        <v>2714</v>
      </c>
    </row>
    <row r="826" spans="1:4" ht="11.25" customHeight="1" x14ac:dyDescent="0.25">
      <c r="A826" s="1194"/>
      <c r="B826" s="677">
        <v>464.44</v>
      </c>
      <c r="C826" s="677">
        <v>464.43599999999998</v>
      </c>
      <c r="D826" s="678" t="s">
        <v>11</v>
      </c>
    </row>
    <row r="827" spans="1:4" ht="11.25" customHeight="1" x14ac:dyDescent="0.25">
      <c r="A827" s="1193" t="s">
        <v>2817</v>
      </c>
      <c r="B827" s="672">
        <v>150</v>
      </c>
      <c r="C827" s="672">
        <v>150</v>
      </c>
      <c r="D827" s="673" t="s">
        <v>2685</v>
      </c>
    </row>
    <row r="828" spans="1:4" ht="11.25" customHeight="1" x14ac:dyDescent="0.25">
      <c r="A828" s="1194"/>
      <c r="B828" s="677">
        <v>150</v>
      </c>
      <c r="C828" s="677">
        <v>150</v>
      </c>
      <c r="D828" s="678" t="s">
        <v>11</v>
      </c>
    </row>
    <row r="829" spans="1:4" ht="11.25" customHeight="1" x14ac:dyDescent="0.25">
      <c r="A829" s="1193" t="s">
        <v>2818</v>
      </c>
      <c r="B829" s="672">
        <v>283.7</v>
      </c>
      <c r="C829" s="672">
        <v>283.7</v>
      </c>
      <c r="D829" s="673" t="s">
        <v>2678</v>
      </c>
    </row>
    <row r="830" spans="1:4" ht="11.25" customHeight="1" x14ac:dyDescent="0.25">
      <c r="A830" s="1194"/>
      <c r="B830" s="677">
        <v>283.7</v>
      </c>
      <c r="C830" s="677">
        <v>283.7</v>
      </c>
      <c r="D830" s="678" t="s">
        <v>11</v>
      </c>
    </row>
    <row r="831" spans="1:4" ht="11.25" customHeight="1" x14ac:dyDescent="0.25">
      <c r="A831" s="1192" t="s">
        <v>2819</v>
      </c>
      <c r="B831" s="675">
        <v>4451</v>
      </c>
      <c r="C831" s="675">
        <v>4451</v>
      </c>
      <c r="D831" s="676" t="s">
        <v>2676</v>
      </c>
    </row>
    <row r="832" spans="1:4" ht="11.25" customHeight="1" x14ac:dyDescent="0.25">
      <c r="A832" s="1192"/>
      <c r="B832" s="675">
        <v>99.4</v>
      </c>
      <c r="C832" s="675">
        <v>99.4</v>
      </c>
      <c r="D832" s="676" t="s">
        <v>2683</v>
      </c>
    </row>
    <row r="833" spans="1:4" ht="11.25" customHeight="1" x14ac:dyDescent="0.25">
      <c r="A833" s="1192"/>
      <c r="B833" s="675">
        <v>4550.3999999999996</v>
      </c>
      <c r="C833" s="675">
        <v>4550.3999999999996</v>
      </c>
      <c r="D833" s="676" t="s">
        <v>11</v>
      </c>
    </row>
    <row r="834" spans="1:4" ht="11.25" customHeight="1" x14ac:dyDescent="0.25">
      <c r="A834" s="1193" t="s">
        <v>2820</v>
      </c>
      <c r="B834" s="672">
        <v>360.62</v>
      </c>
      <c r="C834" s="672">
        <v>360.61545000000001</v>
      </c>
      <c r="D834" s="673" t="s">
        <v>2714</v>
      </c>
    </row>
    <row r="835" spans="1:4" ht="11.25" customHeight="1" x14ac:dyDescent="0.25">
      <c r="A835" s="1194"/>
      <c r="B835" s="677">
        <v>360.62</v>
      </c>
      <c r="C835" s="677">
        <v>360.61545000000001</v>
      </c>
      <c r="D835" s="678" t="s">
        <v>11</v>
      </c>
    </row>
    <row r="836" spans="1:4" ht="11.25" customHeight="1" x14ac:dyDescent="0.25">
      <c r="A836" s="1192" t="s">
        <v>496</v>
      </c>
      <c r="B836" s="675">
        <v>46.2</v>
      </c>
      <c r="C836" s="675">
        <v>46.198399999999999</v>
      </c>
      <c r="D836" s="676" t="s">
        <v>2714</v>
      </c>
    </row>
    <row r="837" spans="1:4" ht="11.25" customHeight="1" x14ac:dyDescent="0.25">
      <c r="A837" s="1192"/>
      <c r="B837" s="675">
        <v>40</v>
      </c>
      <c r="C837" s="675">
        <v>40</v>
      </c>
      <c r="D837" s="676" t="s">
        <v>610</v>
      </c>
    </row>
    <row r="838" spans="1:4" ht="11.25" customHeight="1" x14ac:dyDescent="0.25">
      <c r="A838" s="1192"/>
      <c r="B838" s="675">
        <v>86.2</v>
      </c>
      <c r="C838" s="675">
        <v>86.198399999999992</v>
      </c>
      <c r="D838" s="676" t="s">
        <v>11</v>
      </c>
    </row>
    <row r="839" spans="1:4" ht="11.25" customHeight="1" x14ac:dyDescent="0.25">
      <c r="A839" s="1193" t="s">
        <v>606</v>
      </c>
      <c r="B839" s="672">
        <v>128.1</v>
      </c>
      <c r="C839" s="672">
        <v>117.19099999999999</v>
      </c>
      <c r="D839" s="673" t="s">
        <v>2686</v>
      </c>
    </row>
    <row r="840" spans="1:4" ht="11.25" customHeight="1" x14ac:dyDescent="0.25">
      <c r="A840" s="1192"/>
      <c r="B840" s="675">
        <v>258.10000000000002</v>
      </c>
      <c r="C840" s="675">
        <v>258.10000000000002</v>
      </c>
      <c r="D840" s="676" t="s">
        <v>2673</v>
      </c>
    </row>
    <row r="841" spans="1:4" ht="11.25" customHeight="1" x14ac:dyDescent="0.25">
      <c r="A841" s="1192"/>
      <c r="B841" s="675">
        <v>72.7</v>
      </c>
      <c r="C841" s="675">
        <v>72.7</v>
      </c>
      <c r="D841" s="676" t="s">
        <v>2674</v>
      </c>
    </row>
    <row r="842" spans="1:4" ht="11.25" customHeight="1" x14ac:dyDescent="0.25">
      <c r="A842" s="1192"/>
      <c r="B842" s="675">
        <v>65.599999999999994</v>
      </c>
      <c r="C842" s="675">
        <v>65.599999999999994</v>
      </c>
      <c r="D842" s="676" t="s">
        <v>2675</v>
      </c>
    </row>
    <row r="843" spans="1:4" ht="11.25" customHeight="1" x14ac:dyDescent="0.25">
      <c r="A843" s="1192"/>
      <c r="B843" s="675">
        <v>19203</v>
      </c>
      <c r="C843" s="675">
        <v>19203</v>
      </c>
      <c r="D843" s="676" t="s">
        <v>2676</v>
      </c>
    </row>
    <row r="844" spans="1:4" ht="11.25" customHeight="1" x14ac:dyDescent="0.25">
      <c r="A844" s="1192"/>
      <c r="B844" s="675">
        <v>102.5</v>
      </c>
      <c r="C844" s="675">
        <v>102.5</v>
      </c>
      <c r="D844" s="676" t="s">
        <v>2683</v>
      </c>
    </row>
    <row r="845" spans="1:4" ht="11.25" customHeight="1" x14ac:dyDescent="0.25">
      <c r="A845" s="1192"/>
      <c r="B845" s="675">
        <v>104</v>
      </c>
      <c r="C845" s="675">
        <v>104</v>
      </c>
      <c r="D845" s="676" t="s">
        <v>710</v>
      </c>
    </row>
    <row r="846" spans="1:4" ht="11.25" customHeight="1" x14ac:dyDescent="0.25">
      <c r="A846" s="1192"/>
      <c r="B846" s="675">
        <v>80</v>
      </c>
      <c r="C846" s="675">
        <v>80</v>
      </c>
      <c r="D846" s="676" t="s">
        <v>678</v>
      </c>
    </row>
    <row r="847" spans="1:4" ht="11.25" customHeight="1" x14ac:dyDescent="0.25">
      <c r="A847" s="1192"/>
      <c r="B847" s="675">
        <v>50</v>
      </c>
      <c r="C847" s="675">
        <v>50</v>
      </c>
      <c r="D847" s="676" t="s">
        <v>512</v>
      </c>
    </row>
    <row r="848" spans="1:4" ht="11.25" customHeight="1" x14ac:dyDescent="0.25">
      <c r="A848" s="1192"/>
      <c r="B848" s="675">
        <v>1076</v>
      </c>
      <c r="C848" s="675">
        <v>1076</v>
      </c>
      <c r="D848" s="676" t="s">
        <v>2682</v>
      </c>
    </row>
    <row r="849" spans="1:4" ht="11.25" customHeight="1" x14ac:dyDescent="0.25">
      <c r="A849" s="1194"/>
      <c r="B849" s="677">
        <v>21140</v>
      </c>
      <c r="C849" s="677">
        <v>21129.091</v>
      </c>
      <c r="D849" s="678" t="s">
        <v>11</v>
      </c>
    </row>
    <row r="850" spans="1:4" ht="21" x14ac:dyDescent="0.25">
      <c r="A850" s="1192" t="s">
        <v>2821</v>
      </c>
      <c r="B850" s="675">
        <v>347</v>
      </c>
      <c r="C850" s="675">
        <v>347</v>
      </c>
      <c r="D850" s="676" t="s">
        <v>2822</v>
      </c>
    </row>
    <row r="851" spans="1:4" ht="11.25" customHeight="1" x14ac:dyDescent="0.25">
      <c r="A851" s="1192"/>
      <c r="B851" s="675">
        <v>24707</v>
      </c>
      <c r="C851" s="675">
        <v>24707</v>
      </c>
      <c r="D851" s="676" t="s">
        <v>2676</v>
      </c>
    </row>
    <row r="852" spans="1:4" ht="11.25" customHeight="1" x14ac:dyDescent="0.25">
      <c r="A852" s="1192"/>
      <c r="B852" s="675">
        <v>150</v>
      </c>
      <c r="C852" s="675">
        <v>150</v>
      </c>
      <c r="D852" s="676" t="s">
        <v>2685</v>
      </c>
    </row>
    <row r="853" spans="1:4" ht="11.25" customHeight="1" x14ac:dyDescent="0.25">
      <c r="A853" s="1192"/>
      <c r="B853" s="675">
        <v>575.94999999999993</v>
      </c>
      <c r="C853" s="675">
        <v>575.93499999999995</v>
      </c>
      <c r="D853" s="676" t="s">
        <v>2326</v>
      </c>
    </row>
    <row r="854" spans="1:4" ht="11.25" customHeight="1" x14ac:dyDescent="0.25">
      <c r="A854" s="1192"/>
      <c r="B854" s="675">
        <v>953</v>
      </c>
      <c r="C854" s="675">
        <v>953</v>
      </c>
      <c r="D854" s="676" t="s">
        <v>2682</v>
      </c>
    </row>
    <row r="855" spans="1:4" ht="11.25" customHeight="1" x14ac:dyDescent="0.25">
      <c r="A855" s="1192"/>
      <c r="B855" s="675">
        <v>26732.95</v>
      </c>
      <c r="C855" s="675">
        <v>26732.935000000001</v>
      </c>
      <c r="D855" s="676" t="s">
        <v>11</v>
      </c>
    </row>
    <row r="856" spans="1:4" ht="11.25" customHeight="1" x14ac:dyDescent="0.25">
      <c r="A856" s="1193" t="s">
        <v>607</v>
      </c>
      <c r="B856" s="672">
        <v>5900</v>
      </c>
      <c r="C856" s="672">
        <v>5900</v>
      </c>
      <c r="D856" s="673" t="s">
        <v>2676</v>
      </c>
    </row>
    <row r="857" spans="1:4" ht="11.25" customHeight="1" x14ac:dyDescent="0.25">
      <c r="A857" s="1192"/>
      <c r="B857" s="675">
        <v>133</v>
      </c>
      <c r="C857" s="675">
        <v>131.7099</v>
      </c>
      <c r="D857" s="676" t="s">
        <v>2683</v>
      </c>
    </row>
    <row r="858" spans="1:4" ht="11.25" customHeight="1" x14ac:dyDescent="0.25">
      <c r="A858" s="1192"/>
      <c r="B858" s="675">
        <v>80</v>
      </c>
      <c r="C858" s="675">
        <v>80</v>
      </c>
      <c r="D858" s="676" t="s">
        <v>2693</v>
      </c>
    </row>
    <row r="859" spans="1:4" ht="11.25" customHeight="1" x14ac:dyDescent="0.25">
      <c r="A859" s="1192"/>
      <c r="B859" s="675">
        <v>105</v>
      </c>
      <c r="C859" s="675">
        <v>105</v>
      </c>
      <c r="D859" s="676" t="s">
        <v>2685</v>
      </c>
    </row>
    <row r="860" spans="1:4" ht="11.25" customHeight="1" x14ac:dyDescent="0.25">
      <c r="A860" s="1192"/>
      <c r="B860" s="675">
        <v>2600.75</v>
      </c>
      <c r="C860" s="675">
        <v>2600.75</v>
      </c>
      <c r="D860" s="676" t="s">
        <v>2680</v>
      </c>
    </row>
    <row r="861" spans="1:4" ht="11.25" customHeight="1" x14ac:dyDescent="0.25">
      <c r="A861" s="1192"/>
      <c r="B861" s="675">
        <v>24.43</v>
      </c>
      <c r="C861" s="675">
        <v>24.431999999999999</v>
      </c>
      <c r="D861" s="676" t="s">
        <v>770</v>
      </c>
    </row>
    <row r="862" spans="1:4" ht="11.25" customHeight="1" x14ac:dyDescent="0.25">
      <c r="A862" s="1192"/>
      <c r="B862" s="675">
        <v>1328</v>
      </c>
      <c r="C862" s="675">
        <v>1328</v>
      </c>
      <c r="D862" s="676" t="s">
        <v>2682</v>
      </c>
    </row>
    <row r="863" spans="1:4" ht="11.25" customHeight="1" x14ac:dyDescent="0.25">
      <c r="A863" s="1192"/>
      <c r="B863" s="675">
        <v>30</v>
      </c>
      <c r="C863" s="675">
        <v>30</v>
      </c>
      <c r="D863" s="676" t="s">
        <v>638</v>
      </c>
    </row>
    <row r="864" spans="1:4" ht="11.25" customHeight="1" x14ac:dyDescent="0.25">
      <c r="A864" s="1194"/>
      <c r="B864" s="677">
        <v>10201.18</v>
      </c>
      <c r="C864" s="677">
        <v>10199.891900000001</v>
      </c>
      <c r="D864" s="678" t="s">
        <v>11</v>
      </c>
    </row>
    <row r="865" spans="1:4" ht="21" x14ac:dyDescent="0.25">
      <c r="A865" s="1192" t="s">
        <v>608</v>
      </c>
      <c r="B865" s="675">
        <v>76.900000000000006</v>
      </c>
      <c r="C865" s="675">
        <v>76.900000000000006</v>
      </c>
      <c r="D865" s="676" t="s">
        <v>2687</v>
      </c>
    </row>
    <row r="866" spans="1:4" ht="11.25" customHeight="1" x14ac:dyDescent="0.25">
      <c r="A866" s="1192"/>
      <c r="B866" s="675">
        <v>132</v>
      </c>
      <c r="C866" s="675">
        <v>120.2268</v>
      </c>
      <c r="D866" s="676" t="s">
        <v>2686</v>
      </c>
    </row>
    <row r="867" spans="1:4" ht="11.25" customHeight="1" x14ac:dyDescent="0.25">
      <c r="A867" s="1192"/>
      <c r="B867" s="675">
        <v>49.6</v>
      </c>
      <c r="C867" s="675">
        <v>49.6</v>
      </c>
      <c r="D867" s="676" t="s">
        <v>2674</v>
      </c>
    </row>
    <row r="868" spans="1:4" ht="11.25" customHeight="1" x14ac:dyDescent="0.25">
      <c r="A868" s="1192"/>
      <c r="B868" s="675">
        <v>615</v>
      </c>
      <c r="C868" s="675">
        <v>426</v>
      </c>
      <c r="D868" s="676" t="s">
        <v>2823</v>
      </c>
    </row>
    <row r="869" spans="1:4" ht="11.25" customHeight="1" x14ac:dyDescent="0.25">
      <c r="A869" s="1192"/>
      <c r="B869" s="675">
        <v>85.2</v>
      </c>
      <c r="C869" s="675">
        <v>38.893000000000001</v>
      </c>
      <c r="D869" s="676" t="s">
        <v>2675</v>
      </c>
    </row>
    <row r="870" spans="1:4" ht="11.25" customHeight="1" x14ac:dyDescent="0.25">
      <c r="A870" s="1192"/>
      <c r="B870" s="675">
        <v>294</v>
      </c>
      <c r="C870" s="675">
        <v>294</v>
      </c>
      <c r="D870" s="676" t="s">
        <v>2676</v>
      </c>
    </row>
    <row r="871" spans="1:4" ht="11.25" customHeight="1" x14ac:dyDescent="0.25">
      <c r="A871" s="1192"/>
      <c r="B871" s="675">
        <v>300</v>
      </c>
      <c r="C871" s="675">
        <v>300</v>
      </c>
      <c r="D871" s="676" t="s">
        <v>2685</v>
      </c>
    </row>
    <row r="872" spans="1:4" ht="11.25" customHeight="1" x14ac:dyDescent="0.25">
      <c r="A872" s="1192"/>
      <c r="B872" s="675">
        <v>350</v>
      </c>
      <c r="C872" s="675">
        <v>350</v>
      </c>
      <c r="D872" s="676" t="s">
        <v>618</v>
      </c>
    </row>
    <row r="873" spans="1:4" ht="11.25" customHeight="1" x14ac:dyDescent="0.25">
      <c r="A873" s="1192"/>
      <c r="B873" s="675">
        <v>2144.08</v>
      </c>
      <c r="C873" s="675">
        <v>2144.0589999999997</v>
      </c>
      <c r="D873" s="676" t="s">
        <v>2326</v>
      </c>
    </row>
    <row r="874" spans="1:4" ht="11.25" customHeight="1" x14ac:dyDescent="0.25">
      <c r="A874" s="1192"/>
      <c r="B874" s="675">
        <v>814</v>
      </c>
      <c r="C874" s="675">
        <v>814</v>
      </c>
      <c r="D874" s="676" t="s">
        <v>636</v>
      </c>
    </row>
    <row r="875" spans="1:4" ht="11.25" customHeight="1" x14ac:dyDescent="0.25">
      <c r="A875" s="1192"/>
      <c r="B875" s="675">
        <v>500</v>
      </c>
      <c r="C875" s="675">
        <v>250</v>
      </c>
      <c r="D875" s="676" t="s">
        <v>666</v>
      </c>
    </row>
    <row r="876" spans="1:4" ht="11.25" customHeight="1" x14ac:dyDescent="0.25">
      <c r="A876" s="1192"/>
      <c r="B876" s="675">
        <v>60</v>
      </c>
      <c r="C876" s="675">
        <v>60</v>
      </c>
      <c r="D876" s="676" t="s">
        <v>710</v>
      </c>
    </row>
    <row r="877" spans="1:4" ht="11.25" customHeight="1" x14ac:dyDescent="0.25">
      <c r="A877" s="1192"/>
      <c r="B877" s="675">
        <v>20</v>
      </c>
      <c r="C877" s="675">
        <v>20</v>
      </c>
      <c r="D877" s="676" t="s">
        <v>2681</v>
      </c>
    </row>
    <row r="878" spans="1:4" ht="11.25" customHeight="1" x14ac:dyDescent="0.25">
      <c r="A878" s="1192"/>
      <c r="B878" s="675">
        <v>15.6</v>
      </c>
      <c r="C878" s="675">
        <v>15.6</v>
      </c>
      <c r="D878" s="676" t="s">
        <v>678</v>
      </c>
    </row>
    <row r="879" spans="1:4" ht="11.25" customHeight="1" x14ac:dyDescent="0.25">
      <c r="A879" s="1192"/>
      <c r="B879" s="675">
        <v>1349.64</v>
      </c>
      <c r="C879" s="675">
        <v>1124.6400000000001</v>
      </c>
      <c r="D879" s="676" t="s">
        <v>512</v>
      </c>
    </row>
    <row r="880" spans="1:4" ht="11.25" customHeight="1" x14ac:dyDescent="0.25">
      <c r="A880" s="1192"/>
      <c r="B880" s="675">
        <v>1971</v>
      </c>
      <c r="C880" s="675">
        <v>1971</v>
      </c>
      <c r="D880" s="676" t="s">
        <v>2682</v>
      </c>
    </row>
    <row r="881" spans="1:4" ht="11.25" customHeight="1" x14ac:dyDescent="0.25">
      <c r="A881" s="1192"/>
      <c r="B881" s="675">
        <v>8777.02</v>
      </c>
      <c r="C881" s="675">
        <v>8054.9188000000004</v>
      </c>
      <c r="D881" s="676" t="s">
        <v>11</v>
      </c>
    </row>
    <row r="882" spans="1:4" ht="21" x14ac:dyDescent="0.25">
      <c r="A882" s="1193" t="s">
        <v>609</v>
      </c>
      <c r="B882" s="672">
        <v>93</v>
      </c>
      <c r="C882" s="672">
        <v>93</v>
      </c>
      <c r="D882" s="673" t="s">
        <v>2687</v>
      </c>
    </row>
    <row r="883" spans="1:4" ht="11.25" customHeight="1" x14ac:dyDescent="0.25">
      <c r="A883" s="1192"/>
      <c r="B883" s="675">
        <v>288</v>
      </c>
      <c r="C883" s="675">
        <v>237.82499999999999</v>
      </c>
      <c r="D883" s="676" t="s">
        <v>2686</v>
      </c>
    </row>
    <row r="884" spans="1:4" ht="11.25" customHeight="1" x14ac:dyDescent="0.25">
      <c r="A884" s="1192"/>
      <c r="B884" s="675">
        <v>300</v>
      </c>
      <c r="C884" s="675">
        <v>300</v>
      </c>
      <c r="D884" s="676" t="s">
        <v>2823</v>
      </c>
    </row>
    <row r="885" spans="1:4" ht="11.25" customHeight="1" x14ac:dyDescent="0.25">
      <c r="A885" s="1192"/>
      <c r="B885" s="675">
        <v>106643</v>
      </c>
      <c r="C885" s="675">
        <v>106643</v>
      </c>
      <c r="D885" s="676" t="s">
        <v>2676</v>
      </c>
    </row>
    <row r="886" spans="1:4" ht="11.25" customHeight="1" x14ac:dyDescent="0.25">
      <c r="A886" s="1192"/>
      <c r="B886" s="675">
        <v>200</v>
      </c>
      <c r="C886" s="675">
        <v>200</v>
      </c>
      <c r="D886" s="676" t="s">
        <v>2683</v>
      </c>
    </row>
    <row r="887" spans="1:4" ht="11.25" customHeight="1" x14ac:dyDescent="0.25">
      <c r="A887" s="1192"/>
      <c r="B887" s="675">
        <v>434</v>
      </c>
      <c r="C887" s="675">
        <v>434</v>
      </c>
      <c r="D887" s="676" t="s">
        <v>2685</v>
      </c>
    </row>
    <row r="888" spans="1:4" ht="11.25" customHeight="1" x14ac:dyDescent="0.25">
      <c r="A888" s="1192"/>
      <c r="B888" s="675">
        <v>2120.85</v>
      </c>
      <c r="C888" s="675">
        <v>2120.85</v>
      </c>
      <c r="D888" s="676" t="s">
        <v>2680</v>
      </c>
    </row>
    <row r="889" spans="1:4" ht="11.25" customHeight="1" x14ac:dyDescent="0.25">
      <c r="A889" s="1192"/>
      <c r="B889" s="675">
        <v>3962</v>
      </c>
      <c r="C889" s="675">
        <v>3962</v>
      </c>
      <c r="D889" s="676" t="s">
        <v>636</v>
      </c>
    </row>
    <row r="890" spans="1:4" ht="11.25" customHeight="1" x14ac:dyDescent="0.25">
      <c r="A890" s="1192"/>
      <c r="B890" s="675">
        <v>244</v>
      </c>
      <c r="C890" s="675">
        <v>244</v>
      </c>
      <c r="D890" s="676" t="s">
        <v>710</v>
      </c>
    </row>
    <row r="891" spans="1:4" ht="11.25" customHeight="1" x14ac:dyDescent="0.25">
      <c r="A891" s="1192"/>
      <c r="B891" s="675">
        <v>50</v>
      </c>
      <c r="C891" s="675">
        <v>0</v>
      </c>
      <c r="D891" s="676" t="s">
        <v>711</v>
      </c>
    </row>
    <row r="892" spans="1:4" ht="11.25" customHeight="1" x14ac:dyDescent="0.25">
      <c r="A892" s="1192"/>
      <c r="B892" s="675">
        <v>20</v>
      </c>
      <c r="C892" s="675">
        <v>20</v>
      </c>
      <c r="D892" s="676" t="s">
        <v>742</v>
      </c>
    </row>
    <row r="893" spans="1:4" ht="11.25" customHeight="1" x14ac:dyDescent="0.25">
      <c r="A893" s="1192"/>
      <c r="B893" s="675">
        <v>3680</v>
      </c>
      <c r="C893" s="675">
        <v>3680</v>
      </c>
      <c r="D893" s="676" t="s">
        <v>760</v>
      </c>
    </row>
    <row r="894" spans="1:4" ht="11.25" customHeight="1" x14ac:dyDescent="0.25">
      <c r="A894" s="1192"/>
      <c r="B894" s="675">
        <v>208.86</v>
      </c>
      <c r="C894" s="675">
        <v>208.86</v>
      </c>
      <c r="D894" s="676" t="s">
        <v>512</v>
      </c>
    </row>
    <row r="895" spans="1:4" ht="21" x14ac:dyDescent="0.25">
      <c r="A895" s="1192"/>
      <c r="B895" s="675">
        <v>8692.5</v>
      </c>
      <c r="C895" s="675">
        <v>0</v>
      </c>
      <c r="D895" s="676" t="s">
        <v>950</v>
      </c>
    </row>
    <row r="896" spans="1:4" ht="11.25" customHeight="1" x14ac:dyDescent="0.25">
      <c r="A896" s="1192"/>
      <c r="B896" s="675">
        <v>846</v>
      </c>
      <c r="C896" s="675">
        <v>846</v>
      </c>
      <c r="D896" s="676" t="s">
        <v>2682</v>
      </c>
    </row>
    <row r="897" spans="1:4" ht="11.25" customHeight="1" x14ac:dyDescent="0.25">
      <c r="A897" s="1192"/>
      <c r="B897" s="675">
        <v>50</v>
      </c>
      <c r="C897" s="675">
        <v>50</v>
      </c>
      <c r="D897" s="676" t="s">
        <v>638</v>
      </c>
    </row>
    <row r="898" spans="1:4" ht="11.25" customHeight="1" x14ac:dyDescent="0.25">
      <c r="A898" s="1192"/>
      <c r="B898" s="675">
        <v>2573</v>
      </c>
      <c r="C898" s="675">
        <v>2573</v>
      </c>
      <c r="D898" s="676" t="s">
        <v>2824</v>
      </c>
    </row>
    <row r="899" spans="1:4" ht="11.25" customHeight="1" x14ac:dyDescent="0.25">
      <c r="A899" s="1192"/>
      <c r="B899" s="675">
        <v>3616.84</v>
      </c>
      <c r="C899" s="675">
        <v>3616.84</v>
      </c>
      <c r="D899" s="676" t="s">
        <v>2223</v>
      </c>
    </row>
    <row r="900" spans="1:4" ht="11.25" customHeight="1" x14ac:dyDescent="0.25">
      <c r="A900" s="1192"/>
      <c r="B900" s="675">
        <v>4000</v>
      </c>
      <c r="C900" s="675">
        <v>2389.21</v>
      </c>
      <c r="D900" s="676" t="s">
        <v>761</v>
      </c>
    </row>
    <row r="901" spans="1:4" ht="11.25" customHeight="1" x14ac:dyDescent="0.25">
      <c r="A901" s="1192"/>
      <c r="B901" s="675">
        <v>120</v>
      </c>
      <c r="C901" s="675">
        <v>120</v>
      </c>
      <c r="D901" s="676" t="s">
        <v>750</v>
      </c>
    </row>
    <row r="902" spans="1:4" ht="11.25" customHeight="1" x14ac:dyDescent="0.25">
      <c r="A902" s="1194"/>
      <c r="B902" s="677">
        <v>138142.05000000002</v>
      </c>
      <c r="C902" s="677">
        <v>127738.58500000001</v>
      </c>
      <c r="D902" s="678" t="s">
        <v>11</v>
      </c>
    </row>
    <row r="903" spans="1:4" s="684" customFormat="1" x14ac:dyDescent="0.2">
      <c r="A903" s="712" t="s">
        <v>2825</v>
      </c>
      <c r="B903" s="680">
        <v>544349.41</v>
      </c>
      <c r="C903" s="680">
        <f>451488.99705+917.29026</f>
        <v>452406.28730999999</v>
      </c>
      <c r="D903" s="681"/>
    </row>
    <row r="904" spans="1:4" s="703" customFormat="1" ht="24.75" customHeight="1" x14ac:dyDescent="0.2">
      <c r="A904" s="713" t="s">
        <v>2826</v>
      </c>
      <c r="B904" s="714"/>
      <c r="C904" s="714"/>
      <c r="D904" s="715"/>
    </row>
    <row r="905" spans="1:4" ht="11.25" customHeight="1" x14ac:dyDescent="0.25">
      <c r="A905" s="1193" t="s">
        <v>2827</v>
      </c>
      <c r="B905" s="672">
        <v>147.62</v>
      </c>
      <c r="C905" s="672">
        <v>127.81450000000001</v>
      </c>
      <c r="D905" s="673" t="s">
        <v>2684</v>
      </c>
    </row>
    <row r="906" spans="1:4" ht="11.25" customHeight="1" x14ac:dyDescent="0.25">
      <c r="A906" s="1194"/>
      <c r="B906" s="677">
        <v>147.62</v>
      </c>
      <c r="C906" s="677">
        <v>127.81450000000001</v>
      </c>
      <c r="D906" s="678" t="s">
        <v>11</v>
      </c>
    </row>
    <row r="907" spans="1:4" ht="11.25" customHeight="1" x14ac:dyDescent="0.25">
      <c r="A907" s="1192" t="s">
        <v>1015</v>
      </c>
      <c r="B907" s="675">
        <v>120</v>
      </c>
      <c r="C907" s="675">
        <v>120</v>
      </c>
      <c r="D907" s="676" t="s">
        <v>666</v>
      </c>
    </row>
    <row r="908" spans="1:4" ht="11.25" customHeight="1" x14ac:dyDescent="0.25">
      <c r="A908" s="1192"/>
      <c r="B908" s="675">
        <v>120</v>
      </c>
      <c r="C908" s="675">
        <v>120</v>
      </c>
      <c r="D908" s="676" t="s">
        <v>11</v>
      </c>
    </row>
    <row r="909" spans="1:4" ht="11.25" customHeight="1" x14ac:dyDescent="0.25">
      <c r="A909" s="1193" t="s">
        <v>698</v>
      </c>
      <c r="B909" s="672">
        <v>151.4</v>
      </c>
      <c r="C909" s="672">
        <v>102.86896999999999</v>
      </c>
      <c r="D909" s="673" t="s">
        <v>2684</v>
      </c>
    </row>
    <row r="910" spans="1:4" ht="11.25" customHeight="1" x14ac:dyDescent="0.25">
      <c r="A910" s="1192"/>
      <c r="B910" s="675">
        <v>300</v>
      </c>
      <c r="C910" s="675">
        <v>300</v>
      </c>
      <c r="D910" s="676" t="s">
        <v>678</v>
      </c>
    </row>
    <row r="911" spans="1:4" ht="11.25" customHeight="1" x14ac:dyDescent="0.25">
      <c r="A911" s="1194"/>
      <c r="B911" s="677">
        <v>451.4</v>
      </c>
      <c r="C911" s="677">
        <v>402.86896999999999</v>
      </c>
      <c r="D911" s="678" t="s">
        <v>11</v>
      </c>
    </row>
    <row r="912" spans="1:4" ht="11.25" customHeight="1" x14ac:dyDescent="0.25">
      <c r="A912" s="1192" t="s">
        <v>2828</v>
      </c>
      <c r="B912" s="675">
        <v>91.4</v>
      </c>
      <c r="C912" s="675">
        <v>59.649999999999991</v>
      </c>
      <c r="D912" s="676" t="s">
        <v>2684</v>
      </c>
    </row>
    <row r="913" spans="1:4" ht="11.25" customHeight="1" x14ac:dyDescent="0.25">
      <c r="A913" s="1192"/>
      <c r="B913" s="675">
        <v>91.4</v>
      </c>
      <c r="C913" s="675">
        <v>59.649999999999991</v>
      </c>
      <c r="D913" s="676" t="s">
        <v>11</v>
      </c>
    </row>
    <row r="914" spans="1:4" ht="11.25" customHeight="1" x14ac:dyDescent="0.25">
      <c r="A914" s="1193" t="s">
        <v>2829</v>
      </c>
      <c r="B914" s="672">
        <v>136.99</v>
      </c>
      <c r="C914" s="672">
        <v>123.072</v>
      </c>
      <c r="D914" s="673" t="s">
        <v>2684</v>
      </c>
    </row>
    <row r="915" spans="1:4" ht="11.25" customHeight="1" x14ac:dyDescent="0.25">
      <c r="A915" s="1194"/>
      <c r="B915" s="677">
        <v>136.99</v>
      </c>
      <c r="C915" s="677">
        <v>123.072</v>
      </c>
      <c r="D915" s="678" t="s">
        <v>11</v>
      </c>
    </row>
    <row r="916" spans="1:4" ht="11.25" customHeight="1" x14ac:dyDescent="0.25">
      <c r="A916" s="1193" t="s">
        <v>2830</v>
      </c>
      <c r="B916" s="672">
        <v>95</v>
      </c>
      <c r="C916" s="672">
        <v>76</v>
      </c>
      <c r="D916" s="673" t="s">
        <v>2684</v>
      </c>
    </row>
    <row r="917" spans="1:4" ht="11.25" customHeight="1" x14ac:dyDescent="0.25">
      <c r="A917" s="1194"/>
      <c r="B917" s="677">
        <v>95</v>
      </c>
      <c r="C917" s="677">
        <v>76</v>
      </c>
      <c r="D917" s="678" t="s">
        <v>11</v>
      </c>
    </row>
    <row r="918" spans="1:4" ht="11.25" customHeight="1" x14ac:dyDescent="0.25">
      <c r="A918" s="1193" t="s">
        <v>2831</v>
      </c>
      <c r="B918" s="672">
        <v>143.69999999999999</v>
      </c>
      <c r="C918" s="672">
        <v>127.3</v>
      </c>
      <c r="D918" s="673" t="s">
        <v>2684</v>
      </c>
    </row>
    <row r="919" spans="1:4" ht="11.25" customHeight="1" x14ac:dyDescent="0.25">
      <c r="A919" s="1192"/>
      <c r="B919" s="675">
        <v>500</v>
      </c>
      <c r="C919" s="675">
        <v>250</v>
      </c>
      <c r="D919" s="676" t="s">
        <v>2677</v>
      </c>
    </row>
    <row r="920" spans="1:4" ht="11.25" customHeight="1" x14ac:dyDescent="0.25">
      <c r="A920" s="1194"/>
      <c r="B920" s="677">
        <v>643.70000000000005</v>
      </c>
      <c r="C920" s="677">
        <v>377.3</v>
      </c>
      <c r="D920" s="678" t="s">
        <v>11</v>
      </c>
    </row>
    <row r="921" spans="1:4" ht="11.25" customHeight="1" x14ac:dyDescent="0.25">
      <c r="A921" s="1192" t="s">
        <v>685</v>
      </c>
      <c r="B921" s="675">
        <v>75</v>
      </c>
      <c r="C921" s="675">
        <v>65</v>
      </c>
      <c r="D921" s="676" t="s">
        <v>2684</v>
      </c>
    </row>
    <row r="922" spans="1:4" ht="11.25" customHeight="1" x14ac:dyDescent="0.25">
      <c r="A922" s="1192"/>
      <c r="B922" s="675">
        <v>54.8</v>
      </c>
      <c r="C922" s="675">
        <v>54.636000000000003</v>
      </c>
      <c r="D922" s="676" t="s">
        <v>2675</v>
      </c>
    </row>
    <row r="923" spans="1:4" ht="11.25" customHeight="1" x14ac:dyDescent="0.25">
      <c r="A923" s="1192"/>
      <c r="B923" s="675">
        <v>14200</v>
      </c>
      <c r="C923" s="675">
        <v>0</v>
      </c>
      <c r="D923" s="676" t="s">
        <v>678</v>
      </c>
    </row>
    <row r="924" spans="1:4" ht="11.25" customHeight="1" x14ac:dyDescent="0.25">
      <c r="A924" s="1192"/>
      <c r="B924" s="675">
        <v>14329.8</v>
      </c>
      <c r="C924" s="675">
        <v>119.636</v>
      </c>
      <c r="D924" s="676" t="s">
        <v>11</v>
      </c>
    </row>
    <row r="925" spans="1:4" ht="11.25" customHeight="1" x14ac:dyDescent="0.25">
      <c r="A925" s="1193" t="s">
        <v>929</v>
      </c>
      <c r="B925" s="672">
        <v>100</v>
      </c>
      <c r="C925" s="672">
        <v>100</v>
      </c>
      <c r="D925" s="673" t="s">
        <v>2684</v>
      </c>
    </row>
    <row r="926" spans="1:4" ht="11.25" customHeight="1" x14ac:dyDescent="0.25">
      <c r="A926" s="1192"/>
      <c r="B926" s="675">
        <v>1500</v>
      </c>
      <c r="C926" s="675">
        <v>1500</v>
      </c>
      <c r="D926" s="676" t="s">
        <v>493</v>
      </c>
    </row>
    <row r="927" spans="1:4" ht="11.25" customHeight="1" x14ac:dyDescent="0.25">
      <c r="A927" s="1192"/>
      <c r="B927" s="675">
        <v>75</v>
      </c>
      <c r="C927" s="675">
        <v>75</v>
      </c>
      <c r="D927" s="676" t="s">
        <v>666</v>
      </c>
    </row>
    <row r="928" spans="1:4" ht="11.25" customHeight="1" x14ac:dyDescent="0.25">
      <c r="A928" s="1194"/>
      <c r="B928" s="677">
        <v>1675</v>
      </c>
      <c r="C928" s="677">
        <v>1675</v>
      </c>
      <c r="D928" s="678" t="s">
        <v>11</v>
      </c>
    </row>
    <row r="929" spans="1:4" ht="11.25" customHeight="1" x14ac:dyDescent="0.25">
      <c r="A929" s="1192" t="s">
        <v>2832</v>
      </c>
      <c r="B929" s="675">
        <v>36</v>
      </c>
      <c r="C929" s="675">
        <v>36</v>
      </c>
      <c r="D929" s="676" t="s">
        <v>2684</v>
      </c>
    </row>
    <row r="930" spans="1:4" ht="11.25" customHeight="1" x14ac:dyDescent="0.25">
      <c r="A930" s="1192"/>
      <c r="B930" s="675">
        <v>500</v>
      </c>
      <c r="C930" s="675">
        <v>400</v>
      </c>
      <c r="D930" s="676" t="s">
        <v>2677</v>
      </c>
    </row>
    <row r="931" spans="1:4" ht="11.25" customHeight="1" x14ac:dyDescent="0.25">
      <c r="A931" s="1192"/>
      <c r="B931" s="675">
        <v>536</v>
      </c>
      <c r="C931" s="675">
        <v>436</v>
      </c>
      <c r="D931" s="676" t="s">
        <v>11</v>
      </c>
    </row>
    <row r="932" spans="1:4" ht="11.25" customHeight="1" x14ac:dyDescent="0.25">
      <c r="A932" s="1193" t="s">
        <v>2833</v>
      </c>
      <c r="B932" s="672">
        <v>173.37</v>
      </c>
      <c r="C932" s="672">
        <v>153.36500000000001</v>
      </c>
      <c r="D932" s="673" t="s">
        <v>2684</v>
      </c>
    </row>
    <row r="933" spans="1:4" ht="11.25" customHeight="1" x14ac:dyDescent="0.25">
      <c r="A933" s="1194"/>
      <c r="B933" s="677">
        <v>173.37</v>
      </c>
      <c r="C933" s="677">
        <v>153.36500000000001</v>
      </c>
      <c r="D933" s="678" t="s">
        <v>11</v>
      </c>
    </row>
    <row r="934" spans="1:4" ht="11.25" customHeight="1" x14ac:dyDescent="0.25">
      <c r="A934" s="1192" t="s">
        <v>2834</v>
      </c>
      <c r="B934" s="675">
        <v>168.6</v>
      </c>
      <c r="C934" s="675">
        <v>149.88</v>
      </c>
      <c r="D934" s="676" t="s">
        <v>2684</v>
      </c>
    </row>
    <row r="935" spans="1:4" ht="11.25" customHeight="1" x14ac:dyDescent="0.25">
      <c r="A935" s="1192"/>
      <c r="B935" s="675">
        <v>168.6</v>
      </c>
      <c r="C935" s="675">
        <v>149.88</v>
      </c>
      <c r="D935" s="676" t="s">
        <v>11</v>
      </c>
    </row>
    <row r="936" spans="1:4" ht="11.25" customHeight="1" x14ac:dyDescent="0.25">
      <c r="A936" s="1193" t="s">
        <v>2835</v>
      </c>
      <c r="B936" s="672">
        <v>149.6</v>
      </c>
      <c r="C936" s="672">
        <v>148.7826</v>
      </c>
      <c r="D936" s="673" t="s">
        <v>2686</v>
      </c>
    </row>
    <row r="937" spans="1:4" ht="11.25" customHeight="1" x14ac:dyDescent="0.25">
      <c r="A937" s="1192"/>
      <c r="B937" s="675">
        <v>175</v>
      </c>
      <c r="C937" s="675">
        <v>155</v>
      </c>
      <c r="D937" s="676" t="s">
        <v>2684</v>
      </c>
    </row>
    <row r="938" spans="1:4" ht="11.25" customHeight="1" x14ac:dyDescent="0.25">
      <c r="A938" s="1192"/>
      <c r="B938" s="675">
        <v>86.8</v>
      </c>
      <c r="C938" s="675">
        <v>81.542000000000002</v>
      </c>
      <c r="D938" s="676" t="s">
        <v>2685</v>
      </c>
    </row>
    <row r="939" spans="1:4" ht="11.25" customHeight="1" x14ac:dyDescent="0.25">
      <c r="A939" s="1194"/>
      <c r="B939" s="677">
        <v>411.40000000000003</v>
      </c>
      <c r="C939" s="677">
        <v>385.32460000000003</v>
      </c>
      <c r="D939" s="678" t="s">
        <v>11</v>
      </c>
    </row>
    <row r="940" spans="1:4" ht="11.25" customHeight="1" x14ac:dyDescent="0.25">
      <c r="A940" s="1192" t="s">
        <v>672</v>
      </c>
      <c r="B940" s="675">
        <v>50</v>
      </c>
      <c r="C940" s="675">
        <v>50</v>
      </c>
      <c r="D940" s="676" t="s">
        <v>666</v>
      </c>
    </row>
    <row r="941" spans="1:4" ht="11.25" customHeight="1" x14ac:dyDescent="0.25">
      <c r="A941" s="1192"/>
      <c r="B941" s="675">
        <v>50</v>
      </c>
      <c r="C941" s="675">
        <v>50</v>
      </c>
      <c r="D941" s="676" t="s">
        <v>11</v>
      </c>
    </row>
    <row r="942" spans="1:4" ht="11.25" customHeight="1" x14ac:dyDescent="0.25">
      <c r="A942" s="1193" t="s">
        <v>2836</v>
      </c>
      <c r="B942" s="672">
        <v>100</v>
      </c>
      <c r="C942" s="672">
        <v>80</v>
      </c>
      <c r="D942" s="673" t="s">
        <v>2684</v>
      </c>
    </row>
    <row r="943" spans="1:4" ht="11.25" customHeight="1" x14ac:dyDescent="0.25">
      <c r="A943" s="1192"/>
      <c r="B943" s="675">
        <v>500</v>
      </c>
      <c r="C943" s="675">
        <v>400</v>
      </c>
      <c r="D943" s="676" t="s">
        <v>2677</v>
      </c>
    </row>
    <row r="944" spans="1:4" ht="11.25" customHeight="1" x14ac:dyDescent="0.25">
      <c r="A944" s="1194"/>
      <c r="B944" s="677">
        <v>600</v>
      </c>
      <c r="C944" s="677">
        <v>480</v>
      </c>
      <c r="D944" s="678" t="s">
        <v>11</v>
      </c>
    </row>
    <row r="945" spans="1:4" ht="11.25" customHeight="1" x14ac:dyDescent="0.25">
      <c r="A945" s="1192" t="s">
        <v>2837</v>
      </c>
      <c r="B945" s="675">
        <v>175</v>
      </c>
      <c r="C945" s="675">
        <v>175</v>
      </c>
      <c r="D945" s="676" t="s">
        <v>2684</v>
      </c>
    </row>
    <row r="946" spans="1:4" ht="11.25" customHeight="1" x14ac:dyDescent="0.25">
      <c r="A946" s="1192"/>
      <c r="B946" s="675">
        <v>175</v>
      </c>
      <c r="C946" s="675">
        <v>175</v>
      </c>
      <c r="D946" s="676" t="s">
        <v>11</v>
      </c>
    </row>
    <row r="947" spans="1:4" ht="11.25" customHeight="1" x14ac:dyDescent="0.25">
      <c r="A947" s="1193" t="s">
        <v>2838</v>
      </c>
      <c r="B947" s="672">
        <v>136</v>
      </c>
      <c r="C947" s="672">
        <v>111.621</v>
      </c>
      <c r="D947" s="673" t="s">
        <v>2684</v>
      </c>
    </row>
    <row r="948" spans="1:4" ht="11.25" customHeight="1" x14ac:dyDescent="0.25">
      <c r="A948" s="1192"/>
      <c r="B948" s="675">
        <v>300</v>
      </c>
      <c r="C948" s="675">
        <v>240</v>
      </c>
      <c r="D948" s="676" t="s">
        <v>2677</v>
      </c>
    </row>
    <row r="949" spans="1:4" ht="11.25" customHeight="1" x14ac:dyDescent="0.25">
      <c r="A949" s="1194"/>
      <c r="B949" s="677">
        <v>436</v>
      </c>
      <c r="C949" s="677">
        <v>351.62099999999998</v>
      </c>
      <c r="D949" s="678" t="s">
        <v>11</v>
      </c>
    </row>
    <row r="950" spans="1:4" ht="11.25" customHeight="1" x14ac:dyDescent="0.25">
      <c r="A950" s="1192" t="s">
        <v>1171</v>
      </c>
      <c r="B950" s="675">
        <v>100</v>
      </c>
      <c r="C950" s="675">
        <v>100</v>
      </c>
      <c r="D950" s="676" t="s">
        <v>789</v>
      </c>
    </row>
    <row r="951" spans="1:4" ht="11.25" customHeight="1" x14ac:dyDescent="0.25">
      <c r="A951" s="1192"/>
      <c r="B951" s="675">
        <v>100</v>
      </c>
      <c r="C951" s="675">
        <v>100</v>
      </c>
      <c r="D951" s="676" t="s">
        <v>11</v>
      </c>
    </row>
    <row r="952" spans="1:4" ht="11.25" customHeight="1" x14ac:dyDescent="0.25">
      <c r="A952" s="1193" t="s">
        <v>933</v>
      </c>
      <c r="B952" s="672">
        <v>200</v>
      </c>
      <c r="C952" s="672">
        <v>0</v>
      </c>
      <c r="D952" s="673" t="s">
        <v>2839</v>
      </c>
    </row>
    <row r="953" spans="1:4" ht="11.25" customHeight="1" x14ac:dyDescent="0.25">
      <c r="A953" s="1194"/>
      <c r="B953" s="677">
        <v>200</v>
      </c>
      <c r="C953" s="677">
        <v>0</v>
      </c>
      <c r="D953" s="678" t="s">
        <v>11</v>
      </c>
    </row>
    <row r="954" spans="1:4" ht="11.25" customHeight="1" x14ac:dyDescent="0.25">
      <c r="A954" s="1192" t="s">
        <v>2840</v>
      </c>
      <c r="B954" s="675">
        <v>299</v>
      </c>
      <c r="C954" s="675">
        <v>239.2</v>
      </c>
      <c r="D954" s="676" t="s">
        <v>2677</v>
      </c>
    </row>
    <row r="955" spans="1:4" ht="11.25" customHeight="1" x14ac:dyDescent="0.25">
      <c r="A955" s="1192"/>
      <c r="B955" s="675">
        <v>299</v>
      </c>
      <c r="C955" s="675">
        <v>239.2</v>
      </c>
      <c r="D955" s="676" t="s">
        <v>11</v>
      </c>
    </row>
    <row r="956" spans="1:4" ht="11.25" customHeight="1" x14ac:dyDescent="0.25">
      <c r="A956" s="1193" t="s">
        <v>2841</v>
      </c>
      <c r="B956" s="672">
        <v>500</v>
      </c>
      <c r="C956" s="672">
        <v>400</v>
      </c>
      <c r="D956" s="673" t="s">
        <v>2677</v>
      </c>
    </row>
    <row r="957" spans="1:4" ht="11.25" customHeight="1" x14ac:dyDescent="0.25">
      <c r="A957" s="1194"/>
      <c r="B957" s="677">
        <v>500</v>
      </c>
      <c r="C957" s="677">
        <v>400</v>
      </c>
      <c r="D957" s="678" t="s">
        <v>11</v>
      </c>
    </row>
    <row r="958" spans="1:4" ht="11.25" customHeight="1" x14ac:dyDescent="0.25">
      <c r="A958" s="1192" t="s">
        <v>2842</v>
      </c>
      <c r="B958" s="675">
        <v>109.29</v>
      </c>
      <c r="C958" s="675">
        <v>89.55</v>
      </c>
      <c r="D958" s="676" t="s">
        <v>2684</v>
      </c>
    </row>
    <row r="959" spans="1:4" ht="11.25" customHeight="1" x14ac:dyDescent="0.25">
      <c r="A959" s="1192"/>
      <c r="B959" s="675">
        <v>109.29</v>
      </c>
      <c r="C959" s="675">
        <v>89.55</v>
      </c>
      <c r="D959" s="676" t="s">
        <v>11</v>
      </c>
    </row>
    <row r="960" spans="1:4" s="684" customFormat="1" x14ac:dyDescent="0.2">
      <c r="A960" s="716" t="s">
        <v>2843</v>
      </c>
      <c r="B960" s="680">
        <v>21449.569999999996</v>
      </c>
      <c r="C960" s="680">
        <v>6091.2820700000002</v>
      </c>
      <c r="D960" s="681"/>
    </row>
    <row r="961" spans="1:4" s="684" customFormat="1" ht="24.75" customHeight="1" x14ac:dyDescent="0.15">
      <c r="A961" s="713" t="s">
        <v>2844</v>
      </c>
      <c r="B961" s="717"/>
      <c r="C961" s="717"/>
      <c r="D961" s="718"/>
    </row>
    <row r="962" spans="1:4" ht="11.25" customHeight="1" x14ac:dyDescent="0.25">
      <c r="A962" s="1189" t="s">
        <v>2845</v>
      </c>
      <c r="B962" s="672">
        <v>385.3</v>
      </c>
      <c r="C962" s="672">
        <v>349.66</v>
      </c>
      <c r="D962" s="673" t="s">
        <v>2673</v>
      </c>
    </row>
    <row r="963" spans="1:4" ht="11.25" customHeight="1" x14ac:dyDescent="0.25">
      <c r="A963" s="1191"/>
      <c r="B963" s="677">
        <v>385.3</v>
      </c>
      <c r="C963" s="677">
        <v>349.66</v>
      </c>
      <c r="D963" s="678" t="s">
        <v>11</v>
      </c>
    </row>
    <row r="964" spans="1:4" s="684" customFormat="1" ht="23.25" customHeight="1" x14ac:dyDescent="0.2">
      <c r="A964" s="719" t="s">
        <v>2846</v>
      </c>
      <c r="B964" s="680">
        <v>385.3</v>
      </c>
      <c r="C964" s="680">
        <v>349.66</v>
      </c>
      <c r="D964" s="681"/>
    </row>
    <row r="965" spans="1:4" s="703" customFormat="1" ht="24.75" customHeight="1" x14ac:dyDescent="0.2">
      <c r="A965" s="713" t="s">
        <v>2847</v>
      </c>
      <c r="B965" s="720"/>
      <c r="C965" s="720"/>
      <c r="D965" s="686"/>
    </row>
    <row r="966" spans="1:4" ht="11.25" customHeight="1" x14ac:dyDescent="0.25">
      <c r="A966" s="1193" t="s">
        <v>972</v>
      </c>
      <c r="B966" s="672">
        <v>50</v>
      </c>
      <c r="C966" s="672">
        <v>50</v>
      </c>
      <c r="D966" s="673" t="s">
        <v>638</v>
      </c>
    </row>
    <row r="967" spans="1:4" ht="11.25" customHeight="1" x14ac:dyDescent="0.25">
      <c r="A967" s="1194"/>
      <c r="B967" s="677">
        <v>50</v>
      </c>
      <c r="C967" s="677">
        <v>50</v>
      </c>
      <c r="D967" s="678" t="s">
        <v>11</v>
      </c>
    </row>
    <row r="968" spans="1:4" ht="11.25" customHeight="1" x14ac:dyDescent="0.25">
      <c r="A968" s="1193" t="s">
        <v>490</v>
      </c>
      <c r="B968" s="672">
        <v>1000</v>
      </c>
      <c r="C968" s="672">
        <v>1000</v>
      </c>
      <c r="D968" s="673" t="s">
        <v>374</v>
      </c>
    </row>
    <row r="969" spans="1:4" ht="11.25" customHeight="1" x14ac:dyDescent="0.25">
      <c r="A969" s="1194"/>
      <c r="B969" s="677">
        <v>1000</v>
      </c>
      <c r="C969" s="677">
        <v>1000</v>
      </c>
      <c r="D969" s="678" t="s">
        <v>11</v>
      </c>
    </row>
    <row r="970" spans="1:4" ht="11.25" customHeight="1" x14ac:dyDescent="0.25">
      <c r="A970" s="1192" t="s">
        <v>766</v>
      </c>
      <c r="B970" s="675">
        <v>1000</v>
      </c>
      <c r="C970" s="675">
        <v>1000</v>
      </c>
      <c r="D970" s="676" t="s">
        <v>765</v>
      </c>
    </row>
    <row r="971" spans="1:4" ht="11.25" customHeight="1" x14ac:dyDescent="0.25">
      <c r="A971" s="1192"/>
      <c r="B971" s="675">
        <v>1000</v>
      </c>
      <c r="C971" s="675">
        <v>1000</v>
      </c>
      <c r="D971" s="676" t="s">
        <v>11</v>
      </c>
    </row>
    <row r="972" spans="1:4" ht="11.25" customHeight="1" x14ac:dyDescent="0.25">
      <c r="A972" s="1193" t="s">
        <v>2848</v>
      </c>
      <c r="B972" s="672">
        <v>1156.3</v>
      </c>
      <c r="C972" s="672">
        <v>671.89400000000001</v>
      </c>
      <c r="D972" s="673" t="s">
        <v>2849</v>
      </c>
    </row>
    <row r="973" spans="1:4" ht="11.25" customHeight="1" x14ac:dyDescent="0.25">
      <c r="A973" s="1192"/>
      <c r="B973" s="675">
        <v>480</v>
      </c>
      <c r="C973" s="675">
        <v>480</v>
      </c>
      <c r="D973" s="676" t="s">
        <v>2676</v>
      </c>
    </row>
    <row r="974" spans="1:4" ht="11.25" customHeight="1" x14ac:dyDescent="0.25">
      <c r="A974" s="1192"/>
      <c r="B974" s="675">
        <v>795.6</v>
      </c>
      <c r="C974" s="675">
        <v>636.48</v>
      </c>
      <c r="D974" s="676" t="s">
        <v>2301</v>
      </c>
    </row>
    <row r="975" spans="1:4" ht="11.25" customHeight="1" x14ac:dyDescent="0.25">
      <c r="A975" s="1194"/>
      <c r="B975" s="677">
        <v>2431.9</v>
      </c>
      <c r="C975" s="677">
        <v>1788.374</v>
      </c>
      <c r="D975" s="678" t="s">
        <v>11</v>
      </c>
    </row>
    <row r="976" spans="1:4" ht="11.25" customHeight="1" x14ac:dyDescent="0.25">
      <c r="A976" s="1192" t="s">
        <v>511</v>
      </c>
      <c r="B976" s="675">
        <v>97.9</v>
      </c>
      <c r="C976" s="675">
        <v>97.9</v>
      </c>
      <c r="D976" s="676" t="s">
        <v>2692</v>
      </c>
    </row>
    <row r="977" spans="1:4" ht="11.25" customHeight="1" x14ac:dyDescent="0.25">
      <c r="A977" s="1192"/>
      <c r="B977" s="675">
        <v>36387.440000000002</v>
      </c>
      <c r="C977" s="675">
        <v>968</v>
      </c>
      <c r="D977" s="676" t="s">
        <v>510</v>
      </c>
    </row>
    <row r="978" spans="1:4" ht="11.25" customHeight="1" x14ac:dyDescent="0.25">
      <c r="A978" s="1192"/>
      <c r="B978" s="675">
        <v>34575.599999999999</v>
      </c>
      <c r="C978" s="675">
        <v>25927.0939</v>
      </c>
      <c r="D978" s="676" t="s">
        <v>2850</v>
      </c>
    </row>
    <row r="979" spans="1:4" ht="11.25" customHeight="1" x14ac:dyDescent="0.25">
      <c r="A979" s="1192"/>
      <c r="B979" s="675">
        <v>71060.94</v>
      </c>
      <c r="C979" s="675">
        <v>26992.993900000001</v>
      </c>
      <c r="D979" s="676" t="s">
        <v>11</v>
      </c>
    </row>
    <row r="980" spans="1:4" ht="11.25" customHeight="1" x14ac:dyDescent="0.25">
      <c r="A980" s="1193" t="s">
        <v>2851</v>
      </c>
      <c r="B980" s="672">
        <v>50</v>
      </c>
      <c r="C980" s="672">
        <v>50</v>
      </c>
      <c r="D980" s="673" t="s">
        <v>756</v>
      </c>
    </row>
    <row r="981" spans="1:4" ht="11.25" customHeight="1" x14ac:dyDescent="0.25">
      <c r="A981" s="1194"/>
      <c r="B981" s="677">
        <v>50</v>
      </c>
      <c r="C981" s="677">
        <v>50</v>
      </c>
      <c r="D981" s="678" t="s">
        <v>11</v>
      </c>
    </row>
    <row r="982" spans="1:4" ht="11.25" customHeight="1" x14ac:dyDescent="0.25">
      <c r="A982" s="1192" t="s">
        <v>2852</v>
      </c>
      <c r="B982" s="675">
        <v>11650</v>
      </c>
      <c r="C982" s="675">
        <v>11650</v>
      </c>
      <c r="D982" s="676" t="s">
        <v>2853</v>
      </c>
    </row>
    <row r="983" spans="1:4" ht="11.25" customHeight="1" x14ac:dyDescent="0.25">
      <c r="A983" s="1192"/>
      <c r="B983" s="675">
        <v>11650</v>
      </c>
      <c r="C983" s="675">
        <v>11650</v>
      </c>
      <c r="D983" s="676" t="s">
        <v>11</v>
      </c>
    </row>
    <row r="984" spans="1:4" ht="11.25" customHeight="1" x14ac:dyDescent="0.25">
      <c r="A984" s="1193" t="s">
        <v>2854</v>
      </c>
      <c r="B984" s="672">
        <v>158.5</v>
      </c>
      <c r="C984" s="672">
        <v>158.5</v>
      </c>
      <c r="D984" s="673" t="s">
        <v>2692</v>
      </c>
    </row>
    <row r="985" spans="1:4" ht="11.25" customHeight="1" x14ac:dyDescent="0.25">
      <c r="A985" s="1194"/>
      <c r="B985" s="677">
        <v>158.5</v>
      </c>
      <c r="C985" s="677">
        <v>158.5</v>
      </c>
      <c r="D985" s="678" t="s">
        <v>11</v>
      </c>
    </row>
    <row r="986" spans="1:4" ht="11.25" customHeight="1" x14ac:dyDescent="0.25">
      <c r="A986" s="1192" t="s">
        <v>797</v>
      </c>
      <c r="B986" s="675">
        <v>1570</v>
      </c>
      <c r="C986" s="675">
        <v>1570</v>
      </c>
      <c r="D986" s="676" t="s">
        <v>1172</v>
      </c>
    </row>
    <row r="987" spans="1:4" ht="11.25" customHeight="1" x14ac:dyDescent="0.25">
      <c r="A987" s="1192"/>
      <c r="B987" s="675">
        <v>1570</v>
      </c>
      <c r="C987" s="675">
        <v>1570</v>
      </c>
      <c r="D987" s="676" t="s">
        <v>11</v>
      </c>
    </row>
    <row r="988" spans="1:4" ht="11.25" customHeight="1" x14ac:dyDescent="0.25">
      <c r="A988" s="1193" t="s">
        <v>932</v>
      </c>
      <c r="B988" s="672">
        <v>750</v>
      </c>
      <c r="C988" s="672">
        <v>750</v>
      </c>
      <c r="D988" s="673" t="s">
        <v>2855</v>
      </c>
    </row>
    <row r="989" spans="1:4" ht="11.25" customHeight="1" x14ac:dyDescent="0.25">
      <c r="A989" s="1194"/>
      <c r="B989" s="677">
        <v>750</v>
      </c>
      <c r="C989" s="677">
        <v>750</v>
      </c>
      <c r="D989" s="678" t="s">
        <v>11</v>
      </c>
    </row>
    <row r="990" spans="1:4" ht="11.25" customHeight="1" x14ac:dyDescent="0.25">
      <c r="A990" s="1192" t="s">
        <v>767</v>
      </c>
      <c r="B990" s="675">
        <v>900</v>
      </c>
      <c r="C990" s="675">
        <v>900</v>
      </c>
      <c r="D990" s="676" t="s">
        <v>765</v>
      </c>
    </row>
    <row r="991" spans="1:4" ht="11.25" customHeight="1" x14ac:dyDescent="0.25">
      <c r="A991" s="1192"/>
      <c r="B991" s="675">
        <v>900</v>
      </c>
      <c r="C991" s="675">
        <v>900</v>
      </c>
      <c r="D991" s="676" t="s">
        <v>11</v>
      </c>
    </row>
    <row r="992" spans="1:4" s="684" customFormat="1" x14ac:dyDescent="0.2">
      <c r="A992" s="721" t="s">
        <v>2856</v>
      </c>
      <c r="B992" s="680">
        <v>90621.34</v>
      </c>
      <c r="C992" s="680">
        <v>45909.867899999997</v>
      </c>
      <c r="D992" s="681"/>
    </row>
    <row r="993" spans="1:4" s="703" customFormat="1" ht="12.75" x14ac:dyDescent="0.2">
      <c r="A993" s="722"/>
      <c r="B993" s="714"/>
      <c r="C993" s="714"/>
      <c r="D993" s="723"/>
    </row>
    <row r="994" spans="1:4" s="703" customFormat="1" ht="21" customHeight="1" x14ac:dyDescent="0.2">
      <c r="A994" s="724" t="s">
        <v>386</v>
      </c>
      <c r="B994" s="725">
        <f>B903+B960+B964+B992</f>
        <v>656805.62</v>
      </c>
      <c r="C994" s="725">
        <f>C903+C960+C964+C992</f>
        <v>504757.09727999999</v>
      </c>
      <c r="D994" s="726"/>
    </row>
    <row r="995" spans="1:4" s="703" customFormat="1" ht="12.75" x14ac:dyDescent="0.2">
      <c r="B995" s="727"/>
      <c r="C995" s="727"/>
      <c r="D995" s="728"/>
    </row>
    <row r="996" spans="1:4" s="703" customFormat="1" ht="12.75" x14ac:dyDescent="0.2">
      <c r="B996" s="727"/>
      <c r="C996" s="727"/>
      <c r="D996" s="728"/>
    </row>
    <row r="997" spans="1:4" s="703" customFormat="1" ht="12.75" x14ac:dyDescent="0.2">
      <c r="A997" s="729" t="s">
        <v>2669</v>
      </c>
      <c r="B997" s="727"/>
      <c r="C997" s="727"/>
      <c r="D997" s="728"/>
    </row>
    <row r="998" spans="1:4" s="703" customFormat="1" ht="12.75" x14ac:dyDescent="0.2">
      <c r="A998" s="730" t="s">
        <v>2857</v>
      </c>
      <c r="B998" s="727"/>
      <c r="C998" s="727"/>
      <c r="D998" s="728"/>
    </row>
  </sheetData>
  <mergeCells count="286">
    <mergeCell ref="A984:A985"/>
    <mergeCell ref="A986:A987"/>
    <mergeCell ref="A988:A989"/>
    <mergeCell ref="A990:A991"/>
    <mergeCell ref="A968:A969"/>
    <mergeCell ref="A970:A971"/>
    <mergeCell ref="A972:A975"/>
    <mergeCell ref="A976:A979"/>
    <mergeCell ref="A980:A981"/>
    <mergeCell ref="A982:A983"/>
    <mergeCell ref="A952:A953"/>
    <mergeCell ref="A954:A955"/>
    <mergeCell ref="A956:A957"/>
    <mergeCell ref="A958:A959"/>
    <mergeCell ref="A962:A963"/>
    <mergeCell ref="A966:A967"/>
    <mergeCell ref="A936:A939"/>
    <mergeCell ref="A940:A941"/>
    <mergeCell ref="A942:A944"/>
    <mergeCell ref="A945:A946"/>
    <mergeCell ref="A947:A949"/>
    <mergeCell ref="A950:A951"/>
    <mergeCell ref="A918:A920"/>
    <mergeCell ref="A921:A924"/>
    <mergeCell ref="A925:A928"/>
    <mergeCell ref="A929:A931"/>
    <mergeCell ref="A932:A933"/>
    <mergeCell ref="A934:A935"/>
    <mergeCell ref="A905:A906"/>
    <mergeCell ref="A907:A908"/>
    <mergeCell ref="A909:A911"/>
    <mergeCell ref="A912:A913"/>
    <mergeCell ref="A914:A915"/>
    <mergeCell ref="A916:A917"/>
    <mergeCell ref="A836:A838"/>
    <mergeCell ref="A839:A849"/>
    <mergeCell ref="A850:A855"/>
    <mergeCell ref="A856:A864"/>
    <mergeCell ref="A865:A881"/>
    <mergeCell ref="A882:A902"/>
    <mergeCell ref="A823:A824"/>
    <mergeCell ref="A825:A826"/>
    <mergeCell ref="A827:A828"/>
    <mergeCell ref="A829:A830"/>
    <mergeCell ref="A831:A833"/>
    <mergeCell ref="A834:A835"/>
    <mergeCell ref="A806:A808"/>
    <mergeCell ref="A809:A812"/>
    <mergeCell ref="A813:A815"/>
    <mergeCell ref="A816:A817"/>
    <mergeCell ref="A818:A819"/>
    <mergeCell ref="A820:A822"/>
    <mergeCell ref="A794:A795"/>
    <mergeCell ref="A796:A797"/>
    <mergeCell ref="A798:A799"/>
    <mergeCell ref="A800:A801"/>
    <mergeCell ref="A802:A803"/>
    <mergeCell ref="A804:A805"/>
    <mergeCell ref="A773:A777"/>
    <mergeCell ref="A778:A779"/>
    <mergeCell ref="A780:A781"/>
    <mergeCell ref="A782:A786"/>
    <mergeCell ref="A787:A789"/>
    <mergeCell ref="A790:A793"/>
    <mergeCell ref="A755:A759"/>
    <mergeCell ref="A760:A762"/>
    <mergeCell ref="A763:A766"/>
    <mergeCell ref="A767:A768"/>
    <mergeCell ref="A769:A770"/>
    <mergeCell ref="A771:A772"/>
    <mergeCell ref="A735:A737"/>
    <mergeCell ref="A738:A742"/>
    <mergeCell ref="A743:A744"/>
    <mergeCell ref="A745:A748"/>
    <mergeCell ref="A749:A751"/>
    <mergeCell ref="A752:A754"/>
    <mergeCell ref="A717:A718"/>
    <mergeCell ref="A719:A721"/>
    <mergeCell ref="A722:A724"/>
    <mergeCell ref="A725:A727"/>
    <mergeCell ref="A728:A729"/>
    <mergeCell ref="A730:A734"/>
    <mergeCell ref="A702:A705"/>
    <mergeCell ref="A706:A708"/>
    <mergeCell ref="A709:A710"/>
    <mergeCell ref="A711:A712"/>
    <mergeCell ref="A713:A714"/>
    <mergeCell ref="A715:A716"/>
    <mergeCell ref="A687:A688"/>
    <mergeCell ref="A689:A690"/>
    <mergeCell ref="A691:A693"/>
    <mergeCell ref="A694:A695"/>
    <mergeCell ref="A696:A697"/>
    <mergeCell ref="A698:A701"/>
    <mergeCell ref="A669:A670"/>
    <mergeCell ref="A671:A674"/>
    <mergeCell ref="A675:A677"/>
    <mergeCell ref="A678:A680"/>
    <mergeCell ref="A681:A683"/>
    <mergeCell ref="A684:A686"/>
    <mergeCell ref="A648:A650"/>
    <mergeCell ref="A651:A652"/>
    <mergeCell ref="A653:A655"/>
    <mergeCell ref="A656:A663"/>
    <mergeCell ref="A664:A665"/>
    <mergeCell ref="A666:A668"/>
    <mergeCell ref="A630:A635"/>
    <mergeCell ref="A636:A637"/>
    <mergeCell ref="A638:A639"/>
    <mergeCell ref="A640:A641"/>
    <mergeCell ref="A642:A645"/>
    <mergeCell ref="A646:A647"/>
    <mergeCell ref="A613:A615"/>
    <mergeCell ref="A616:A617"/>
    <mergeCell ref="A618:A619"/>
    <mergeCell ref="A620:A622"/>
    <mergeCell ref="A623:A626"/>
    <mergeCell ref="A627:A629"/>
    <mergeCell ref="A593:A595"/>
    <mergeCell ref="A596:A597"/>
    <mergeCell ref="A598:A599"/>
    <mergeCell ref="A600:A604"/>
    <mergeCell ref="A605:A607"/>
    <mergeCell ref="A608:A612"/>
    <mergeCell ref="A576:A577"/>
    <mergeCell ref="A578:A580"/>
    <mergeCell ref="A581:A584"/>
    <mergeCell ref="A585:A587"/>
    <mergeCell ref="A588:A590"/>
    <mergeCell ref="A591:A592"/>
    <mergeCell ref="A564:A565"/>
    <mergeCell ref="A566:A567"/>
    <mergeCell ref="A568:A569"/>
    <mergeCell ref="A570:A571"/>
    <mergeCell ref="A572:A573"/>
    <mergeCell ref="A574:A575"/>
    <mergeCell ref="A542:A543"/>
    <mergeCell ref="A544:A545"/>
    <mergeCell ref="A546:A549"/>
    <mergeCell ref="A550:A551"/>
    <mergeCell ref="A552:A557"/>
    <mergeCell ref="A558:A563"/>
    <mergeCell ref="A524:A528"/>
    <mergeCell ref="A529:A533"/>
    <mergeCell ref="A534:A535"/>
    <mergeCell ref="A536:A537"/>
    <mergeCell ref="A538:A539"/>
    <mergeCell ref="A540:A541"/>
    <mergeCell ref="A508:A512"/>
    <mergeCell ref="A513:A514"/>
    <mergeCell ref="A515:A516"/>
    <mergeCell ref="A517:A519"/>
    <mergeCell ref="A520:A521"/>
    <mergeCell ref="A522:A523"/>
    <mergeCell ref="A487:A491"/>
    <mergeCell ref="A492:A494"/>
    <mergeCell ref="A495:A496"/>
    <mergeCell ref="A497:A499"/>
    <mergeCell ref="A500:A502"/>
    <mergeCell ref="A503:A507"/>
    <mergeCell ref="A473:A475"/>
    <mergeCell ref="A476:A477"/>
    <mergeCell ref="A478:A479"/>
    <mergeCell ref="A480:A482"/>
    <mergeCell ref="A483:A484"/>
    <mergeCell ref="A485:A486"/>
    <mergeCell ref="A452:A456"/>
    <mergeCell ref="A457:A459"/>
    <mergeCell ref="A460:A463"/>
    <mergeCell ref="A464:A465"/>
    <mergeCell ref="A466:A468"/>
    <mergeCell ref="A469:A472"/>
    <mergeCell ref="A432:A435"/>
    <mergeCell ref="A436:A439"/>
    <mergeCell ref="A440:A443"/>
    <mergeCell ref="A444:A445"/>
    <mergeCell ref="A446:A448"/>
    <mergeCell ref="A449:A451"/>
    <mergeCell ref="A412:A413"/>
    <mergeCell ref="A414:A419"/>
    <mergeCell ref="A420:A423"/>
    <mergeCell ref="A424:A425"/>
    <mergeCell ref="A426:A427"/>
    <mergeCell ref="A428:A431"/>
    <mergeCell ref="A396:A398"/>
    <mergeCell ref="A399:A400"/>
    <mergeCell ref="A401:A403"/>
    <mergeCell ref="A404:A405"/>
    <mergeCell ref="A406:A409"/>
    <mergeCell ref="A410:A411"/>
    <mergeCell ref="A377:A379"/>
    <mergeCell ref="A380:A381"/>
    <mergeCell ref="A382:A383"/>
    <mergeCell ref="A384:A387"/>
    <mergeCell ref="A388:A393"/>
    <mergeCell ref="A394:A395"/>
    <mergeCell ref="A360:A361"/>
    <mergeCell ref="A362:A363"/>
    <mergeCell ref="A364:A365"/>
    <mergeCell ref="A366:A371"/>
    <mergeCell ref="A372:A373"/>
    <mergeCell ref="A374:A376"/>
    <mergeCell ref="A342:A344"/>
    <mergeCell ref="A345:A347"/>
    <mergeCell ref="A348:A350"/>
    <mergeCell ref="A351:A355"/>
    <mergeCell ref="A356:A357"/>
    <mergeCell ref="A358:A359"/>
    <mergeCell ref="A323:A324"/>
    <mergeCell ref="A325:A331"/>
    <mergeCell ref="A332:A334"/>
    <mergeCell ref="A335:A337"/>
    <mergeCell ref="A338:A339"/>
    <mergeCell ref="A340:A341"/>
    <mergeCell ref="A307:A309"/>
    <mergeCell ref="A310:A311"/>
    <mergeCell ref="A312:A313"/>
    <mergeCell ref="A314:A316"/>
    <mergeCell ref="A317:A319"/>
    <mergeCell ref="A320:A322"/>
    <mergeCell ref="A286:A287"/>
    <mergeCell ref="A288:A294"/>
    <mergeCell ref="A295:A297"/>
    <mergeCell ref="A298:A300"/>
    <mergeCell ref="A301:A304"/>
    <mergeCell ref="A305:A306"/>
    <mergeCell ref="A268:A270"/>
    <mergeCell ref="A271:A272"/>
    <mergeCell ref="A273:A275"/>
    <mergeCell ref="A276:A279"/>
    <mergeCell ref="A280:A282"/>
    <mergeCell ref="A283:A285"/>
    <mergeCell ref="A252:A253"/>
    <mergeCell ref="A254:A257"/>
    <mergeCell ref="A258:A260"/>
    <mergeCell ref="A261:A263"/>
    <mergeCell ref="A264:A265"/>
    <mergeCell ref="A266:A267"/>
    <mergeCell ref="A235:A236"/>
    <mergeCell ref="A237:A238"/>
    <mergeCell ref="A239:A242"/>
    <mergeCell ref="A243:A246"/>
    <mergeCell ref="A247:A249"/>
    <mergeCell ref="A250:A251"/>
    <mergeCell ref="A209:A215"/>
    <mergeCell ref="A216:A220"/>
    <mergeCell ref="A221:A224"/>
    <mergeCell ref="A225:A228"/>
    <mergeCell ref="A229:A232"/>
    <mergeCell ref="A233:A234"/>
    <mergeCell ref="A170:A173"/>
    <mergeCell ref="A174:A178"/>
    <mergeCell ref="A179:A182"/>
    <mergeCell ref="A183:A185"/>
    <mergeCell ref="A186:A199"/>
    <mergeCell ref="A200:A208"/>
    <mergeCell ref="A147:A154"/>
    <mergeCell ref="A155:A157"/>
    <mergeCell ref="A158:A159"/>
    <mergeCell ref="A160:A161"/>
    <mergeCell ref="A162:A166"/>
    <mergeCell ref="A167:A169"/>
    <mergeCell ref="A109:A113"/>
    <mergeCell ref="A114:A120"/>
    <mergeCell ref="A121:A125"/>
    <mergeCell ref="A126:A134"/>
    <mergeCell ref="A135:A137"/>
    <mergeCell ref="A138:A146"/>
    <mergeCell ref="A70:A77"/>
    <mergeCell ref="A78:A82"/>
    <mergeCell ref="A83:A84"/>
    <mergeCell ref="A85:A91"/>
    <mergeCell ref="A92:A103"/>
    <mergeCell ref="A104:A108"/>
    <mergeCell ref="A41:A42"/>
    <mergeCell ref="A43:A45"/>
    <mergeCell ref="A46:A51"/>
    <mergeCell ref="A52:A55"/>
    <mergeCell ref="A56:A63"/>
    <mergeCell ref="A64:A69"/>
    <mergeCell ref="A1:D1"/>
    <mergeCell ref="A5:A7"/>
    <mergeCell ref="A8:A16"/>
    <mergeCell ref="A17:A25"/>
    <mergeCell ref="A26:A33"/>
    <mergeCell ref="A34:A40"/>
  </mergeCells>
  <printOptions horizontalCentered="1"/>
  <pageMargins left="0.39370078740157483" right="0.39370078740157483" top="0.59055118110236227" bottom="0.39370078740157483" header="0.31496062992125984" footer="0.11811023622047245"/>
  <pageSetup paperSize="9" scale="95" firstPageNumber="395" fitToHeight="0" orientation="landscape" useFirstPageNumber="1" r:id="rId1"/>
  <headerFooter>
    <oddHeader>&amp;L&amp;"Tahoma,Kurzíva"&amp;9Závěrečný účet za rok 2016&amp;R&amp;"Tahoma,Kurzíva"&amp;9Tabulka č. 28</oddHeader>
    <oddFooter>&amp;C&amp;"Tahoma,Obyčejné"&amp;10&amp;P</oddFooter>
  </headerFooter>
  <rowBreaks count="21" manualBreakCount="21">
    <brk id="47" max="16383" man="1"/>
    <brk id="93" max="16383" man="1"/>
    <brk id="140" max="16383" man="1"/>
    <brk id="185" max="16383" man="1"/>
    <brk id="228" max="16383" man="1"/>
    <brk id="275" max="16383" man="1"/>
    <brk id="322" max="16383" man="1"/>
    <brk id="369" max="16383" man="1"/>
    <brk id="415" max="16383" man="1"/>
    <brk id="459" max="16383" man="1"/>
    <brk id="505" max="16383" man="1"/>
    <brk id="551" max="16383" man="1"/>
    <brk id="597" max="16383" man="1"/>
    <brk id="641" max="16383" man="1"/>
    <brk id="688" max="16383" man="1"/>
    <brk id="734" max="16383" man="1"/>
    <brk id="781" max="16383" man="1"/>
    <brk id="828" max="16383" man="1"/>
    <brk id="873" max="16383" man="1"/>
    <brk id="917" max="16383" man="1"/>
    <brk id="960"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76"/>
  <sheetViews>
    <sheetView view="pageBreakPreview" zoomScaleNormal="100" zoomScaleSheetLayoutView="100" workbookViewId="0">
      <selection activeCell="A14" sqref="A14:A15"/>
    </sheetView>
  </sheetViews>
  <sheetFormatPr defaultRowHeight="15" x14ac:dyDescent="0.25"/>
  <cols>
    <col min="1" max="1" width="38.5703125" style="769" customWidth="1"/>
    <col min="2" max="3" width="11.140625" style="769" customWidth="1"/>
    <col min="4" max="4" width="87.28515625" style="769" customWidth="1"/>
    <col min="5" max="16384" width="9.140625" style="769"/>
  </cols>
  <sheetData>
    <row r="1" spans="1:4" s="747" customFormat="1" ht="21" customHeight="1" x14ac:dyDescent="0.2">
      <c r="A1" s="1196" t="s">
        <v>3477</v>
      </c>
      <c r="B1" s="1196"/>
      <c r="C1" s="1196"/>
      <c r="D1" s="1196"/>
    </row>
    <row r="2" spans="1:4" s="749" customFormat="1" ht="12.75" customHeight="1" x14ac:dyDescent="0.2">
      <c r="A2" s="748"/>
      <c r="D2" s="750" t="s">
        <v>2</v>
      </c>
    </row>
    <row r="3" spans="1:4" s="749" customFormat="1" ht="13.5" customHeight="1" x14ac:dyDescent="0.2">
      <c r="A3" s="706" t="s">
        <v>489</v>
      </c>
      <c r="B3" s="706" t="s">
        <v>2354</v>
      </c>
      <c r="C3" s="706" t="s">
        <v>2355</v>
      </c>
      <c r="D3" s="706" t="s">
        <v>2356</v>
      </c>
    </row>
    <row r="4" spans="1:4" s="753" customFormat="1" ht="11.25" customHeight="1" x14ac:dyDescent="0.2">
      <c r="A4" s="1239" t="s">
        <v>3478</v>
      </c>
      <c r="B4" s="751">
        <v>97</v>
      </c>
      <c r="C4" s="751">
        <v>97</v>
      </c>
      <c r="D4" s="752" t="s">
        <v>3479</v>
      </c>
    </row>
    <row r="5" spans="1:4" s="753" customFormat="1" ht="11.25" customHeight="1" x14ac:dyDescent="0.2">
      <c r="A5" s="1239"/>
      <c r="B5" s="754">
        <v>97</v>
      </c>
      <c r="C5" s="754">
        <v>97</v>
      </c>
      <c r="D5" s="755" t="s">
        <v>11</v>
      </c>
    </row>
    <row r="6" spans="1:4" s="753" customFormat="1" ht="11.25" customHeight="1" x14ac:dyDescent="0.2">
      <c r="A6" s="1239" t="s">
        <v>1112</v>
      </c>
      <c r="B6" s="756">
        <v>378</v>
      </c>
      <c r="C6" s="756">
        <v>378</v>
      </c>
      <c r="D6" s="757" t="s">
        <v>3479</v>
      </c>
    </row>
    <row r="7" spans="1:4" s="753" customFormat="1" ht="11.25" customHeight="1" x14ac:dyDescent="0.2">
      <c r="A7" s="1239"/>
      <c r="B7" s="756">
        <v>150</v>
      </c>
      <c r="C7" s="756">
        <v>150</v>
      </c>
      <c r="D7" s="757" t="s">
        <v>1111</v>
      </c>
    </row>
    <row r="8" spans="1:4" s="753" customFormat="1" ht="11.25" customHeight="1" x14ac:dyDescent="0.2">
      <c r="A8" s="1239"/>
      <c r="B8" s="756">
        <v>528</v>
      </c>
      <c r="C8" s="756">
        <v>528</v>
      </c>
      <c r="D8" s="758" t="s">
        <v>11</v>
      </c>
    </row>
    <row r="9" spans="1:4" s="753" customFormat="1" ht="11.25" customHeight="1" x14ac:dyDescent="0.2">
      <c r="A9" s="1239" t="s">
        <v>1113</v>
      </c>
      <c r="B9" s="751">
        <v>135</v>
      </c>
      <c r="C9" s="751">
        <v>135</v>
      </c>
      <c r="D9" s="759" t="s">
        <v>3479</v>
      </c>
    </row>
    <row r="10" spans="1:4" s="753" customFormat="1" ht="11.25" customHeight="1" x14ac:dyDescent="0.2">
      <c r="A10" s="1239"/>
      <c r="B10" s="756">
        <v>1400</v>
      </c>
      <c r="C10" s="756">
        <v>1400</v>
      </c>
      <c r="D10" s="758" t="s">
        <v>1111</v>
      </c>
    </row>
    <row r="11" spans="1:4" s="753" customFormat="1" ht="11.25" customHeight="1" x14ac:dyDescent="0.2">
      <c r="A11" s="1239"/>
      <c r="B11" s="754">
        <v>1535</v>
      </c>
      <c r="C11" s="754">
        <v>1535</v>
      </c>
      <c r="D11" s="760" t="s">
        <v>11</v>
      </c>
    </row>
    <row r="12" spans="1:4" s="753" customFormat="1" ht="11.25" customHeight="1" x14ac:dyDescent="0.2">
      <c r="A12" s="1239" t="s">
        <v>3480</v>
      </c>
      <c r="B12" s="756">
        <v>100</v>
      </c>
      <c r="C12" s="756">
        <v>100</v>
      </c>
      <c r="D12" s="758" t="s">
        <v>3479</v>
      </c>
    </row>
    <row r="13" spans="1:4" s="753" customFormat="1" ht="11.25" customHeight="1" x14ac:dyDescent="0.2">
      <c r="A13" s="1239"/>
      <c r="B13" s="756">
        <v>100</v>
      </c>
      <c r="C13" s="756">
        <v>100</v>
      </c>
      <c r="D13" s="758" t="s">
        <v>11</v>
      </c>
    </row>
    <row r="14" spans="1:4" s="753" customFormat="1" ht="11.25" customHeight="1" x14ac:dyDescent="0.2">
      <c r="A14" s="1239" t="s">
        <v>1054</v>
      </c>
      <c r="B14" s="751">
        <v>175</v>
      </c>
      <c r="C14" s="751">
        <v>175</v>
      </c>
      <c r="D14" s="759" t="s">
        <v>711</v>
      </c>
    </row>
    <row r="15" spans="1:4" s="753" customFormat="1" ht="11.25" customHeight="1" x14ac:dyDescent="0.2">
      <c r="A15" s="1239"/>
      <c r="B15" s="754">
        <v>175</v>
      </c>
      <c r="C15" s="754">
        <v>175</v>
      </c>
      <c r="D15" s="760" t="s">
        <v>11</v>
      </c>
    </row>
    <row r="16" spans="1:4" s="753" customFormat="1" ht="11.25" customHeight="1" x14ac:dyDescent="0.2">
      <c r="A16" s="1239" t="s">
        <v>3481</v>
      </c>
      <c r="B16" s="756">
        <v>6285.99</v>
      </c>
      <c r="C16" s="756">
        <v>6285.9889999999996</v>
      </c>
      <c r="D16" s="758" t="s">
        <v>894</v>
      </c>
    </row>
    <row r="17" spans="1:4" s="753" customFormat="1" ht="11.25" customHeight="1" x14ac:dyDescent="0.2">
      <c r="A17" s="1239"/>
      <c r="B17" s="756">
        <v>6285.99</v>
      </c>
      <c r="C17" s="756">
        <v>6285.9889999999996</v>
      </c>
      <c r="D17" s="758" t="s">
        <v>11</v>
      </c>
    </row>
    <row r="18" spans="1:4" s="753" customFormat="1" ht="11.25" customHeight="1" x14ac:dyDescent="0.2">
      <c r="A18" s="1239" t="s">
        <v>3482</v>
      </c>
      <c r="B18" s="751">
        <v>202.4</v>
      </c>
      <c r="C18" s="751">
        <v>202.4</v>
      </c>
      <c r="D18" s="759" t="s">
        <v>3479</v>
      </c>
    </row>
    <row r="19" spans="1:4" s="753" customFormat="1" ht="11.25" customHeight="1" x14ac:dyDescent="0.2">
      <c r="A19" s="1239"/>
      <c r="B19" s="754">
        <v>202.4</v>
      </c>
      <c r="C19" s="754">
        <v>202.4</v>
      </c>
      <c r="D19" s="760" t="s">
        <v>11</v>
      </c>
    </row>
    <row r="20" spans="1:4" s="753" customFormat="1" ht="11.25" customHeight="1" x14ac:dyDescent="0.2">
      <c r="A20" s="1239" t="s">
        <v>3483</v>
      </c>
      <c r="B20" s="756">
        <v>150</v>
      </c>
      <c r="C20" s="756">
        <v>150</v>
      </c>
      <c r="D20" s="758" t="s">
        <v>3484</v>
      </c>
    </row>
    <row r="21" spans="1:4" s="753" customFormat="1" ht="11.25" customHeight="1" x14ac:dyDescent="0.2">
      <c r="A21" s="1239"/>
      <c r="B21" s="756">
        <v>150</v>
      </c>
      <c r="C21" s="756">
        <v>150</v>
      </c>
      <c r="D21" s="758" t="s">
        <v>11</v>
      </c>
    </row>
    <row r="22" spans="1:4" s="753" customFormat="1" ht="11.25" customHeight="1" x14ac:dyDescent="0.2">
      <c r="A22" s="1239" t="s">
        <v>1010</v>
      </c>
      <c r="B22" s="751">
        <v>30</v>
      </c>
      <c r="C22" s="751">
        <v>15.207000000000001</v>
      </c>
      <c r="D22" s="759" t="s">
        <v>666</v>
      </c>
    </row>
    <row r="23" spans="1:4" s="753" customFormat="1" ht="11.25" customHeight="1" x14ac:dyDescent="0.2">
      <c r="A23" s="1239"/>
      <c r="B23" s="754">
        <v>30</v>
      </c>
      <c r="C23" s="754">
        <v>15.207000000000001</v>
      </c>
      <c r="D23" s="760" t="s">
        <v>11</v>
      </c>
    </row>
    <row r="24" spans="1:4" s="753" customFormat="1" ht="11.25" customHeight="1" x14ac:dyDescent="0.2">
      <c r="A24" s="1239" t="s">
        <v>3485</v>
      </c>
      <c r="B24" s="756">
        <v>700</v>
      </c>
      <c r="C24" s="756">
        <v>350</v>
      </c>
      <c r="D24" s="758" t="s">
        <v>2849</v>
      </c>
    </row>
    <row r="25" spans="1:4" s="753" customFormat="1" ht="11.25" customHeight="1" x14ac:dyDescent="0.2">
      <c r="A25" s="1239"/>
      <c r="B25" s="756">
        <v>700</v>
      </c>
      <c r="C25" s="756">
        <v>350</v>
      </c>
      <c r="D25" s="758" t="s">
        <v>11</v>
      </c>
    </row>
    <row r="26" spans="1:4" s="753" customFormat="1" ht="11.25" customHeight="1" x14ac:dyDescent="0.2">
      <c r="A26" s="1239" t="s">
        <v>3486</v>
      </c>
      <c r="B26" s="751">
        <v>150</v>
      </c>
      <c r="C26" s="751">
        <v>0</v>
      </c>
      <c r="D26" s="759" t="s">
        <v>3484</v>
      </c>
    </row>
    <row r="27" spans="1:4" s="753" customFormat="1" ht="11.25" customHeight="1" x14ac:dyDescent="0.2">
      <c r="A27" s="1239"/>
      <c r="B27" s="754">
        <v>150</v>
      </c>
      <c r="C27" s="754">
        <v>0</v>
      </c>
      <c r="D27" s="760" t="s">
        <v>11</v>
      </c>
    </row>
    <row r="28" spans="1:4" s="753" customFormat="1" ht="11.25" customHeight="1" x14ac:dyDescent="0.2">
      <c r="A28" s="1239" t="s">
        <v>743</v>
      </c>
      <c r="B28" s="756">
        <v>50</v>
      </c>
      <c r="C28" s="756">
        <v>50</v>
      </c>
      <c r="D28" s="758" t="s">
        <v>742</v>
      </c>
    </row>
    <row r="29" spans="1:4" s="753" customFormat="1" ht="11.25" customHeight="1" x14ac:dyDescent="0.2">
      <c r="A29" s="1239"/>
      <c r="B29" s="756">
        <v>50</v>
      </c>
      <c r="C29" s="756">
        <v>50</v>
      </c>
      <c r="D29" s="758" t="s">
        <v>11</v>
      </c>
    </row>
    <row r="30" spans="1:4" s="753" customFormat="1" ht="21" x14ac:dyDescent="0.2">
      <c r="A30" s="1239" t="s">
        <v>3487</v>
      </c>
      <c r="B30" s="751">
        <v>70</v>
      </c>
      <c r="C30" s="751">
        <v>70</v>
      </c>
      <c r="D30" s="759" t="s">
        <v>3488</v>
      </c>
    </row>
    <row r="31" spans="1:4" s="753" customFormat="1" ht="11.25" customHeight="1" x14ac:dyDescent="0.2">
      <c r="A31" s="1239"/>
      <c r="B31" s="754">
        <v>70</v>
      </c>
      <c r="C31" s="754">
        <v>70</v>
      </c>
      <c r="D31" s="760" t="s">
        <v>11</v>
      </c>
    </row>
    <row r="32" spans="1:4" s="753" customFormat="1" ht="11.25" customHeight="1" x14ac:dyDescent="0.2">
      <c r="A32" s="1239" t="s">
        <v>3489</v>
      </c>
      <c r="B32" s="756">
        <v>199.9</v>
      </c>
      <c r="C32" s="756">
        <v>199.9</v>
      </c>
      <c r="D32" s="758" t="s">
        <v>2694</v>
      </c>
    </row>
    <row r="33" spans="1:4" s="753" customFormat="1" ht="11.25" customHeight="1" x14ac:dyDescent="0.2">
      <c r="A33" s="1239"/>
      <c r="B33" s="756">
        <v>199.9</v>
      </c>
      <c r="C33" s="756">
        <v>199.9</v>
      </c>
      <c r="D33" s="758" t="s">
        <v>11</v>
      </c>
    </row>
    <row r="34" spans="1:4" s="753" customFormat="1" ht="11.25" customHeight="1" x14ac:dyDescent="0.2">
      <c r="A34" s="1239" t="s">
        <v>1024</v>
      </c>
      <c r="B34" s="751">
        <v>100</v>
      </c>
      <c r="C34" s="751">
        <v>100</v>
      </c>
      <c r="D34" s="759" t="s">
        <v>3490</v>
      </c>
    </row>
    <row r="35" spans="1:4" s="753" customFormat="1" ht="11.25" customHeight="1" x14ac:dyDescent="0.2">
      <c r="A35" s="1239"/>
      <c r="B35" s="754">
        <v>100</v>
      </c>
      <c r="C35" s="754">
        <v>100</v>
      </c>
      <c r="D35" s="760" t="s">
        <v>11</v>
      </c>
    </row>
    <row r="36" spans="1:4" s="753" customFormat="1" ht="11.25" customHeight="1" x14ac:dyDescent="0.2">
      <c r="A36" s="1239" t="s">
        <v>1055</v>
      </c>
      <c r="B36" s="756">
        <v>10</v>
      </c>
      <c r="C36" s="756">
        <v>10</v>
      </c>
      <c r="D36" s="758" t="s">
        <v>711</v>
      </c>
    </row>
    <row r="37" spans="1:4" s="753" customFormat="1" ht="11.25" customHeight="1" x14ac:dyDescent="0.2">
      <c r="A37" s="1239"/>
      <c r="B37" s="756">
        <v>10</v>
      </c>
      <c r="C37" s="756">
        <v>10</v>
      </c>
      <c r="D37" s="758" t="s">
        <v>11</v>
      </c>
    </row>
    <row r="38" spans="1:4" s="753" customFormat="1" ht="11.25" customHeight="1" x14ac:dyDescent="0.2">
      <c r="A38" s="1239" t="s">
        <v>3491</v>
      </c>
      <c r="B38" s="751">
        <v>55.07</v>
      </c>
      <c r="C38" s="751">
        <v>55.064</v>
      </c>
      <c r="D38" s="759" t="s">
        <v>3479</v>
      </c>
    </row>
    <row r="39" spans="1:4" s="753" customFormat="1" ht="11.25" customHeight="1" x14ac:dyDescent="0.2">
      <c r="A39" s="1239"/>
      <c r="B39" s="754">
        <v>55.07</v>
      </c>
      <c r="C39" s="754">
        <v>55.064</v>
      </c>
      <c r="D39" s="760" t="s">
        <v>11</v>
      </c>
    </row>
    <row r="40" spans="1:4" s="753" customFormat="1" ht="11.25" customHeight="1" x14ac:dyDescent="0.2">
      <c r="A40" s="1239" t="s">
        <v>1056</v>
      </c>
      <c r="B40" s="756">
        <v>50</v>
      </c>
      <c r="C40" s="756">
        <v>50</v>
      </c>
      <c r="D40" s="758" t="s">
        <v>711</v>
      </c>
    </row>
    <row r="41" spans="1:4" s="753" customFormat="1" ht="11.25" customHeight="1" x14ac:dyDescent="0.2">
      <c r="A41" s="1239"/>
      <c r="B41" s="756">
        <v>50</v>
      </c>
      <c r="C41" s="756">
        <v>50</v>
      </c>
      <c r="D41" s="758" t="s">
        <v>11</v>
      </c>
    </row>
    <row r="42" spans="1:4" s="753" customFormat="1" ht="11.25" customHeight="1" x14ac:dyDescent="0.2">
      <c r="A42" s="1239" t="s">
        <v>1057</v>
      </c>
      <c r="B42" s="751">
        <v>100</v>
      </c>
      <c r="C42" s="751">
        <v>100</v>
      </c>
      <c r="D42" s="759" t="s">
        <v>711</v>
      </c>
    </row>
    <row r="43" spans="1:4" s="753" customFormat="1" ht="11.25" customHeight="1" x14ac:dyDescent="0.2">
      <c r="A43" s="1239"/>
      <c r="B43" s="754">
        <v>100</v>
      </c>
      <c r="C43" s="754">
        <v>100</v>
      </c>
      <c r="D43" s="760" t="s">
        <v>11</v>
      </c>
    </row>
    <row r="44" spans="1:4" s="753" customFormat="1" ht="11.25" customHeight="1" x14ac:dyDescent="0.2">
      <c r="A44" s="1239" t="s">
        <v>3492</v>
      </c>
      <c r="B44" s="756">
        <v>1018.86</v>
      </c>
      <c r="C44" s="756">
        <v>1018.456</v>
      </c>
      <c r="D44" s="758" t="s">
        <v>3493</v>
      </c>
    </row>
    <row r="45" spans="1:4" s="753" customFormat="1" ht="11.25" customHeight="1" x14ac:dyDescent="0.2">
      <c r="A45" s="1239"/>
      <c r="B45" s="756">
        <v>7875.66</v>
      </c>
      <c r="C45" s="756">
        <v>1800</v>
      </c>
      <c r="D45" s="758" t="s">
        <v>2301</v>
      </c>
    </row>
    <row r="46" spans="1:4" s="753" customFormat="1" ht="11.25" customHeight="1" x14ac:dyDescent="0.2">
      <c r="A46" s="1239"/>
      <c r="B46" s="756">
        <v>8894.52</v>
      </c>
      <c r="C46" s="756">
        <v>2818.4560000000001</v>
      </c>
      <c r="D46" s="758" t="s">
        <v>11</v>
      </c>
    </row>
    <row r="47" spans="1:4" s="753" customFormat="1" ht="11.25" customHeight="1" x14ac:dyDescent="0.2">
      <c r="A47" s="1239" t="s">
        <v>3494</v>
      </c>
      <c r="B47" s="751">
        <v>3340</v>
      </c>
      <c r="C47" s="751">
        <v>3340</v>
      </c>
      <c r="D47" s="759" t="s">
        <v>2676</v>
      </c>
    </row>
    <row r="48" spans="1:4" s="753" customFormat="1" ht="11.25" customHeight="1" x14ac:dyDescent="0.2">
      <c r="A48" s="1239"/>
      <c r="B48" s="754">
        <v>3340</v>
      </c>
      <c r="C48" s="754">
        <v>3340</v>
      </c>
      <c r="D48" s="760" t="s">
        <v>11</v>
      </c>
    </row>
    <row r="49" spans="1:4" s="753" customFormat="1" ht="11.25" customHeight="1" x14ac:dyDescent="0.2">
      <c r="A49" s="1239" t="s">
        <v>1027</v>
      </c>
      <c r="B49" s="756">
        <v>9951.01</v>
      </c>
      <c r="C49" s="756">
        <v>9951</v>
      </c>
      <c r="D49" s="758" t="s">
        <v>894</v>
      </c>
    </row>
    <row r="50" spans="1:4" s="753" customFormat="1" ht="11.25" customHeight="1" x14ac:dyDescent="0.2">
      <c r="A50" s="1239"/>
      <c r="B50" s="756">
        <v>50</v>
      </c>
      <c r="C50" s="756">
        <v>50</v>
      </c>
      <c r="D50" s="758" t="s">
        <v>678</v>
      </c>
    </row>
    <row r="51" spans="1:4" s="753" customFormat="1" ht="11.25" customHeight="1" x14ac:dyDescent="0.2">
      <c r="A51" s="1239"/>
      <c r="B51" s="756">
        <v>10001.01</v>
      </c>
      <c r="C51" s="756">
        <v>10001</v>
      </c>
      <c r="D51" s="758" t="s">
        <v>11</v>
      </c>
    </row>
    <row r="52" spans="1:4" s="753" customFormat="1" ht="11.25" customHeight="1" x14ac:dyDescent="0.2">
      <c r="A52" s="1239" t="s">
        <v>3495</v>
      </c>
      <c r="B52" s="751">
        <v>19614.71</v>
      </c>
      <c r="C52" s="751">
        <v>19614.709000000003</v>
      </c>
      <c r="D52" s="759" t="s">
        <v>894</v>
      </c>
    </row>
    <row r="53" spans="1:4" s="753" customFormat="1" ht="11.25" customHeight="1" x14ac:dyDescent="0.2">
      <c r="A53" s="1239"/>
      <c r="B53" s="756">
        <v>52.4</v>
      </c>
      <c r="C53" s="756">
        <v>52.4</v>
      </c>
      <c r="D53" s="758" t="s">
        <v>2674</v>
      </c>
    </row>
    <row r="54" spans="1:4" s="753" customFormat="1" ht="11.25" customHeight="1" x14ac:dyDescent="0.2">
      <c r="A54" s="1239"/>
      <c r="B54" s="756">
        <v>53.74</v>
      </c>
      <c r="C54" s="756">
        <v>53.738999999999997</v>
      </c>
      <c r="D54" s="758" t="s">
        <v>891</v>
      </c>
    </row>
    <row r="55" spans="1:4" s="753" customFormat="1" ht="11.25" customHeight="1" x14ac:dyDescent="0.2">
      <c r="A55" s="1239"/>
      <c r="B55" s="754">
        <v>19720.850000000002</v>
      </c>
      <c r="C55" s="754">
        <v>19720.848000000005</v>
      </c>
      <c r="D55" s="760" t="s">
        <v>11</v>
      </c>
    </row>
    <row r="56" spans="1:4" s="753" customFormat="1" ht="11.25" customHeight="1" x14ac:dyDescent="0.2">
      <c r="A56" s="1239" t="s">
        <v>3496</v>
      </c>
      <c r="B56" s="756">
        <v>7884.59</v>
      </c>
      <c r="C56" s="756">
        <v>7878.6610000000001</v>
      </c>
      <c r="D56" s="758" t="s">
        <v>894</v>
      </c>
    </row>
    <row r="57" spans="1:4" s="753" customFormat="1" ht="11.25" customHeight="1" x14ac:dyDescent="0.2">
      <c r="A57" s="1239"/>
      <c r="B57" s="756">
        <v>7884.59</v>
      </c>
      <c r="C57" s="756">
        <v>7878.6610000000001</v>
      </c>
      <c r="D57" s="758" t="s">
        <v>11</v>
      </c>
    </row>
    <row r="58" spans="1:4" s="753" customFormat="1" ht="11.25" customHeight="1" x14ac:dyDescent="0.2">
      <c r="A58" s="1239" t="s">
        <v>3497</v>
      </c>
      <c r="B58" s="751">
        <v>216.1</v>
      </c>
      <c r="C58" s="751">
        <v>27.5</v>
      </c>
      <c r="D58" s="759" t="s">
        <v>2724</v>
      </c>
    </row>
    <row r="59" spans="1:4" s="753" customFormat="1" ht="11.25" customHeight="1" x14ac:dyDescent="0.2">
      <c r="A59" s="1239"/>
      <c r="B59" s="754">
        <v>216.1</v>
      </c>
      <c r="C59" s="754">
        <v>27.5</v>
      </c>
      <c r="D59" s="760" t="s">
        <v>11</v>
      </c>
    </row>
    <row r="60" spans="1:4" s="753" customFormat="1" ht="11.25" customHeight="1" x14ac:dyDescent="0.2">
      <c r="A60" s="1239" t="s">
        <v>3498</v>
      </c>
      <c r="B60" s="756">
        <v>69.900000000000006</v>
      </c>
      <c r="C60" s="756">
        <v>69.900000000000006</v>
      </c>
      <c r="D60" s="758" t="s">
        <v>2674</v>
      </c>
    </row>
    <row r="61" spans="1:4" s="753" customFormat="1" ht="21" x14ac:dyDescent="0.2">
      <c r="A61" s="1239"/>
      <c r="B61" s="756">
        <v>52.7</v>
      </c>
      <c r="C61" s="756">
        <v>52.7</v>
      </c>
      <c r="D61" s="758" t="s">
        <v>3499</v>
      </c>
    </row>
    <row r="62" spans="1:4" s="753" customFormat="1" ht="11.25" customHeight="1" x14ac:dyDescent="0.2">
      <c r="A62" s="1239"/>
      <c r="B62" s="756">
        <v>679</v>
      </c>
      <c r="C62" s="756">
        <v>679</v>
      </c>
      <c r="D62" s="758" t="s">
        <v>2676</v>
      </c>
    </row>
    <row r="63" spans="1:4" s="753" customFormat="1" ht="11.25" customHeight="1" x14ac:dyDescent="0.2">
      <c r="A63" s="1239"/>
      <c r="B63" s="756">
        <v>968.9</v>
      </c>
      <c r="C63" s="756">
        <v>968.9</v>
      </c>
      <c r="D63" s="758" t="s">
        <v>2680</v>
      </c>
    </row>
    <row r="64" spans="1:4" s="753" customFormat="1" ht="11.25" customHeight="1" x14ac:dyDescent="0.2">
      <c r="A64" s="1239"/>
      <c r="B64" s="756">
        <v>1770.5</v>
      </c>
      <c r="C64" s="756">
        <v>1770.5</v>
      </c>
      <c r="D64" s="758" t="s">
        <v>11</v>
      </c>
    </row>
    <row r="65" spans="1:4" s="753" customFormat="1" ht="11.25" customHeight="1" x14ac:dyDescent="0.2">
      <c r="A65" s="1239" t="s">
        <v>3500</v>
      </c>
      <c r="B65" s="751">
        <v>300</v>
      </c>
      <c r="C65" s="751">
        <v>300</v>
      </c>
      <c r="D65" s="759" t="s">
        <v>3479</v>
      </c>
    </row>
    <row r="66" spans="1:4" s="753" customFormat="1" ht="11.25" customHeight="1" x14ac:dyDescent="0.2">
      <c r="A66" s="1239"/>
      <c r="B66" s="754">
        <v>300</v>
      </c>
      <c r="C66" s="754">
        <v>300</v>
      </c>
      <c r="D66" s="760" t="s">
        <v>11</v>
      </c>
    </row>
    <row r="67" spans="1:4" s="753" customFormat="1" ht="21" x14ac:dyDescent="0.2">
      <c r="A67" s="1239" t="s">
        <v>5162</v>
      </c>
      <c r="B67" s="756">
        <v>35</v>
      </c>
      <c r="C67" s="756">
        <v>35</v>
      </c>
      <c r="D67" s="758" t="s">
        <v>2687</v>
      </c>
    </row>
    <row r="68" spans="1:4" s="753" customFormat="1" ht="11.25" customHeight="1" x14ac:dyDescent="0.2">
      <c r="A68" s="1239"/>
      <c r="B68" s="756">
        <v>35</v>
      </c>
      <c r="C68" s="756">
        <v>35</v>
      </c>
      <c r="D68" s="758" t="s">
        <v>11</v>
      </c>
    </row>
    <row r="69" spans="1:4" s="753" customFormat="1" ht="21" x14ac:dyDescent="0.2">
      <c r="A69" s="1239" t="s">
        <v>5162</v>
      </c>
      <c r="B69" s="751">
        <v>40</v>
      </c>
      <c r="C69" s="751">
        <v>40</v>
      </c>
      <c r="D69" s="759" t="s">
        <v>2687</v>
      </c>
    </row>
    <row r="70" spans="1:4" s="753" customFormat="1" ht="11.25" customHeight="1" x14ac:dyDescent="0.2">
      <c r="A70" s="1239"/>
      <c r="B70" s="754">
        <v>40</v>
      </c>
      <c r="C70" s="754">
        <v>40</v>
      </c>
      <c r="D70" s="760" t="s">
        <v>11</v>
      </c>
    </row>
    <row r="71" spans="1:4" s="753" customFormat="1" ht="11.25" customHeight="1" x14ac:dyDescent="0.2">
      <c r="A71" s="1239" t="s">
        <v>3501</v>
      </c>
      <c r="B71" s="756">
        <v>272</v>
      </c>
      <c r="C71" s="756">
        <v>271.78100000000001</v>
      </c>
      <c r="D71" s="758" t="s">
        <v>2676</v>
      </c>
    </row>
    <row r="72" spans="1:4" s="753" customFormat="1" ht="21" x14ac:dyDescent="0.2">
      <c r="A72" s="1239"/>
      <c r="B72" s="756">
        <v>70</v>
      </c>
      <c r="C72" s="756">
        <v>66.239999999999995</v>
      </c>
      <c r="D72" s="758" t="s">
        <v>3488</v>
      </c>
    </row>
    <row r="73" spans="1:4" s="753" customFormat="1" ht="11.25" customHeight="1" x14ac:dyDescent="0.2">
      <c r="A73" s="1239"/>
      <c r="B73" s="756">
        <v>342</v>
      </c>
      <c r="C73" s="756">
        <v>338.02100000000002</v>
      </c>
      <c r="D73" s="758" t="s">
        <v>11</v>
      </c>
    </row>
    <row r="74" spans="1:4" s="753" customFormat="1" ht="11.25" customHeight="1" x14ac:dyDescent="0.2">
      <c r="A74" s="1239" t="s">
        <v>3502</v>
      </c>
      <c r="B74" s="751">
        <v>140</v>
      </c>
      <c r="C74" s="751">
        <v>133.79499999999999</v>
      </c>
      <c r="D74" s="759" t="s">
        <v>2685</v>
      </c>
    </row>
    <row r="75" spans="1:4" s="753" customFormat="1" ht="11.25" customHeight="1" x14ac:dyDescent="0.2">
      <c r="A75" s="1239"/>
      <c r="B75" s="754">
        <v>140</v>
      </c>
      <c r="C75" s="754">
        <v>133.79499999999999</v>
      </c>
      <c r="D75" s="760" t="s">
        <v>11</v>
      </c>
    </row>
    <row r="76" spans="1:4" s="753" customFormat="1" ht="11.25" customHeight="1" x14ac:dyDescent="0.2">
      <c r="A76" s="1239" t="s">
        <v>3503</v>
      </c>
      <c r="B76" s="756">
        <v>1949</v>
      </c>
      <c r="C76" s="756">
        <v>1949</v>
      </c>
      <c r="D76" s="758" t="s">
        <v>2676</v>
      </c>
    </row>
    <row r="77" spans="1:4" s="753" customFormat="1" ht="11.25" customHeight="1" x14ac:dyDescent="0.2">
      <c r="A77" s="1239"/>
      <c r="B77" s="756">
        <v>1949</v>
      </c>
      <c r="C77" s="756">
        <v>1949</v>
      </c>
      <c r="D77" s="758" t="s">
        <v>11</v>
      </c>
    </row>
    <row r="78" spans="1:4" s="753" customFormat="1" ht="21" x14ac:dyDescent="0.2">
      <c r="A78" s="1239" t="s">
        <v>3504</v>
      </c>
      <c r="B78" s="751">
        <v>56</v>
      </c>
      <c r="C78" s="751">
        <v>56</v>
      </c>
      <c r="D78" s="759" t="s">
        <v>3488</v>
      </c>
    </row>
    <row r="79" spans="1:4" s="753" customFormat="1" ht="11.25" customHeight="1" x14ac:dyDescent="0.2">
      <c r="A79" s="1239"/>
      <c r="B79" s="754">
        <v>56</v>
      </c>
      <c r="C79" s="754">
        <v>56</v>
      </c>
      <c r="D79" s="760" t="s">
        <v>11</v>
      </c>
    </row>
    <row r="80" spans="1:4" s="753" customFormat="1" ht="11.25" customHeight="1" x14ac:dyDescent="0.2">
      <c r="A80" s="1239" t="s">
        <v>639</v>
      </c>
      <c r="B80" s="756">
        <v>190</v>
      </c>
      <c r="C80" s="756">
        <v>190</v>
      </c>
      <c r="D80" s="758" t="s">
        <v>638</v>
      </c>
    </row>
    <row r="81" spans="1:4" s="753" customFormat="1" ht="11.25" customHeight="1" x14ac:dyDescent="0.2">
      <c r="A81" s="1239"/>
      <c r="B81" s="756">
        <v>190</v>
      </c>
      <c r="C81" s="756">
        <v>190</v>
      </c>
      <c r="D81" s="758" t="s">
        <v>11</v>
      </c>
    </row>
    <row r="82" spans="1:4" s="753" customFormat="1" ht="21" x14ac:dyDescent="0.2">
      <c r="A82" s="1239" t="s">
        <v>3505</v>
      </c>
      <c r="B82" s="751">
        <v>160</v>
      </c>
      <c r="C82" s="751">
        <v>140.08500000000001</v>
      </c>
      <c r="D82" s="759" t="s">
        <v>2822</v>
      </c>
    </row>
    <row r="83" spans="1:4" s="753" customFormat="1" ht="11.25" customHeight="1" x14ac:dyDescent="0.2">
      <c r="A83" s="1239"/>
      <c r="B83" s="756">
        <v>1875</v>
      </c>
      <c r="C83" s="756">
        <v>1875</v>
      </c>
      <c r="D83" s="758" t="s">
        <v>2676</v>
      </c>
    </row>
    <row r="84" spans="1:4" s="753" customFormat="1" ht="21" x14ac:dyDescent="0.2">
      <c r="A84" s="1239"/>
      <c r="B84" s="756">
        <v>133.69999999999999</v>
      </c>
      <c r="C84" s="756">
        <v>133.69999999999999</v>
      </c>
      <c r="D84" s="758" t="s">
        <v>3488</v>
      </c>
    </row>
    <row r="85" spans="1:4" s="753" customFormat="1" ht="11.25" customHeight="1" x14ac:dyDescent="0.2">
      <c r="A85" s="1239"/>
      <c r="B85" s="756">
        <v>1034.52</v>
      </c>
      <c r="C85" s="756">
        <v>1034.5160000000001</v>
      </c>
      <c r="D85" s="758" t="s">
        <v>2680</v>
      </c>
    </row>
    <row r="86" spans="1:4" s="753" customFormat="1" ht="11.25" customHeight="1" x14ac:dyDescent="0.2">
      <c r="A86" s="1239"/>
      <c r="B86" s="754">
        <v>3203.22</v>
      </c>
      <c r="C86" s="754">
        <v>3183.3009999999999</v>
      </c>
      <c r="D86" s="760" t="s">
        <v>11</v>
      </c>
    </row>
    <row r="87" spans="1:4" s="753" customFormat="1" ht="11.25" customHeight="1" x14ac:dyDescent="0.2">
      <c r="A87" s="1239" t="s">
        <v>3506</v>
      </c>
      <c r="B87" s="751">
        <v>152.80000000000001</v>
      </c>
      <c r="C87" s="751">
        <v>76.400000000000006</v>
      </c>
      <c r="D87" s="759" t="s">
        <v>2811</v>
      </c>
    </row>
    <row r="88" spans="1:4" s="753" customFormat="1" ht="11.25" customHeight="1" x14ac:dyDescent="0.2">
      <c r="A88" s="1239"/>
      <c r="B88" s="754">
        <v>152.80000000000001</v>
      </c>
      <c r="C88" s="754">
        <v>76.400000000000006</v>
      </c>
      <c r="D88" s="760" t="s">
        <v>11</v>
      </c>
    </row>
    <row r="89" spans="1:4" s="753" customFormat="1" ht="11.25" customHeight="1" x14ac:dyDescent="0.2">
      <c r="A89" s="1239" t="s">
        <v>679</v>
      </c>
      <c r="B89" s="751">
        <v>200</v>
      </c>
      <c r="C89" s="751">
        <v>200</v>
      </c>
      <c r="D89" s="759" t="s">
        <v>678</v>
      </c>
    </row>
    <row r="90" spans="1:4" s="753" customFormat="1" ht="11.25" customHeight="1" x14ac:dyDescent="0.2">
      <c r="A90" s="1239"/>
      <c r="B90" s="754">
        <v>200</v>
      </c>
      <c r="C90" s="754">
        <v>200</v>
      </c>
      <c r="D90" s="760" t="s">
        <v>11</v>
      </c>
    </row>
    <row r="91" spans="1:4" s="753" customFormat="1" ht="11.25" customHeight="1" x14ac:dyDescent="0.2">
      <c r="A91" s="1239" t="s">
        <v>3507</v>
      </c>
      <c r="B91" s="756">
        <v>40</v>
      </c>
      <c r="C91" s="756">
        <v>35.700000000000003</v>
      </c>
      <c r="D91" s="758" t="s">
        <v>3508</v>
      </c>
    </row>
    <row r="92" spans="1:4" s="753" customFormat="1" ht="11.25" customHeight="1" x14ac:dyDescent="0.2">
      <c r="A92" s="1239"/>
      <c r="B92" s="756">
        <v>40</v>
      </c>
      <c r="C92" s="756">
        <v>35.700000000000003</v>
      </c>
      <c r="D92" s="758" t="s">
        <v>11</v>
      </c>
    </row>
    <row r="93" spans="1:4" s="753" customFormat="1" ht="11.25" customHeight="1" x14ac:dyDescent="0.2">
      <c r="A93" s="1239" t="s">
        <v>3509</v>
      </c>
      <c r="B93" s="751">
        <v>448.35</v>
      </c>
      <c r="C93" s="751">
        <v>149.80000000000001</v>
      </c>
      <c r="D93" s="759" t="s">
        <v>2811</v>
      </c>
    </row>
    <row r="94" spans="1:4" s="753" customFormat="1" ht="11.25" customHeight="1" x14ac:dyDescent="0.2">
      <c r="A94" s="1239"/>
      <c r="B94" s="754">
        <v>448.35</v>
      </c>
      <c r="C94" s="754">
        <v>149.80000000000001</v>
      </c>
      <c r="D94" s="760" t="s">
        <v>11</v>
      </c>
    </row>
    <row r="95" spans="1:4" s="753" customFormat="1" ht="11.25" customHeight="1" x14ac:dyDescent="0.2">
      <c r="A95" s="1239" t="s">
        <v>3510</v>
      </c>
      <c r="B95" s="756">
        <v>234.5</v>
      </c>
      <c r="C95" s="756">
        <v>117.25</v>
      </c>
      <c r="D95" s="758" t="s">
        <v>3484</v>
      </c>
    </row>
    <row r="96" spans="1:4" s="753" customFormat="1" ht="11.25" customHeight="1" x14ac:dyDescent="0.2">
      <c r="A96" s="1239"/>
      <c r="B96" s="756">
        <v>901.59999999999991</v>
      </c>
      <c r="C96" s="756">
        <v>450.79999999999995</v>
      </c>
      <c r="D96" s="758" t="s">
        <v>2849</v>
      </c>
    </row>
    <row r="97" spans="1:4" s="753" customFormat="1" ht="11.25" customHeight="1" x14ac:dyDescent="0.2">
      <c r="A97" s="1239"/>
      <c r="B97" s="756">
        <v>1136.0999999999999</v>
      </c>
      <c r="C97" s="756">
        <v>568.04999999999995</v>
      </c>
      <c r="D97" s="758" t="s">
        <v>11</v>
      </c>
    </row>
    <row r="98" spans="1:4" s="753" customFormat="1" ht="11.25" customHeight="1" x14ac:dyDescent="0.2">
      <c r="A98" s="1239" t="s">
        <v>3511</v>
      </c>
      <c r="B98" s="751">
        <v>621</v>
      </c>
      <c r="C98" s="751">
        <v>621</v>
      </c>
      <c r="D98" s="759" t="s">
        <v>2676</v>
      </c>
    </row>
    <row r="99" spans="1:4" s="753" customFormat="1" ht="11.25" customHeight="1" x14ac:dyDescent="0.2">
      <c r="A99" s="1239"/>
      <c r="B99" s="754">
        <v>621</v>
      </c>
      <c r="C99" s="754">
        <v>621</v>
      </c>
      <c r="D99" s="760" t="s">
        <v>11</v>
      </c>
    </row>
    <row r="100" spans="1:4" s="753" customFormat="1" ht="21" x14ac:dyDescent="0.2">
      <c r="A100" s="1239" t="s">
        <v>3512</v>
      </c>
      <c r="B100" s="756">
        <v>993</v>
      </c>
      <c r="C100" s="756">
        <v>993</v>
      </c>
      <c r="D100" s="758" t="s">
        <v>2822</v>
      </c>
    </row>
    <row r="101" spans="1:4" s="753" customFormat="1" ht="11.25" customHeight="1" x14ac:dyDescent="0.2">
      <c r="A101" s="1239"/>
      <c r="B101" s="756">
        <v>56725</v>
      </c>
      <c r="C101" s="756">
        <v>56725</v>
      </c>
      <c r="D101" s="758" t="s">
        <v>2676</v>
      </c>
    </row>
    <row r="102" spans="1:4" s="753" customFormat="1" ht="11.25" customHeight="1" x14ac:dyDescent="0.2">
      <c r="A102" s="1239"/>
      <c r="B102" s="756">
        <v>860</v>
      </c>
      <c r="C102" s="756">
        <v>826.17700000000002</v>
      </c>
      <c r="D102" s="758" t="s">
        <v>2683</v>
      </c>
    </row>
    <row r="103" spans="1:4" s="753" customFormat="1" ht="11.25" customHeight="1" x14ac:dyDescent="0.2">
      <c r="A103" s="1239"/>
      <c r="B103" s="756">
        <v>13306.810000000001</v>
      </c>
      <c r="C103" s="756">
        <v>13293.474</v>
      </c>
      <c r="D103" s="758" t="s">
        <v>2680</v>
      </c>
    </row>
    <row r="104" spans="1:4" s="753" customFormat="1" ht="11.25" customHeight="1" x14ac:dyDescent="0.2">
      <c r="A104" s="1239"/>
      <c r="B104" s="756">
        <v>71884.81</v>
      </c>
      <c r="C104" s="756">
        <v>71837.651000000013</v>
      </c>
      <c r="D104" s="758" t="s">
        <v>11</v>
      </c>
    </row>
    <row r="105" spans="1:4" s="753" customFormat="1" ht="11.25" customHeight="1" x14ac:dyDescent="0.2">
      <c r="A105" s="1239" t="s">
        <v>3513</v>
      </c>
      <c r="B105" s="751">
        <v>292910.51</v>
      </c>
      <c r="C105" s="751">
        <v>288333.75900000002</v>
      </c>
      <c r="D105" s="759" t="s">
        <v>3514</v>
      </c>
    </row>
    <row r="106" spans="1:4" s="753" customFormat="1" ht="11.25" customHeight="1" x14ac:dyDescent="0.2">
      <c r="A106" s="1239"/>
      <c r="B106" s="754">
        <v>292910.51</v>
      </c>
      <c r="C106" s="754">
        <v>288333.75900000002</v>
      </c>
      <c r="D106" s="760" t="s">
        <v>11</v>
      </c>
    </row>
    <row r="107" spans="1:4" s="753" customFormat="1" ht="11.25" customHeight="1" x14ac:dyDescent="0.2">
      <c r="A107" s="1239" t="s">
        <v>973</v>
      </c>
      <c r="B107" s="756">
        <v>150</v>
      </c>
      <c r="C107" s="756">
        <v>150</v>
      </c>
      <c r="D107" s="758" t="s">
        <v>638</v>
      </c>
    </row>
    <row r="108" spans="1:4" s="753" customFormat="1" ht="11.25" customHeight="1" x14ac:dyDescent="0.2">
      <c r="A108" s="1239"/>
      <c r="B108" s="756">
        <v>150</v>
      </c>
      <c r="C108" s="756">
        <v>150</v>
      </c>
      <c r="D108" s="758" t="s">
        <v>11</v>
      </c>
    </row>
    <row r="109" spans="1:4" s="753" customFormat="1" ht="11.25" customHeight="1" x14ac:dyDescent="0.2">
      <c r="A109" s="1239" t="s">
        <v>3515</v>
      </c>
      <c r="B109" s="751">
        <v>100</v>
      </c>
      <c r="C109" s="751">
        <v>100</v>
      </c>
      <c r="D109" s="759" t="s">
        <v>2685</v>
      </c>
    </row>
    <row r="110" spans="1:4" s="753" customFormat="1" ht="11.25" customHeight="1" x14ac:dyDescent="0.2">
      <c r="A110" s="1239"/>
      <c r="B110" s="754">
        <v>100</v>
      </c>
      <c r="C110" s="754">
        <v>100</v>
      </c>
      <c r="D110" s="760" t="s">
        <v>11</v>
      </c>
    </row>
    <row r="111" spans="1:4" s="753" customFormat="1" ht="11.25" customHeight="1" x14ac:dyDescent="0.2">
      <c r="A111" s="1239" t="s">
        <v>769</v>
      </c>
      <c r="B111" s="756">
        <v>150</v>
      </c>
      <c r="C111" s="756">
        <v>150</v>
      </c>
      <c r="D111" s="758" t="s">
        <v>768</v>
      </c>
    </row>
    <row r="112" spans="1:4" s="753" customFormat="1" ht="11.25" customHeight="1" x14ac:dyDescent="0.2">
      <c r="A112" s="1239"/>
      <c r="B112" s="756">
        <v>150</v>
      </c>
      <c r="C112" s="756">
        <v>150</v>
      </c>
      <c r="D112" s="758" t="s">
        <v>11</v>
      </c>
    </row>
    <row r="113" spans="1:4" s="753" customFormat="1" ht="21" x14ac:dyDescent="0.2">
      <c r="A113" s="1239" t="s">
        <v>3516</v>
      </c>
      <c r="B113" s="751">
        <v>100</v>
      </c>
      <c r="C113" s="751">
        <v>100</v>
      </c>
      <c r="D113" s="759" t="s">
        <v>2687</v>
      </c>
    </row>
    <row r="114" spans="1:4" s="753" customFormat="1" ht="11.25" customHeight="1" x14ac:dyDescent="0.2">
      <c r="A114" s="1239"/>
      <c r="B114" s="754">
        <v>100</v>
      </c>
      <c r="C114" s="754">
        <v>100</v>
      </c>
      <c r="D114" s="760" t="s">
        <v>11</v>
      </c>
    </row>
    <row r="115" spans="1:4" s="753" customFormat="1" ht="11.25" customHeight="1" x14ac:dyDescent="0.2">
      <c r="A115" s="1239" t="s">
        <v>3517</v>
      </c>
      <c r="B115" s="756">
        <v>38.299999999999997</v>
      </c>
      <c r="C115" s="756">
        <v>38.299999999999997</v>
      </c>
      <c r="D115" s="758" t="s">
        <v>3479</v>
      </c>
    </row>
    <row r="116" spans="1:4" s="753" customFormat="1" ht="11.25" customHeight="1" x14ac:dyDescent="0.2">
      <c r="A116" s="1239"/>
      <c r="B116" s="756">
        <v>2024</v>
      </c>
      <c r="C116" s="756">
        <v>2024</v>
      </c>
      <c r="D116" s="758" t="s">
        <v>2676</v>
      </c>
    </row>
    <row r="117" spans="1:4" s="753" customFormat="1" ht="11.25" customHeight="1" x14ac:dyDescent="0.2">
      <c r="A117" s="1239"/>
      <c r="B117" s="756">
        <v>182.25</v>
      </c>
      <c r="C117" s="756">
        <v>182.25</v>
      </c>
      <c r="D117" s="758" t="s">
        <v>2680</v>
      </c>
    </row>
    <row r="118" spans="1:4" s="753" customFormat="1" ht="11.25" customHeight="1" x14ac:dyDescent="0.2">
      <c r="A118" s="1239"/>
      <c r="B118" s="756">
        <v>2244.5500000000002</v>
      </c>
      <c r="C118" s="756">
        <v>2244.5500000000002</v>
      </c>
      <c r="D118" s="758" t="s">
        <v>11</v>
      </c>
    </row>
    <row r="119" spans="1:4" s="753" customFormat="1" ht="11.25" customHeight="1" x14ac:dyDescent="0.2">
      <c r="A119" s="1239" t="s">
        <v>3518</v>
      </c>
      <c r="B119" s="751">
        <v>966</v>
      </c>
      <c r="C119" s="751">
        <v>966</v>
      </c>
      <c r="D119" s="759" t="s">
        <v>2676</v>
      </c>
    </row>
    <row r="120" spans="1:4" s="753" customFormat="1" ht="11.25" customHeight="1" x14ac:dyDescent="0.2">
      <c r="A120" s="1239"/>
      <c r="B120" s="754">
        <v>966</v>
      </c>
      <c r="C120" s="754">
        <v>966</v>
      </c>
      <c r="D120" s="760" t="s">
        <v>11</v>
      </c>
    </row>
    <row r="121" spans="1:4" s="753" customFormat="1" ht="11.25" customHeight="1" x14ac:dyDescent="0.2">
      <c r="A121" s="1239" t="s">
        <v>706</v>
      </c>
      <c r="B121" s="756">
        <v>700</v>
      </c>
      <c r="C121" s="756">
        <v>700</v>
      </c>
      <c r="D121" s="758" t="s">
        <v>3519</v>
      </c>
    </row>
    <row r="122" spans="1:4" s="753" customFormat="1" ht="11.25" customHeight="1" x14ac:dyDescent="0.2">
      <c r="A122" s="1239"/>
      <c r="B122" s="756">
        <v>700</v>
      </c>
      <c r="C122" s="756">
        <v>700</v>
      </c>
      <c r="D122" s="758" t="s">
        <v>11</v>
      </c>
    </row>
    <row r="123" spans="1:4" s="753" customFormat="1" ht="11.25" customHeight="1" x14ac:dyDescent="0.2">
      <c r="A123" s="1239" t="s">
        <v>751</v>
      </c>
      <c r="B123" s="751">
        <v>100</v>
      </c>
      <c r="C123" s="751">
        <v>100</v>
      </c>
      <c r="D123" s="759" t="s">
        <v>3520</v>
      </c>
    </row>
    <row r="124" spans="1:4" s="753" customFormat="1" ht="11.25" customHeight="1" x14ac:dyDescent="0.2">
      <c r="A124" s="1239"/>
      <c r="B124" s="756">
        <v>40</v>
      </c>
      <c r="C124" s="756">
        <v>40</v>
      </c>
      <c r="D124" s="758" t="s">
        <v>750</v>
      </c>
    </row>
    <row r="125" spans="1:4" s="753" customFormat="1" ht="11.25" customHeight="1" x14ac:dyDescent="0.2">
      <c r="A125" s="1239"/>
      <c r="B125" s="754">
        <v>140</v>
      </c>
      <c r="C125" s="754">
        <v>140</v>
      </c>
      <c r="D125" s="760" t="s">
        <v>11</v>
      </c>
    </row>
    <row r="126" spans="1:4" s="753" customFormat="1" ht="11.25" customHeight="1" x14ac:dyDescent="0.2">
      <c r="A126" s="1239" t="s">
        <v>3521</v>
      </c>
      <c r="B126" s="756">
        <v>66</v>
      </c>
      <c r="C126" s="756">
        <v>66</v>
      </c>
      <c r="D126" s="758" t="s">
        <v>3520</v>
      </c>
    </row>
    <row r="127" spans="1:4" s="753" customFormat="1" ht="11.25" customHeight="1" x14ac:dyDescent="0.2">
      <c r="A127" s="1239"/>
      <c r="B127" s="756">
        <v>66</v>
      </c>
      <c r="C127" s="756">
        <v>66</v>
      </c>
      <c r="D127" s="758" t="s">
        <v>11</v>
      </c>
    </row>
    <row r="128" spans="1:4" s="753" customFormat="1" ht="11.25" customHeight="1" x14ac:dyDescent="0.2">
      <c r="A128" s="1239" t="s">
        <v>3522</v>
      </c>
      <c r="B128" s="751">
        <v>1512</v>
      </c>
      <c r="C128" s="751">
        <v>1512</v>
      </c>
      <c r="D128" s="759" t="s">
        <v>2676</v>
      </c>
    </row>
    <row r="129" spans="1:4" s="753" customFormat="1" ht="21" x14ac:dyDescent="0.2">
      <c r="A129" s="1239"/>
      <c r="B129" s="756">
        <v>200</v>
      </c>
      <c r="C129" s="756">
        <v>200</v>
      </c>
      <c r="D129" s="758" t="s">
        <v>3488</v>
      </c>
    </row>
    <row r="130" spans="1:4" s="753" customFormat="1" ht="11.25" customHeight="1" x14ac:dyDescent="0.2">
      <c r="A130" s="1239"/>
      <c r="B130" s="754">
        <v>1712</v>
      </c>
      <c r="C130" s="754">
        <v>1712</v>
      </c>
      <c r="D130" s="760" t="s">
        <v>11</v>
      </c>
    </row>
    <row r="131" spans="1:4" s="753" customFormat="1" ht="11.25" customHeight="1" x14ac:dyDescent="0.2">
      <c r="A131" s="1239" t="s">
        <v>1028</v>
      </c>
      <c r="B131" s="751">
        <v>50</v>
      </c>
      <c r="C131" s="751">
        <v>50</v>
      </c>
      <c r="D131" s="759" t="s">
        <v>678</v>
      </c>
    </row>
    <row r="132" spans="1:4" s="753" customFormat="1" ht="11.25" customHeight="1" x14ac:dyDescent="0.2">
      <c r="A132" s="1239"/>
      <c r="B132" s="754">
        <v>50</v>
      </c>
      <c r="C132" s="754">
        <v>50</v>
      </c>
      <c r="D132" s="760" t="s">
        <v>11</v>
      </c>
    </row>
    <row r="133" spans="1:4" s="753" customFormat="1" ht="11.25" customHeight="1" x14ac:dyDescent="0.2">
      <c r="A133" s="1239" t="s">
        <v>3523</v>
      </c>
      <c r="B133" s="751">
        <v>149.5</v>
      </c>
      <c r="C133" s="751">
        <v>149.5</v>
      </c>
      <c r="D133" s="759" t="s">
        <v>3484</v>
      </c>
    </row>
    <row r="134" spans="1:4" s="753" customFormat="1" ht="11.25" customHeight="1" x14ac:dyDescent="0.2">
      <c r="A134" s="1239"/>
      <c r="B134" s="754">
        <v>149.5</v>
      </c>
      <c r="C134" s="754">
        <v>149.5</v>
      </c>
      <c r="D134" s="760" t="s">
        <v>11</v>
      </c>
    </row>
    <row r="135" spans="1:4" s="753" customFormat="1" ht="11.25" customHeight="1" x14ac:dyDescent="0.2">
      <c r="A135" s="1239" t="s">
        <v>3524</v>
      </c>
      <c r="B135" s="756">
        <v>148.5</v>
      </c>
      <c r="C135" s="756">
        <v>148.5</v>
      </c>
      <c r="D135" s="758" t="s">
        <v>3484</v>
      </c>
    </row>
    <row r="136" spans="1:4" s="753" customFormat="1" ht="11.25" customHeight="1" x14ac:dyDescent="0.2">
      <c r="A136" s="1239"/>
      <c r="B136" s="756">
        <v>148.5</v>
      </c>
      <c r="C136" s="756">
        <v>148.5</v>
      </c>
      <c r="D136" s="758" t="s">
        <v>11</v>
      </c>
    </row>
    <row r="137" spans="1:4" s="753" customFormat="1" ht="11.25" customHeight="1" x14ac:dyDescent="0.2">
      <c r="A137" s="1239" t="s">
        <v>3525</v>
      </c>
      <c r="B137" s="751">
        <v>101.15</v>
      </c>
      <c r="C137" s="751">
        <v>0</v>
      </c>
      <c r="D137" s="759" t="s">
        <v>3484</v>
      </c>
    </row>
    <row r="138" spans="1:4" s="753" customFormat="1" ht="11.25" customHeight="1" x14ac:dyDescent="0.2">
      <c r="A138" s="1239"/>
      <c r="B138" s="754">
        <v>101.15</v>
      </c>
      <c r="C138" s="754">
        <v>0</v>
      </c>
      <c r="D138" s="760" t="s">
        <v>11</v>
      </c>
    </row>
    <row r="139" spans="1:4" s="753" customFormat="1" ht="11.25" customHeight="1" x14ac:dyDescent="0.2">
      <c r="A139" s="1239" t="s">
        <v>3526</v>
      </c>
      <c r="B139" s="756">
        <v>540.4</v>
      </c>
      <c r="C139" s="756">
        <v>313.15752000000003</v>
      </c>
      <c r="D139" s="758" t="s">
        <v>3484</v>
      </c>
    </row>
    <row r="140" spans="1:4" s="753" customFormat="1" ht="11.25" customHeight="1" x14ac:dyDescent="0.2">
      <c r="A140" s="1239"/>
      <c r="B140" s="756">
        <v>540.4</v>
      </c>
      <c r="C140" s="756">
        <v>313.15752000000003</v>
      </c>
      <c r="D140" s="758" t="s">
        <v>11</v>
      </c>
    </row>
    <row r="141" spans="1:4" s="753" customFormat="1" ht="11.25" customHeight="1" x14ac:dyDescent="0.2">
      <c r="A141" s="1239" t="s">
        <v>3527</v>
      </c>
      <c r="B141" s="751">
        <v>150</v>
      </c>
      <c r="C141" s="751">
        <v>150</v>
      </c>
      <c r="D141" s="759" t="s">
        <v>3479</v>
      </c>
    </row>
    <row r="142" spans="1:4" s="753" customFormat="1" ht="11.25" customHeight="1" x14ac:dyDescent="0.2">
      <c r="A142" s="1239"/>
      <c r="B142" s="754">
        <v>150</v>
      </c>
      <c r="C142" s="754">
        <v>150</v>
      </c>
      <c r="D142" s="760" t="s">
        <v>11</v>
      </c>
    </row>
    <row r="143" spans="1:4" s="753" customFormat="1" ht="11.25" customHeight="1" x14ac:dyDescent="0.2">
      <c r="A143" s="1239" t="s">
        <v>3528</v>
      </c>
      <c r="B143" s="756">
        <v>200</v>
      </c>
      <c r="C143" s="756">
        <v>200</v>
      </c>
      <c r="D143" s="758" t="s">
        <v>3479</v>
      </c>
    </row>
    <row r="144" spans="1:4" s="753" customFormat="1" ht="11.25" customHeight="1" x14ac:dyDescent="0.2">
      <c r="A144" s="1239"/>
      <c r="B144" s="756">
        <v>200</v>
      </c>
      <c r="C144" s="756">
        <v>200</v>
      </c>
      <c r="D144" s="758" t="s">
        <v>11</v>
      </c>
    </row>
    <row r="145" spans="1:4" s="753" customFormat="1" ht="11.25" customHeight="1" x14ac:dyDescent="0.2">
      <c r="A145" s="1239" t="s">
        <v>3529</v>
      </c>
      <c r="B145" s="751">
        <v>8550.43</v>
      </c>
      <c r="C145" s="751">
        <v>8550.4269999999997</v>
      </c>
      <c r="D145" s="759" t="s">
        <v>894</v>
      </c>
    </row>
    <row r="146" spans="1:4" s="753" customFormat="1" ht="11.25" customHeight="1" x14ac:dyDescent="0.2">
      <c r="A146" s="1239"/>
      <c r="B146" s="754">
        <v>8550.43</v>
      </c>
      <c r="C146" s="754">
        <v>8550.4269999999997</v>
      </c>
      <c r="D146" s="760" t="s">
        <v>11</v>
      </c>
    </row>
    <row r="147" spans="1:4" s="753" customFormat="1" ht="11.25" customHeight="1" x14ac:dyDescent="0.2">
      <c r="A147" s="1239" t="s">
        <v>3530</v>
      </c>
      <c r="B147" s="756">
        <v>149.80000000000001</v>
      </c>
      <c r="C147" s="756">
        <v>149.80000000000001</v>
      </c>
      <c r="D147" s="758" t="s">
        <v>2674</v>
      </c>
    </row>
    <row r="148" spans="1:4" s="753" customFormat="1" ht="11.25" customHeight="1" x14ac:dyDescent="0.2">
      <c r="A148" s="1239"/>
      <c r="B148" s="756">
        <v>759</v>
      </c>
      <c r="C148" s="756">
        <v>759</v>
      </c>
      <c r="D148" s="758" t="s">
        <v>2676</v>
      </c>
    </row>
    <row r="149" spans="1:4" s="753" customFormat="1" ht="11.25" customHeight="1" x14ac:dyDescent="0.2">
      <c r="A149" s="1239"/>
      <c r="B149" s="756">
        <v>317.10000000000002</v>
      </c>
      <c r="C149" s="756">
        <v>317.10000000000002</v>
      </c>
      <c r="D149" s="758" t="s">
        <v>2680</v>
      </c>
    </row>
    <row r="150" spans="1:4" s="753" customFormat="1" ht="11.25" customHeight="1" x14ac:dyDescent="0.2">
      <c r="A150" s="1239"/>
      <c r="B150" s="756">
        <v>1225.9000000000001</v>
      </c>
      <c r="C150" s="756">
        <v>1225.9000000000001</v>
      </c>
      <c r="D150" s="758" t="s">
        <v>11</v>
      </c>
    </row>
    <row r="151" spans="1:4" s="753" customFormat="1" ht="11.25" customHeight="1" x14ac:dyDescent="0.2">
      <c r="A151" s="1239" t="s">
        <v>3531</v>
      </c>
      <c r="B151" s="751">
        <v>150</v>
      </c>
      <c r="C151" s="751">
        <v>0</v>
      </c>
      <c r="D151" s="759" t="s">
        <v>3484</v>
      </c>
    </row>
    <row r="152" spans="1:4" s="753" customFormat="1" ht="11.25" customHeight="1" x14ac:dyDescent="0.2">
      <c r="A152" s="1239"/>
      <c r="B152" s="754">
        <v>150</v>
      </c>
      <c r="C152" s="754">
        <v>0</v>
      </c>
      <c r="D152" s="760" t="s">
        <v>11</v>
      </c>
    </row>
    <row r="153" spans="1:4" s="753" customFormat="1" ht="11.25" customHeight="1" x14ac:dyDescent="0.2">
      <c r="A153" s="1239" t="s">
        <v>680</v>
      </c>
      <c r="B153" s="756">
        <v>200</v>
      </c>
      <c r="C153" s="756">
        <v>200</v>
      </c>
      <c r="D153" s="758" t="s">
        <v>678</v>
      </c>
    </row>
    <row r="154" spans="1:4" s="753" customFormat="1" ht="11.25" customHeight="1" x14ac:dyDescent="0.2">
      <c r="A154" s="1239"/>
      <c r="B154" s="756">
        <v>200</v>
      </c>
      <c r="C154" s="756">
        <v>200</v>
      </c>
      <c r="D154" s="758" t="s">
        <v>11</v>
      </c>
    </row>
    <row r="155" spans="1:4" s="753" customFormat="1" ht="11.25" customHeight="1" x14ac:dyDescent="0.2">
      <c r="A155" s="1239" t="s">
        <v>3532</v>
      </c>
      <c r="B155" s="751">
        <v>210.9</v>
      </c>
      <c r="C155" s="751">
        <v>210.9</v>
      </c>
      <c r="D155" s="759" t="s">
        <v>3479</v>
      </c>
    </row>
    <row r="156" spans="1:4" s="753" customFormat="1" ht="11.25" customHeight="1" x14ac:dyDescent="0.2">
      <c r="A156" s="1239"/>
      <c r="B156" s="754">
        <v>210.9</v>
      </c>
      <c r="C156" s="754">
        <v>210.9</v>
      </c>
      <c r="D156" s="760" t="s">
        <v>11</v>
      </c>
    </row>
    <row r="157" spans="1:4" s="753" customFormat="1" ht="11.25" customHeight="1" x14ac:dyDescent="0.2">
      <c r="A157" s="1239" t="s">
        <v>1114</v>
      </c>
      <c r="B157" s="756">
        <v>1000</v>
      </c>
      <c r="C157" s="756">
        <v>1000</v>
      </c>
      <c r="D157" s="758" t="s">
        <v>1111</v>
      </c>
    </row>
    <row r="158" spans="1:4" s="753" customFormat="1" ht="11.25" customHeight="1" x14ac:dyDescent="0.2">
      <c r="A158" s="1239"/>
      <c r="B158" s="756">
        <v>1000</v>
      </c>
      <c r="C158" s="756">
        <v>1000</v>
      </c>
      <c r="D158" s="758" t="s">
        <v>11</v>
      </c>
    </row>
    <row r="159" spans="1:4" s="753" customFormat="1" ht="11.25" customHeight="1" x14ac:dyDescent="0.2">
      <c r="A159" s="1239" t="s">
        <v>3533</v>
      </c>
      <c r="B159" s="751">
        <v>307</v>
      </c>
      <c r="C159" s="751">
        <v>307</v>
      </c>
      <c r="D159" s="759" t="s">
        <v>3479</v>
      </c>
    </row>
    <row r="160" spans="1:4" s="753" customFormat="1" ht="11.25" customHeight="1" x14ac:dyDescent="0.2">
      <c r="A160" s="1239"/>
      <c r="B160" s="754">
        <v>307</v>
      </c>
      <c r="C160" s="754">
        <v>307</v>
      </c>
      <c r="D160" s="760" t="s">
        <v>11</v>
      </c>
    </row>
    <row r="161" spans="1:4" s="753" customFormat="1" ht="11.25" customHeight="1" x14ac:dyDescent="0.2">
      <c r="A161" s="1239" t="s">
        <v>1115</v>
      </c>
      <c r="B161" s="756">
        <v>1000</v>
      </c>
      <c r="C161" s="756">
        <v>1000</v>
      </c>
      <c r="D161" s="758" t="s">
        <v>1111</v>
      </c>
    </row>
    <row r="162" spans="1:4" s="753" customFormat="1" ht="11.25" customHeight="1" x14ac:dyDescent="0.2">
      <c r="A162" s="1239"/>
      <c r="B162" s="756">
        <v>1000</v>
      </c>
      <c r="C162" s="756">
        <v>1000</v>
      </c>
      <c r="D162" s="758" t="s">
        <v>11</v>
      </c>
    </row>
    <row r="163" spans="1:4" s="753" customFormat="1" ht="11.25" customHeight="1" x14ac:dyDescent="0.2">
      <c r="A163" s="1239" t="s">
        <v>3534</v>
      </c>
      <c r="B163" s="751">
        <v>124</v>
      </c>
      <c r="C163" s="751">
        <v>124</v>
      </c>
      <c r="D163" s="759" t="s">
        <v>3479</v>
      </c>
    </row>
    <row r="164" spans="1:4" s="753" customFormat="1" ht="11.25" customHeight="1" x14ac:dyDescent="0.2">
      <c r="A164" s="1239"/>
      <c r="B164" s="754">
        <v>124</v>
      </c>
      <c r="C164" s="754">
        <v>124</v>
      </c>
      <c r="D164" s="760" t="s">
        <v>11</v>
      </c>
    </row>
    <row r="165" spans="1:4" s="753" customFormat="1" ht="11.25" customHeight="1" x14ac:dyDescent="0.2">
      <c r="A165" s="1239" t="s">
        <v>974</v>
      </c>
      <c r="B165" s="756">
        <v>50</v>
      </c>
      <c r="C165" s="756">
        <v>50</v>
      </c>
      <c r="D165" s="758" t="s">
        <v>638</v>
      </c>
    </row>
    <row r="166" spans="1:4" s="753" customFormat="1" ht="11.25" customHeight="1" x14ac:dyDescent="0.2">
      <c r="A166" s="1239"/>
      <c r="B166" s="756">
        <v>50</v>
      </c>
      <c r="C166" s="756">
        <v>50</v>
      </c>
      <c r="D166" s="758" t="s">
        <v>11</v>
      </c>
    </row>
    <row r="167" spans="1:4" s="753" customFormat="1" ht="11.25" customHeight="1" x14ac:dyDescent="0.2">
      <c r="A167" s="1239" t="s">
        <v>3535</v>
      </c>
      <c r="B167" s="751">
        <v>857.29</v>
      </c>
      <c r="C167" s="751">
        <v>857.29100000000005</v>
      </c>
      <c r="D167" s="759" t="s">
        <v>894</v>
      </c>
    </row>
    <row r="168" spans="1:4" s="753" customFormat="1" ht="11.25" customHeight="1" x14ac:dyDescent="0.2">
      <c r="A168" s="1239"/>
      <c r="B168" s="754">
        <v>857.29</v>
      </c>
      <c r="C168" s="754">
        <v>857.29100000000005</v>
      </c>
      <c r="D168" s="760" t="s">
        <v>11</v>
      </c>
    </row>
    <row r="169" spans="1:4" s="753" customFormat="1" ht="11.25" customHeight="1" x14ac:dyDescent="0.2">
      <c r="A169" s="1239" t="s">
        <v>3536</v>
      </c>
      <c r="B169" s="756">
        <v>60</v>
      </c>
      <c r="C169" s="756">
        <v>60</v>
      </c>
      <c r="D169" s="758" t="s">
        <v>3479</v>
      </c>
    </row>
    <row r="170" spans="1:4" s="753" customFormat="1" ht="11.25" customHeight="1" x14ac:dyDescent="0.2">
      <c r="A170" s="1239"/>
      <c r="B170" s="756">
        <v>60</v>
      </c>
      <c r="C170" s="756">
        <v>60</v>
      </c>
      <c r="D170" s="758" t="s">
        <v>11</v>
      </c>
    </row>
    <row r="171" spans="1:4" s="753" customFormat="1" ht="11.25" customHeight="1" x14ac:dyDescent="0.2">
      <c r="A171" s="1239" t="s">
        <v>1029</v>
      </c>
      <c r="B171" s="751">
        <v>87</v>
      </c>
      <c r="C171" s="751">
        <v>87</v>
      </c>
      <c r="D171" s="759" t="s">
        <v>711</v>
      </c>
    </row>
    <row r="172" spans="1:4" s="753" customFormat="1" ht="11.25" customHeight="1" x14ac:dyDescent="0.2">
      <c r="A172" s="1239"/>
      <c r="B172" s="756">
        <v>150</v>
      </c>
      <c r="C172" s="756">
        <v>0</v>
      </c>
      <c r="D172" s="758" t="s">
        <v>678</v>
      </c>
    </row>
    <row r="173" spans="1:4" s="753" customFormat="1" ht="11.25" customHeight="1" x14ac:dyDescent="0.2">
      <c r="A173" s="1239"/>
      <c r="B173" s="754">
        <v>237</v>
      </c>
      <c r="C173" s="754">
        <v>87</v>
      </c>
      <c r="D173" s="760" t="s">
        <v>11</v>
      </c>
    </row>
    <row r="174" spans="1:4" s="753" customFormat="1" ht="11.25" customHeight="1" x14ac:dyDescent="0.2">
      <c r="A174" s="1239" t="s">
        <v>3537</v>
      </c>
      <c r="B174" s="756">
        <v>2877</v>
      </c>
      <c r="C174" s="756">
        <v>2877</v>
      </c>
      <c r="D174" s="758" t="s">
        <v>2676</v>
      </c>
    </row>
    <row r="175" spans="1:4" s="753" customFormat="1" ht="11.25" customHeight="1" x14ac:dyDescent="0.2">
      <c r="A175" s="1239"/>
      <c r="B175" s="756">
        <v>176.9</v>
      </c>
      <c r="C175" s="756">
        <v>176.9</v>
      </c>
      <c r="D175" s="758" t="s">
        <v>2683</v>
      </c>
    </row>
    <row r="176" spans="1:4" s="753" customFormat="1" ht="11.25" customHeight="1" x14ac:dyDescent="0.2">
      <c r="A176" s="1239"/>
      <c r="B176" s="756">
        <v>3053.9</v>
      </c>
      <c r="C176" s="756">
        <v>3053.9</v>
      </c>
      <c r="D176" s="758" t="s">
        <v>11</v>
      </c>
    </row>
    <row r="177" spans="1:4" s="753" customFormat="1" ht="11.25" customHeight="1" x14ac:dyDescent="0.2">
      <c r="A177" s="1239" t="s">
        <v>3538</v>
      </c>
      <c r="B177" s="751">
        <v>349</v>
      </c>
      <c r="C177" s="751">
        <v>349</v>
      </c>
      <c r="D177" s="759" t="s">
        <v>3479</v>
      </c>
    </row>
    <row r="178" spans="1:4" s="753" customFormat="1" ht="11.25" customHeight="1" x14ac:dyDescent="0.2">
      <c r="A178" s="1239"/>
      <c r="B178" s="754">
        <v>349</v>
      </c>
      <c r="C178" s="754">
        <v>349</v>
      </c>
      <c r="D178" s="760" t="s">
        <v>11</v>
      </c>
    </row>
    <row r="179" spans="1:4" s="753" customFormat="1" ht="11.25" customHeight="1" x14ac:dyDescent="0.2">
      <c r="A179" s="1239" t="s">
        <v>1116</v>
      </c>
      <c r="B179" s="751">
        <v>266</v>
      </c>
      <c r="C179" s="751">
        <v>266</v>
      </c>
      <c r="D179" s="759" t="s">
        <v>3479</v>
      </c>
    </row>
    <row r="180" spans="1:4" s="753" customFormat="1" ht="11.25" customHeight="1" x14ac:dyDescent="0.2">
      <c r="A180" s="1239"/>
      <c r="B180" s="756">
        <v>100</v>
      </c>
      <c r="C180" s="756">
        <v>100</v>
      </c>
      <c r="D180" s="758" t="s">
        <v>1111</v>
      </c>
    </row>
    <row r="181" spans="1:4" s="753" customFormat="1" ht="11.25" customHeight="1" x14ac:dyDescent="0.2">
      <c r="A181" s="1239"/>
      <c r="B181" s="754">
        <v>366</v>
      </c>
      <c r="C181" s="754">
        <v>366</v>
      </c>
      <c r="D181" s="760" t="s">
        <v>11</v>
      </c>
    </row>
    <row r="182" spans="1:4" s="753" customFormat="1" ht="11.25" customHeight="1" x14ac:dyDescent="0.2">
      <c r="A182" s="1239" t="s">
        <v>3539</v>
      </c>
      <c r="B182" s="751">
        <v>298.8</v>
      </c>
      <c r="C182" s="751">
        <v>260.70400000000001</v>
      </c>
      <c r="D182" s="759" t="s">
        <v>3479</v>
      </c>
    </row>
    <row r="183" spans="1:4" s="753" customFormat="1" ht="11.25" customHeight="1" x14ac:dyDescent="0.2">
      <c r="A183" s="1239"/>
      <c r="B183" s="754">
        <v>298.8</v>
      </c>
      <c r="C183" s="754">
        <v>260.70400000000001</v>
      </c>
      <c r="D183" s="760" t="s">
        <v>11</v>
      </c>
    </row>
    <row r="184" spans="1:4" s="753" customFormat="1" ht="11.25" customHeight="1" x14ac:dyDescent="0.2">
      <c r="A184" s="1239" t="s">
        <v>3540</v>
      </c>
      <c r="B184" s="756">
        <v>500</v>
      </c>
      <c r="C184" s="756">
        <v>250</v>
      </c>
      <c r="D184" s="758" t="s">
        <v>2811</v>
      </c>
    </row>
    <row r="185" spans="1:4" s="753" customFormat="1" ht="11.25" customHeight="1" x14ac:dyDescent="0.2">
      <c r="A185" s="1239"/>
      <c r="B185" s="756">
        <v>500</v>
      </c>
      <c r="C185" s="756">
        <v>250</v>
      </c>
      <c r="D185" s="758" t="s">
        <v>11</v>
      </c>
    </row>
    <row r="186" spans="1:4" s="753" customFormat="1" ht="11.25" customHeight="1" x14ac:dyDescent="0.2">
      <c r="A186" s="1239" t="s">
        <v>3541</v>
      </c>
      <c r="B186" s="751">
        <v>9669.9600000000009</v>
      </c>
      <c r="C186" s="751">
        <v>9654.5220000000008</v>
      </c>
      <c r="D186" s="759" t="s">
        <v>894</v>
      </c>
    </row>
    <row r="187" spans="1:4" s="753" customFormat="1" ht="11.25" customHeight="1" x14ac:dyDescent="0.2">
      <c r="A187" s="1239"/>
      <c r="B187" s="754">
        <v>9669.9600000000009</v>
      </c>
      <c r="C187" s="754">
        <v>9654.5220000000008</v>
      </c>
      <c r="D187" s="760" t="s">
        <v>11</v>
      </c>
    </row>
    <row r="188" spans="1:4" s="753" customFormat="1" ht="11.25" customHeight="1" x14ac:dyDescent="0.2">
      <c r="A188" s="1239" t="s">
        <v>3542</v>
      </c>
      <c r="B188" s="756">
        <v>269.2</v>
      </c>
      <c r="C188" s="756">
        <v>269.1635</v>
      </c>
      <c r="D188" s="758" t="s">
        <v>2677</v>
      </c>
    </row>
    <row r="189" spans="1:4" s="753" customFormat="1" ht="11.25" customHeight="1" x14ac:dyDescent="0.2">
      <c r="A189" s="1239"/>
      <c r="B189" s="756">
        <v>269.2</v>
      </c>
      <c r="C189" s="756">
        <v>269.1635</v>
      </c>
      <c r="D189" s="758" t="s">
        <v>11</v>
      </c>
    </row>
    <row r="190" spans="1:4" s="753" customFormat="1" ht="11.25" customHeight="1" x14ac:dyDescent="0.2">
      <c r="A190" s="1239" t="s">
        <v>3543</v>
      </c>
      <c r="B190" s="751">
        <v>51</v>
      </c>
      <c r="C190" s="751">
        <v>51</v>
      </c>
      <c r="D190" s="759" t="s">
        <v>3479</v>
      </c>
    </row>
    <row r="191" spans="1:4" s="753" customFormat="1" ht="11.25" customHeight="1" x14ac:dyDescent="0.2">
      <c r="A191" s="1239"/>
      <c r="B191" s="754">
        <v>51</v>
      </c>
      <c r="C191" s="754">
        <v>51</v>
      </c>
      <c r="D191" s="760" t="s">
        <v>11</v>
      </c>
    </row>
    <row r="192" spans="1:4" s="753" customFormat="1" ht="11.25" customHeight="1" x14ac:dyDescent="0.2">
      <c r="A192" s="1239" t="s">
        <v>3544</v>
      </c>
      <c r="B192" s="756">
        <v>119</v>
      </c>
      <c r="C192" s="756">
        <v>119</v>
      </c>
      <c r="D192" s="758" t="s">
        <v>3479</v>
      </c>
    </row>
    <row r="193" spans="1:4" s="753" customFormat="1" ht="11.25" customHeight="1" x14ac:dyDescent="0.2">
      <c r="A193" s="1239"/>
      <c r="B193" s="756">
        <v>119</v>
      </c>
      <c r="C193" s="756">
        <v>119</v>
      </c>
      <c r="D193" s="758" t="s">
        <v>11</v>
      </c>
    </row>
    <row r="194" spans="1:4" s="753" customFormat="1" ht="11.25" customHeight="1" x14ac:dyDescent="0.2">
      <c r="A194" s="1239" t="s">
        <v>3545</v>
      </c>
      <c r="B194" s="751">
        <v>400</v>
      </c>
      <c r="C194" s="751">
        <v>400</v>
      </c>
      <c r="D194" s="759" t="s">
        <v>3479</v>
      </c>
    </row>
    <row r="195" spans="1:4" s="753" customFormat="1" ht="11.25" customHeight="1" x14ac:dyDescent="0.2">
      <c r="A195" s="1239"/>
      <c r="B195" s="754">
        <v>400</v>
      </c>
      <c r="C195" s="754">
        <v>400</v>
      </c>
      <c r="D195" s="760" t="s">
        <v>11</v>
      </c>
    </row>
    <row r="196" spans="1:4" s="753" customFormat="1" ht="11.25" customHeight="1" x14ac:dyDescent="0.2">
      <c r="A196" s="1239" t="s">
        <v>3546</v>
      </c>
      <c r="B196" s="756">
        <v>135</v>
      </c>
      <c r="C196" s="756">
        <v>135</v>
      </c>
      <c r="D196" s="758" t="s">
        <v>3479</v>
      </c>
    </row>
    <row r="197" spans="1:4" s="753" customFormat="1" ht="11.25" customHeight="1" x14ac:dyDescent="0.2">
      <c r="A197" s="1239"/>
      <c r="B197" s="756">
        <v>135</v>
      </c>
      <c r="C197" s="756">
        <v>135</v>
      </c>
      <c r="D197" s="758" t="s">
        <v>11</v>
      </c>
    </row>
    <row r="198" spans="1:4" s="753" customFormat="1" ht="21" x14ac:dyDescent="0.2">
      <c r="A198" s="1239" t="s">
        <v>975</v>
      </c>
      <c r="B198" s="751">
        <v>33</v>
      </c>
      <c r="C198" s="751">
        <v>33</v>
      </c>
      <c r="D198" s="759" t="s">
        <v>2687</v>
      </c>
    </row>
    <row r="199" spans="1:4" s="753" customFormat="1" ht="11.25" customHeight="1" x14ac:dyDescent="0.2">
      <c r="A199" s="1239"/>
      <c r="B199" s="756">
        <v>200</v>
      </c>
      <c r="C199" s="756">
        <v>100</v>
      </c>
      <c r="D199" s="758" t="s">
        <v>638</v>
      </c>
    </row>
    <row r="200" spans="1:4" s="753" customFormat="1" ht="11.25" customHeight="1" x14ac:dyDescent="0.2">
      <c r="A200" s="1239"/>
      <c r="B200" s="754">
        <v>233</v>
      </c>
      <c r="C200" s="754">
        <v>133</v>
      </c>
      <c r="D200" s="760" t="s">
        <v>11</v>
      </c>
    </row>
    <row r="201" spans="1:4" s="753" customFormat="1" ht="11.25" customHeight="1" x14ac:dyDescent="0.2">
      <c r="A201" s="1239" t="s">
        <v>3547</v>
      </c>
      <c r="B201" s="756">
        <v>8410</v>
      </c>
      <c r="C201" s="756">
        <v>0</v>
      </c>
      <c r="D201" s="758" t="s">
        <v>3548</v>
      </c>
    </row>
    <row r="202" spans="1:4" s="753" customFormat="1" ht="11.25" customHeight="1" x14ac:dyDescent="0.2">
      <c r="A202" s="1239"/>
      <c r="B202" s="756">
        <v>8410</v>
      </c>
      <c r="C202" s="756">
        <v>0</v>
      </c>
      <c r="D202" s="758" t="s">
        <v>11</v>
      </c>
    </row>
    <row r="203" spans="1:4" s="753" customFormat="1" ht="11.25" customHeight="1" x14ac:dyDescent="0.2">
      <c r="A203" s="1239" t="s">
        <v>3549</v>
      </c>
      <c r="B203" s="751">
        <v>893</v>
      </c>
      <c r="C203" s="751">
        <v>893</v>
      </c>
      <c r="D203" s="759" t="s">
        <v>2676</v>
      </c>
    </row>
    <row r="204" spans="1:4" s="753" customFormat="1" ht="11.25" customHeight="1" x14ac:dyDescent="0.2">
      <c r="A204" s="1239"/>
      <c r="B204" s="754">
        <v>893</v>
      </c>
      <c r="C204" s="754">
        <v>893</v>
      </c>
      <c r="D204" s="760" t="s">
        <v>11</v>
      </c>
    </row>
    <row r="205" spans="1:4" s="753" customFormat="1" ht="11.25" customHeight="1" x14ac:dyDescent="0.2">
      <c r="A205" s="1239" t="s">
        <v>3550</v>
      </c>
      <c r="B205" s="756">
        <v>1672</v>
      </c>
      <c r="C205" s="756">
        <v>1672</v>
      </c>
      <c r="D205" s="758" t="s">
        <v>2676</v>
      </c>
    </row>
    <row r="206" spans="1:4" s="753" customFormat="1" ht="11.25" customHeight="1" x14ac:dyDescent="0.2">
      <c r="A206" s="1239"/>
      <c r="B206" s="756">
        <v>383.4</v>
      </c>
      <c r="C206" s="756">
        <v>383.4</v>
      </c>
      <c r="D206" s="758" t="s">
        <v>2680</v>
      </c>
    </row>
    <row r="207" spans="1:4" s="753" customFormat="1" ht="11.25" customHeight="1" x14ac:dyDescent="0.2">
      <c r="A207" s="1239"/>
      <c r="B207" s="756">
        <v>2055.4</v>
      </c>
      <c r="C207" s="756">
        <v>2055.4</v>
      </c>
      <c r="D207" s="758" t="s">
        <v>11</v>
      </c>
    </row>
    <row r="208" spans="1:4" s="753" customFormat="1" ht="11.25" customHeight="1" x14ac:dyDescent="0.2">
      <c r="A208" s="1239" t="s">
        <v>976</v>
      </c>
      <c r="B208" s="751">
        <v>150</v>
      </c>
      <c r="C208" s="751">
        <v>150</v>
      </c>
      <c r="D208" s="759" t="s">
        <v>638</v>
      </c>
    </row>
    <row r="209" spans="1:4" s="753" customFormat="1" ht="11.25" customHeight="1" x14ac:dyDescent="0.2">
      <c r="A209" s="1239"/>
      <c r="B209" s="754">
        <v>150</v>
      </c>
      <c r="C209" s="754">
        <v>150</v>
      </c>
      <c r="D209" s="760" t="s">
        <v>11</v>
      </c>
    </row>
    <row r="210" spans="1:4" s="753" customFormat="1" ht="11.25" customHeight="1" x14ac:dyDescent="0.2">
      <c r="A210" s="1239" t="s">
        <v>3551</v>
      </c>
      <c r="B210" s="756">
        <v>356</v>
      </c>
      <c r="C210" s="756">
        <v>356</v>
      </c>
      <c r="D210" s="758" t="s">
        <v>3479</v>
      </c>
    </row>
    <row r="211" spans="1:4" s="753" customFormat="1" ht="11.25" customHeight="1" x14ac:dyDescent="0.2">
      <c r="A211" s="1239"/>
      <c r="B211" s="756">
        <v>356</v>
      </c>
      <c r="C211" s="756">
        <v>356</v>
      </c>
      <c r="D211" s="758" t="s">
        <v>11</v>
      </c>
    </row>
    <row r="212" spans="1:4" s="753" customFormat="1" ht="11.25" customHeight="1" x14ac:dyDescent="0.2">
      <c r="A212" s="1239" t="s">
        <v>3552</v>
      </c>
      <c r="B212" s="751">
        <v>195</v>
      </c>
      <c r="C212" s="751">
        <v>0</v>
      </c>
      <c r="D212" s="759" t="s">
        <v>3484</v>
      </c>
    </row>
    <row r="213" spans="1:4" s="753" customFormat="1" ht="11.25" customHeight="1" x14ac:dyDescent="0.2">
      <c r="A213" s="1239"/>
      <c r="B213" s="754">
        <v>195</v>
      </c>
      <c r="C213" s="754">
        <v>0</v>
      </c>
      <c r="D213" s="760" t="s">
        <v>11</v>
      </c>
    </row>
    <row r="214" spans="1:4" s="753" customFormat="1" ht="11.25" customHeight="1" x14ac:dyDescent="0.2">
      <c r="A214" s="1239" t="s">
        <v>3553</v>
      </c>
      <c r="B214" s="756">
        <v>400</v>
      </c>
      <c r="C214" s="756">
        <v>400</v>
      </c>
      <c r="D214" s="758" t="s">
        <v>3479</v>
      </c>
    </row>
    <row r="215" spans="1:4" s="753" customFormat="1" ht="11.25" customHeight="1" x14ac:dyDescent="0.2">
      <c r="A215" s="1239"/>
      <c r="B215" s="756">
        <v>400</v>
      </c>
      <c r="C215" s="756">
        <v>400</v>
      </c>
      <c r="D215" s="758" t="s">
        <v>11</v>
      </c>
    </row>
    <row r="216" spans="1:4" s="753" customFormat="1" ht="11.25" customHeight="1" x14ac:dyDescent="0.2">
      <c r="A216" s="1239" t="s">
        <v>3554</v>
      </c>
      <c r="B216" s="751">
        <v>1121</v>
      </c>
      <c r="C216" s="751">
        <v>1121</v>
      </c>
      <c r="D216" s="759" t="s">
        <v>2676</v>
      </c>
    </row>
    <row r="217" spans="1:4" s="753" customFormat="1" ht="11.25" customHeight="1" x14ac:dyDescent="0.2">
      <c r="A217" s="1239"/>
      <c r="B217" s="754">
        <v>1121</v>
      </c>
      <c r="C217" s="754">
        <v>1121</v>
      </c>
      <c r="D217" s="760" t="s">
        <v>11</v>
      </c>
    </row>
    <row r="218" spans="1:4" s="753" customFormat="1" ht="11.25" customHeight="1" x14ac:dyDescent="0.2">
      <c r="A218" s="1239" t="s">
        <v>3555</v>
      </c>
      <c r="B218" s="756">
        <v>136.5</v>
      </c>
      <c r="C218" s="756">
        <v>0</v>
      </c>
      <c r="D218" s="758" t="s">
        <v>3484</v>
      </c>
    </row>
    <row r="219" spans="1:4" s="753" customFormat="1" ht="11.25" customHeight="1" x14ac:dyDescent="0.2">
      <c r="A219" s="1239"/>
      <c r="B219" s="756">
        <v>136.5</v>
      </c>
      <c r="C219" s="756">
        <v>0</v>
      </c>
      <c r="D219" s="758" t="s">
        <v>11</v>
      </c>
    </row>
    <row r="220" spans="1:4" s="753" customFormat="1" ht="11.25" customHeight="1" x14ac:dyDescent="0.2">
      <c r="A220" s="1239" t="s">
        <v>1149</v>
      </c>
      <c r="B220" s="751">
        <v>40</v>
      </c>
      <c r="C220" s="751">
        <v>38.8752</v>
      </c>
      <c r="D220" s="759" t="s">
        <v>756</v>
      </c>
    </row>
    <row r="221" spans="1:4" s="753" customFormat="1" ht="11.25" customHeight="1" x14ac:dyDescent="0.2">
      <c r="A221" s="1239"/>
      <c r="B221" s="754">
        <v>40</v>
      </c>
      <c r="C221" s="754">
        <v>38.8752</v>
      </c>
      <c r="D221" s="760" t="s">
        <v>11</v>
      </c>
    </row>
    <row r="222" spans="1:4" s="753" customFormat="1" ht="11.25" customHeight="1" x14ac:dyDescent="0.2">
      <c r="A222" s="1239" t="s">
        <v>1139</v>
      </c>
      <c r="B222" s="751">
        <v>17</v>
      </c>
      <c r="C222" s="751">
        <v>17</v>
      </c>
      <c r="D222" s="759" t="s">
        <v>750</v>
      </c>
    </row>
    <row r="223" spans="1:4" s="753" customFormat="1" ht="11.25" customHeight="1" x14ac:dyDescent="0.2">
      <c r="A223" s="1239"/>
      <c r="B223" s="754">
        <v>17</v>
      </c>
      <c r="C223" s="754">
        <v>17</v>
      </c>
      <c r="D223" s="760" t="s">
        <v>11</v>
      </c>
    </row>
    <row r="224" spans="1:4" s="753" customFormat="1" ht="11.25" customHeight="1" x14ac:dyDescent="0.2">
      <c r="A224" s="1239" t="s">
        <v>3556</v>
      </c>
      <c r="B224" s="751">
        <v>940</v>
      </c>
      <c r="C224" s="751">
        <v>940</v>
      </c>
      <c r="D224" s="759" t="s">
        <v>2676</v>
      </c>
    </row>
    <row r="225" spans="1:4" s="753" customFormat="1" ht="11.25" customHeight="1" x14ac:dyDescent="0.2">
      <c r="A225" s="1239"/>
      <c r="B225" s="754">
        <v>940</v>
      </c>
      <c r="C225" s="754">
        <v>940</v>
      </c>
      <c r="D225" s="760" t="s">
        <v>11</v>
      </c>
    </row>
    <row r="226" spans="1:4" s="753" customFormat="1" ht="11.25" customHeight="1" x14ac:dyDescent="0.2">
      <c r="A226" s="1239" t="s">
        <v>3557</v>
      </c>
      <c r="B226" s="751">
        <v>150</v>
      </c>
      <c r="C226" s="751">
        <v>150</v>
      </c>
      <c r="D226" s="759" t="s">
        <v>2685</v>
      </c>
    </row>
    <row r="227" spans="1:4" s="753" customFormat="1" ht="11.25" customHeight="1" x14ac:dyDescent="0.2">
      <c r="A227" s="1239"/>
      <c r="B227" s="754">
        <v>150</v>
      </c>
      <c r="C227" s="754">
        <v>150</v>
      </c>
      <c r="D227" s="760" t="s">
        <v>11</v>
      </c>
    </row>
    <row r="228" spans="1:4" s="753" customFormat="1" ht="21" x14ac:dyDescent="0.2">
      <c r="A228" s="1239" t="s">
        <v>3558</v>
      </c>
      <c r="B228" s="751">
        <v>156</v>
      </c>
      <c r="C228" s="751">
        <v>156</v>
      </c>
      <c r="D228" s="759" t="s">
        <v>2822</v>
      </c>
    </row>
    <row r="229" spans="1:4" s="753" customFormat="1" ht="21" x14ac:dyDescent="0.2">
      <c r="A229" s="1239"/>
      <c r="B229" s="756">
        <v>67.3</v>
      </c>
      <c r="C229" s="756">
        <v>67.3</v>
      </c>
      <c r="D229" s="758" t="s">
        <v>3499</v>
      </c>
    </row>
    <row r="230" spans="1:4" s="753" customFormat="1" ht="11.25" customHeight="1" x14ac:dyDescent="0.2">
      <c r="A230" s="1239"/>
      <c r="B230" s="756">
        <v>2271</v>
      </c>
      <c r="C230" s="756">
        <v>2271</v>
      </c>
      <c r="D230" s="758" t="s">
        <v>2676</v>
      </c>
    </row>
    <row r="231" spans="1:4" s="753" customFormat="1" ht="11.25" customHeight="1" x14ac:dyDescent="0.2">
      <c r="A231" s="1239"/>
      <c r="B231" s="756">
        <v>1035.9000000000001</v>
      </c>
      <c r="C231" s="756">
        <v>1035.9000000000001</v>
      </c>
      <c r="D231" s="758" t="s">
        <v>2680</v>
      </c>
    </row>
    <row r="232" spans="1:4" s="753" customFormat="1" ht="11.25" customHeight="1" x14ac:dyDescent="0.2">
      <c r="A232" s="1239"/>
      <c r="B232" s="754">
        <v>3530.2000000000003</v>
      </c>
      <c r="C232" s="754">
        <v>3530.2000000000003</v>
      </c>
      <c r="D232" s="760" t="s">
        <v>11</v>
      </c>
    </row>
    <row r="233" spans="1:4" s="753" customFormat="1" ht="11.25" customHeight="1" x14ac:dyDescent="0.2">
      <c r="A233" s="1239" t="s">
        <v>790</v>
      </c>
      <c r="B233" s="756">
        <v>200</v>
      </c>
      <c r="C233" s="756">
        <v>200</v>
      </c>
      <c r="D233" s="758" t="s">
        <v>789</v>
      </c>
    </row>
    <row r="234" spans="1:4" s="753" customFormat="1" ht="11.25" customHeight="1" x14ac:dyDescent="0.2">
      <c r="A234" s="1239"/>
      <c r="B234" s="756">
        <v>200</v>
      </c>
      <c r="C234" s="756">
        <v>200</v>
      </c>
      <c r="D234" s="758" t="s">
        <v>11</v>
      </c>
    </row>
    <row r="235" spans="1:4" s="753" customFormat="1" ht="11.25" customHeight="1" x14ac:dyDescent="0.2">
      <c r="A235" s="1239" t="s">
        <v>3559</v>
      </c>
      <c r="B235" s="751">
        <v>80</v>
      </c>
      <c r="C235" s="751">
        <v>80</v>
      </c>
      <c r="D235" s="759" t="s">
        <v>3560</v>
      </c>
    </row>
    <row r="236" spans="1:4" s="753" customFormat="1" ht="11.25" customHeight="1" x14ac:dyDescent="0.2">
      <c r="A236" s="1239"/>
      <c r="B236" s="754">
        <v>80</v>
      </c>
      <c r="C236" s="754">
        <v>80</v>
      </c>
      <c r="D236" s="760" t="s">
        <v>11</v>
      </c>
    </row>
    <row r="237" spans="1:4" s="753" customFormat="1" ht="11.25" customHeight="1" x14ac:dyDescent="0.2">
      <c r="A237" s="1239" t="s">
        <v>3561</v>
      </c>
      <c r="B237" s="756">
        <v>148.69999999999999</v>
      </c>
      <c r="C237" s="756">
        <v>46.718859999999999</v>
      </c>
      <c r="D237" s="758" t="s">
        <v>3484</v>
      </c>
    </row>
    <row r="238" spans="1:4" s="753" customFormat="1" ht="11.25" customHeight="1" x14ac:dyDescent="0.2">
      <c r="A238" s="1239"/>
      <c r="B238" s="756">
        <v>148.69999999999999</v>
      </c>
      <c r="C238" s="756">
        <v>46.718859999999999</v>
      </c>
      <c r="D238" s="758" t="s">
        <v>11</v>
      </c>
    </row>
    <row r="239" spans="1:4" s="753" customFormat="1" ht="11.25" customHeight="1" x14ac:dyDescent="0.2">
      <c r="A239" s="1239" t="s">
        <v>3562</v>
      </c>
      <c r="B239" s="751">
        <v>156.80000000000001</v>
      </c>
      <c r="C239" s="751">
        <v>129.08593000000002</v>
      </c>
      <c r="D239" s="759" t="s">
        <v>3479</v>
      </c>
    </row>
    <row r="240" spans="1:4" s="753" customFormat="1" ht="11.25" customHeight="1" x14ac:dyDescent="0.2">
      <c r="A240" s="1239"/>
      <c r="B240" s="754">
        <v>156.80000000000001</v>
      </c>
      <c r="C240" s="754">
        <v>129.08593000000002</v>
      </c>
      <c r="D240" s="760" t="s">
        <v>11</v>
      </c>
    </row>
    <row r="241" spans="1:4" s="753" customFormat="1" ht="11.25" customHeight="1" x14ac:dyDescent="0.2">
      <c r="A241" s="1239" t="s">
        <v>977</v>
      </c>
      <c r="B241" s="756">
        <v>100</v>
      </c>
      <c r="C241" s="756">
        <v>100</v>
      </c>
      <c r="D241" s="758" t="s">
        <v>638</v>
      </c>
    </row>
    <row r="242" spans="1:4" s="753" customFormat="1" ht="11.25" customHeight="1" x14ac:dyDescent="0.2">
      <c r="A242" s="1239"/>
      <c r="B242" s="756">
        <v>100</v>
      </c>
      <c r="C242" s="756">
        <v>100</v>
      </c>
      <c r="D242" s="758" t="s">
        <v>11</v>
      </c>
    </row>
    <row r="243" spans="1:4" s="753" customFormat="1" ht="11.25" customHeight="1" x14ac:dyDescent="0.2">
      <c r="A243" s="1239" t="s">
        <v>3563</v>
      </c>
      <c r="B243" s="751">
        <v>3392</v>
      </c>
      <c r="C243" s="751">
        <v>3392</v>
      </c>
      <c r="D243" s="759" t="s">
        <v>2676</v>
      </c>
    </row>
    <row r="244" spans="1:4" s="753" customFormat="1" ht="11.25" customHeight="1" x14ac:dyDescent="0.2">
      <c r="A244" s="1239"/>
      <c r="B244" s="754">
        <v>3392</v>
      </c>
      <c r="C244" s="754">
        <v>3392</v>
      </c>
      <c r="D244" s="760" t="s">
        <v>11</v>
      </c>
    </row>
    <row r="245" spans="1:4" s="753" customFormat="1" ht="21" x14ac:dyDescent="0.2">
      <c r="A245" s="1239" t="s">
        <v>3564</v>
      </c>
      <c r="B245" s="756">
        <v>169</v>
      </c>
      <c r="C245" s="756">
        <v>169</v>
      </c>
      <c r="D245" s="758" t="s">
        <v>2822</v>
      </c>
    </row>
    <row r="246" spans="1:4" s="753" customFormat="1" ht="11.25" customHeight="1" x14ac:dyDescent="0.2">
      <c r="A246" s="1239"/>
      <c r="B246" s="756">
        <v>216</v>
      </c>
      <c r="C246" s="756">
        <v>216</v>
      </c>
      <c r="D246" s="758" t="s">
        <v>2676</v>
      </c>
    </row>
    <row r="247" spans="1:4" s="753" customFormat="1" ht="11.25" customHeight="1" x14ac:dyDescent="0.2">
      <c r="A247" s="1239"/>
      <c r="B247" s="756">
        <v>20.3</v>
      </c>
      <c r="C247" s="756">
        <v>20.3</v>
      </c>
      <c r="D247" s="758" t="s">
        <v>3508</v>
      </c>
    </row>
    <row r="248" spans="1:4" s="753" customFormat="1" ht="11.25" customHeight="1" x14ac:dyDescent="0.2">
      <c r="A248" s="1239"/>
      <c r="B248" s="756">
        <v>30</v>
      </c>
      <c r="C248" s="756">
        <v>30</v>
      </c>
      <c r="D248" s="758" t="s">
        <v>2683</v>
      </c>
    </row>
    <row r="249" spans="1:4" s="753" customFormat="1" ht="11.25" customHeight="1" x14ac:dyDescent="0.2">
      <c r="A249" s="1239"/>
      <c r="B249" s="756">
        <v>435.3</v>
      </c>
      <c r="C249" s="756">
        <v>435.3</v>
      </c>
      <c r="D249" s="758" t="s">
        <v>11</v>
      </c>
    </row>
    <row r="250" spans="1:4" s="753" customFormat="1" ht="11.25" customHeight="1" x14ac:dyDescent="0.2">
      <c r="A250" s="1239" t="s">
        <v>712</v>
      </c>
      <c r="B250" s="751">
        <v>3000</v>
      </c>
      <c r="C250" s="751">
        <v>3000</v>
      </c>
      <c r="D250" s="759" t="s">
        <v>711</v>
      </c>
    </row>
    <row r="251" spans="1:4" s="753" customFormat="1" ht="11.25" customHeight="1" x14ac:dyDescent="0.2">
      <c r="A251" s="1239"/>
      <c r="B251" s="754">
        <v>3000</v>
      </c>
      <c r="C251" s="754">
        <v>3000</v>
      </c>
      <c r="D251" s="760" t="s">
        <v>11</v>
      </c>
    </row>
    <row r="252" spans="1:4" s="753" customFormat="1" ht="11.25" customHeight="1" x14ac:dyDescent="0.2">
      <c r="A252" s="1239" t="s">
        <v>3565</v>
      </c>
      <c r="B252" s="756">
        <v>72.599999999999994</v>
      </c>
      <c r="C252" s="756">
        <v>72.599999999999994</v>
      </c>
      <c r="D252" s="758" t="s">
        <v>2693</v>
      </c>
    </row>
    <row r="253" spans="1:4" s="753" customFormat="1" ht="11.25" customHeight="1" x14ac:dyDescent="0.2">
      <c r="A253" s="1239"/>
      <c r="B253" s="756">
        <v>87.2</v>
      </c>
      <c r="C253" s="756">
        <v>87.2</v>
      </c>
      <c r="D253" s="758" t="s">
        <v>2694</v>
      </c>
    </row>
    <row r="254" spans="1:4" s="753" customFormat="1" ht="11.25" customHeight="1" x14ac:dyDescent="0.2">
      <c r="A254" s="1239"/>
      <c r="B254" s="756">
        <v>159.80000000000001</v>
      </c>
      <c r="C254" s="756">
        <v>159.80000000000001</v>
      </c>
      <c r="D254" s="758" t="s">
        <v>11</v>
      </c>
    </row>
    <row r="255" spans="1:4" s="753" customFormat="1" ht="11.25" customHeight="1" x14ac:dyDescent="0.2">
      <c r="A255" s="1239" t="s">
        <v>1143</v>
      </c>
      <c r="B255" s="751">
        <v>100</v>
      </c>
      <c r="C255" s="751">
        <v>100</v>
      </c>
      <c r="D255" s="759" t="s">
        <v>2694</v>
      </c>
    </row>
    <row r="256" spans="1:4" s="753" customFormat="1" ht="11.25" customHeight="1" x14ac:dyDescent="0.2">
      <c r="A256" s="1239"/>
      <c r="B256" s="756">
        <v>300</v>
      </c>
      <c r="C256" s="756">
        <v>300</v>
      </c>
      <c r="D256" s="758" t="s">
        <v>3566</v>
      </c>
    </row>
    <row r="257" spans="1:4" s="753" customFormat="1" ht="11.25" customHeight="1" x14ac:dyDescent="0.2">
      <c r="A257" s="1239"/>
      <c r="B257" s="754">
        <v>400</v>
      </c>
      <c r="C257" s="754">
        <v>400</v>
      </c>
      <c r="D257" s="760" t="s">
        <v>11</v>
      </c>
    </row>
    <row r="258" spans="1:4" s="753" customFormat="1" ht="11.25" customHeight="1" x14ac:dyDescent="0.2">
      <c r="A258" s="1239" t="s">
        <v>3567</v>
      </c>
      <c r="B258" s="756">
        <v>560</v>
      </c>
      <c r="C258" s="756">
        <v>560</v>
      </c>
      <c r="D258" s="758" t="s">
        <v>2676</v>
      </c>
    </row>
    <row r="259" spans="1:4" s="753" customFormat="1" ht="11.25" customHeight="1" x14ac:dyDescent="0.2">
      <c r="A259" s="1239"/>
      <c r="B259" s="756">
        <v>560</v>
      </c>
      <c r="C259" s="756">
        <v>560</v>
      </c>
      <c r="D259" s="758" t="s">
        <v>11</v>
      </c>
    </row>
    <row r="260" spans="1:4" s="753" customFormat="1" ht="11.25" customHeight="1" x14ac:dyDescent="0.2">
      <c r="A260" s="1239" t="s">
        <v>3568</v>
      </c>
      <c r="B260" s="751">
        <v>32</v>
      </c>
      <c r="C260" s="751">
        <v>32</v>
      </c>
      <c r="D260" s="759" t="s">
        <v>3508</v>
      </c>
    </row>
    <row r="261" spans="1:4" s="753" customFormat="1" ht="11.25" customHeight="1" x14ac:dyDescent="0.2">
      <c r="A261" s="1239"/>
      <c r="B261" s="754">
        <v>32</v>
      </c>
      <c r="C261" s="754">
        <v>32</v>
      </c>
      <c r="D261" s="760" t="s">
        <v>11</v>
      </c>
    </row>
    <row r="262" spans="1:4" s="753" customFormat="1" ht="11.25" customHeight="1" x14ac:dyDescent="0.2">
      <c r="A262" s="1239" t="s">
        <v>3569</v>
      </c>
      <c r="B262" s="756">
        <v>141</v>
      </c>
      <c r="C262" s="756">
        <v>141</v>
      </c>
      <c r="D262" s="758" t="s">
        <v>2674</v>
      </c>
    </row>
    <row r="263" spans="1:4" s="753" customFormat="1" ht="21" x14ac:dyDescent="0.2">
      <c r="A263" s="1239"/>
      <c r="B263" s="756">
        <v>71</v>
      </c>
      <c r="C263" s="756">
        <v>71</v>
      </c>
      <c r="D263" s="758" t="s">
        <v>2822</v>
      </c>
    </row>
    <row r="264" spans="1:4" s="753" customFormat="1" ht="11.25" customHeight="1" x14ac:dyDescent="0.2">
      <c r="A264" s="1239"/>
      <c r="B264" s="756">
        <v>4708</v>
      </c>
      <c r="C264" s="756">
        <v>4708</v>
      </c>
      <c r="D264" s="758" t="s">
        <v>2676</v>
      </c>
    </row>
    <row r="265" spans="1:4" s="753" customFormat="1" ht="11.25" customHeight="1" x14ac:dyDescent="0.2">
      <c r="A265" s="1239"/>
      <c r="B265" s="756">
        <v>40</v>
      </c>
      <c r="C265" s="756">
        <v>40</v>
      </c>
      <c r="D265" s="758" t="s">
        <v>3508</v>
      </c>
    </row>
    <row r="266" spans="1:4" s="753" customFormat="1" ht="11.25" customHeight="1" x14ac:dyDescent="0.2">
      <c r="A266" s="1239"/>
      <c r="B266" s="756">
        <v>98</v>
      </c>
      <c r="C266" s="756">
        <v>98</v>
      </c>
      <c r="D266" s="758" t="s">
        <v>2683</v>
      </c>
    </row>
    <row r="267" spans="1:4" s="753" customFormat="1" ht="11.25" customHeight="1" x14ac:dyDescent="0.2">
      <c r="A267" s="1239"/>
      <c r="B267" s="756">
        <v>478</v>
      </c>
      <c r="C267" s="756">
        <v>478</v>
      </c>
      <c r="D267" s="758" t="s">
        <v>2694</v>
      </c>
    </row>
    <row r="268" spans="1:4" s="753" customFormat="1" ht="11.25" customHeight="1" x14ac:dyDescent="0.2">
      <c r="A268" s="1239"/>
      <c r="B268" s="756">
        <v>5536</v>
      </c>
      <c r="C268" s="756">
        <v>5536</v>
      </c>
      <c r="D268" s="758" t="s">
        <v>11</v>
      </c>
    </row>
    <row r="269" spans="1:4" s="753" customFormat="1" ht="11.25" customHeight="1" x14ac:dyDescent="0.2">
      <c r="A269" s="1239" t="s">
        <v>3570</v>
      </c>
      <c r="B269" s="751">
        <v>659</v>
      </c>
      <c r="C269" s="751">
        <v>659</v>
      </c>
      <c r="D269" s="759" t="s">
        <v>2676</v>
      </c>
    </row>
    <row r="270" spans="1:4" s="753" customFormat="1" ht="11.25" customHeight="1" x14ac:dyDescent="0.2">
      <c r="A270" s="1239"/>
      <c r="B270" s="754">
        <v>659</v>
      </c>
      <c r="C270" s="754">
        <v>659</v>
      </c>
      <c r="D270" s="760" t="s">
        <v>11</v>
      </c>
    </row>
    <row r="271" spans="1:4" s="753" customFormat="1" ht="11.25" customHeight="1" x14ac:dyDescent="0.2">
      <c r="A271" s="1239" t="s">
        <v>3571</v>
      </c>
      <c r="B271" s="756">
        <v>6496</v>
      </c>
      <c r="C271" s="756">
        <v>6496</v>
      </c>
      <c r="D271" s="758" t="s">
        <v>2676</v>
      </c>
    </row>
    <row r="272" spans="1:4" s="753" customFormat="1" ht="11.25" customHeight="1" x14ac:dyDescent="0.2">
      <c r="A272" s="1239"/>
      <c r="B272" s="756">
        <v>509</v>
      </c>
      <c r="C272" s="756">
        <v>486.55200000000002</v>
      </c>
      <c r="D272" s="758" t="s">
        <v>2683</v>
      </c>
    </row>
    <row r="273" spans="1:4" s="753" customFormat="1" ht="11.25" customHeight="1" x14ac:dyDescent="0.2">
      <c r="A273" s="1239"/>
      <c r="B273" s="756">
        <v>7005</v>
      </c>
      <c r="C273" s="756">
        <v>6982.5519999999997</v>
      </c>
      <c r="D273" s="758" t="s">
        <v>11</v>
      </c>
    </row>
    <row r="274" spans="1:4" s="753" customFormat="1" ht="11.25" customHeight="1" x14ac:dyDescent="0.2">
      <c r="A274" s="1239" t="s">
        <v>3572</v>
      </c>
      <c r="B274" s="751">
        <v>1018</v>
      </c>
      <c r="C274" s="751">
        <v>1018</v>
      </c>
      <c r="D274" s="759" t="s">
        <v>2676</v>
      </c>
    </row>
    <row r="275" spans="1:4" s="753" customFormat="1" ht="11.25" customHeight="1" x14ac:dyDescent="0.2">
      <c r="A275" s="1239"/>
      <c r="B275" s="756">
        <v>200</v>
      </c>
      <c r="C275" s="756">
        <v>200</v>
      </c>
      <c r="D275" s="758" t="s">
        <v>2683</v>
      </c>
    </row>
    <row r="276" spans="1:4" s="753" customFormat="1" ht="11.25" customHeight="1" x14ac:dyDescent="0.2">
      <c r="A276" s="1239"/>
      <c r="B276" s="754">
        <v>1218</v>
      </c>
      <c r="C276" s="754">
        <v>1218</v>
      </c>
      <c r="D276" s="760" t="s">
        <v>11</v>
      </c>
    </row>
    <row r="277" spans="1:4" s="753" customFormat="1" ht="21" x14ac:dyDescent="0.2">
      <c r="A277" s="1239" t="s">
        <v>3573</v>
      </c>
      <c r="B277" s="756">
        <v>786</v>
      </c>
      <c r="C277" s="756">
        <v>786</v>
      </c>
      <c r="D277" s="758" t="s">
        <v>2822</v>
      </c>
    </row>
    <row r="278" spans="1:4" s="753" customFormat="1" ht="11.25" customHeight="1" x14ac:dyDescent="0.2">
      <c r="A278" s="1239"/>
      <c r="B278" s="756">
        <v>6184</v>
      </c>
      <c r="C278" s="756">
        <v>6184</v>
      </c>
      <c r="D278" s="758" t="s">
        <v>2676</v>
      </c>
    </row>
    <row r="279" spans="1:4" s="753" customFormat="1" ht="11.25" customHeight="1" x14ac:dyDescent="0.2">
      <c r="A279" s="1239"/>
      <c r="B279" s="756">
        <v>200</v>
      </c>
      <c r="C279" s="756">
        <v>190.74099999999999</v>
      </c>
      <c r="D279" s="758" t="s">
        <v>2683</v>
      </c>
    </row>
    <row r="280" spans="1:4" s="753" customFormat="1" ht="11.25" customHeight="1" x14ac:dyDescent="0.2">
      <c r="A280" s="1239"/>
      <c r="B280" s="756">
        <v>2332</v>
      </c>
      <c r="C280" s="756">
        <v>2105.848</v>
      </c>
      <c r="D280" s="758" t="s">
        <v>2680</v>
      </c>
    </row>
    <row r="281" spans="1:4" s="753" customFormat="1" ht="11.25" customHeight="1" x14ac:dyDescent="0.2">
      <c r="A281" s="1239"/>
      <c r="B281" s="756">
        <v>9502</v>
      </c>
      <c r="C281" s="756">
        <v>9266.5889999999999</v>
      </c>
      <c r="D281" s="758" t="s">
        <v>11</v>
      </c>
    </row>
    <row r="282" spans="1:4" s="753" customFormat="1" ht="11.25" customHeight="1" x14ac:dyDescent="0.2">
      <c r="A282" s="1239" t="s">
        <v>1058</v>
      </c>
      <c r="B282" s="751">
        <v>50</v>
      </c>
      <c r="C282" s="751">
        <v>50</v>
      </c>
      <c r="D282" s="759" t="s">
        <v>711</v>
      </c>
    </row>
    <row r="283" spans="1:4" s="753" customFormat="1" ht="11.25" customHeight="1" x14ac:dyDescent="0.2">
      <c r="A283" s="1239"/>
      <c r="B283" s="754">
        <v>50</v>
      </c>
      <c r="C283" s="754">
        <v>50</v>
      </c>
      <c r="D283" s="760" t="s">
        <v>11</v>
      </c>
    </row>
    <row r="284" spans="1:4" s="753" customFormat="1" ht="11.25" customHeight="1" x14ac:dyDescent="0.2">
      <c r="A284" s="1239" t="s">
        <v>3574</v>
      </c>
      <c r="B284" s="756">
        <v>53.5</v>
      </c>
      <c r="C284" s="756">
        <v>53.5</v>
      </c>
      <c r="D284" s="758" t="s">
        <v>2674</v>
      </c>
    </row>
    <row r="285" spans="1:4" s="753" customFormat="1" ht="11.25" customHeight="1" x14ac:dyDescent="0.2">
      <c r="A285" s="1239"/>
      <c r="B285" s="756">
        <v>53.5</v>
      </c>
      <c r="C285" s="756">
        <v>53.5</v>
      </c>
      <c r="D285" s="758" t="s">
        <v>11</v>
      </c>
    </row>
    <row r="286" spans="1:4" s="753" customFormat="1" ht="11.25" customHeight="1" x14ac:dyDescent="0.2">
      <c r="A286" s="1239" t="s">
        <v>978</v>
      </c>
      <c r="B286" s="751">
        <v>200</v>
      </c>
      <c r="C286" s="751">
        <v>200</v>
      </c>
      <c r="D286" s="759" t="s">
        <v>638</v>
      </c>
    </row>
    <row r="287" spans="1:4" s="753" customFormat="1" ht="11.25" customHeight="1" x14ac:dyDescent="0.2">
      <c r="A287" s="1239"/>
      <c r="B287" s="754">
        <v>200</v>
      </c>
      <c r="C287" s="754">
        <v>200</v>
      </c>
      <c r="D287" s="760" t="s">
        <v>11</v>
      </c>
    </row>
    <row r="288" spans="1:4" s="753" customFormat="1" ht="11.25" customHeight="1" x14ac:dyDescent="0.2">
      <c r="A288" s="1239" t="s">
        <v>1030</v>
      </c>
      <c r="B288" s="756">
        <v>15</v>
      </c>
      <c r="C288" s="756">
        <v>13</v>
      </c>
      <c r="D288" s="758" t="s">
        <v>678</v>
      </c>
    </row>
    <row r="289" spans="1:4" s="753" customFormat="1" ht="11.25" customHeight="1" x14ac:dyDescent="0.2">
      <c r="A289" s="1239"/>
      <c r="B289" s="756">
        <v>15</v>
      </c>
      <c r="C289" s="756">
        <v>13</v>
      </c>
      <c r="D289" s="758" t="s">
        <v>11</v>
      </c>
    </row>
    <row r="290" spans="1:4" s="753" customFormat="1" ht="11.25" customHeight="1" x14ac:dyDescent="0.2">
      <c r="A290" s="1239" t="s">
        <v>619</v>
      </c>
      <c r="B290" s="751">
        <v>150</v>
      </c>
      <c r="C290" s="751">
        <v>150</v>
      </c>
      <c r="D290" s="759" t="s">
        <v>2685</v>
      </c>
    </row>
    <row r="291" spans="1:4" s="753" customFormat="1" ht="11.25" customHeight="1" x14ac:dyDescent="0.2">
      <c r="A291" s="1239"/>
      <c r="B291" s="756">
        <v>1000</v>
      </c>
      <c r="C291" s="756">
        <v>1000</v>
      </c>
      <c r="D291" s="758" t="s">
        <v>618</v>
      </c>
    </row>
    <row r="292" spans="1:4" s="753" customFormat="1" ht="11.25" customHeight="1" x14ac:dyDescent="0.2">
      <c r="A292" s="1239"/>
      <c r="B292" s="754">
        <v>1150</v>
      </c>
      <c r="C292" s="754">
        <v>1150</v>
      </c>
      <c r="D292" s="760" t="s">
        <v>11</v>
      </c>
    </row>
    <row r="293" spans="1:4" s="753" customFormat="1" ht="11.25" customHeight="1" x14ac:dyDescent="0.2">
      <c r="A293" s="1239" t="s">
        <v>1031</v>
      </c>
      <c r="B293" s="756">
        <v>150</v>
      </c>
      <c r="C293" s="756">
        <v>150</v>
      </c>
      <c r="D293" s="758" t="s">
        <v>678</v>
      </c>
    </row>
    <row r="294" spans="1:4" s="753" customFormat="1" ht="11.25" customHeight="1" x14ac:dyDescent="0.2">
      <c r="A294" s="1239"/>
      <c r="B294" s="756">
        <v>150</v>
      </c>
      <c r="C294" s="756">
        <v>150</v>
      </c>
      <c r="D294" s="758" t="s">
        <v>11</v>
      </c>
    </row>
    <row r="295" spans="1:4" s="753" customFormat="1" ht="11.25" customHeight="1" x14ac:dyDescent="0.2">
      <c r="A295" s="1239" t="s">
        <v>3575</v>
      </c>
      <c r="B295" s="751">
        <v>400</v>
      </c>
      <c r="C295" s="751">
        <v>400</v>
      </c>
      <c r="D295" s="759" t="s">
        <v>618</v>
      </c>
    </row>
    <row r="296" spans="1:4" s="753" customFormat="1" ht="11.25" customHeight="1" x14ac:dyDescent="0.2">
      <c r="A296" s="1239"/>
      <c r="B296" s="754">
        <v>400</v>
      </c>
      <c r="C296" s="754">
        <v>400</v>
      </c>
      <c r="D296" s="760" t="s">
        <v>11</v>
      </c>
    </row>
    <row r="297" spans="1:4" s="753" customFormat="1" ht="11.25" customHeight="1" x14ac:dyDescent="0.2">
      <c r="A297" s="1239" t="s">
        <v>1032</v>
      </c>
      <c r="B297" s="756">
        <v>30</v>
      </c>
      <c r="C297" s="756">
        <v>30</v>
      </c>
      <c r="D297" s="758" t="s">
        <v>678</v>
      </c>
    </row>
    <row r="298" spans="1:4" s="753" customFormat="1" ht="11.25" customHeight="1" x14ac:dyDescent="0.2">
      <c r="A298" s="1239"/>
      <c r="B298" s="756">
        <v>30</v>
      </c>
      <c r="C298" s="756">
        <v>30</v>
      </c>
      <c r="D298" s="758" t="s">
        <v>11</v>
      </c>
    </row>
    <row r="299" spans="1:4" s="753" customFormat="1" ht="11.25" customHeight="1" x14ac:dyDescent="0.2">
      <c r="A299" s="1239" t="s">
        <v>3576</v>
      </c>
      <c r="B299" s="751">
        <v>90</v>
      </c>
      <c r="C299" s="751">
        <v>90</v>
      </c>
      <c r="D299" s="759" t="s">
        <v>3479</v>
      </c>
    </row>
    <row r="300" spans="1:4" s="753" customFormat="1" ht="11.25" customHeight="1" x14ac:dyDescent="0.2">
      <c r="A300" s="1239"/>
      <c r="B300" s="754">
        <v>90</v>
      </c>
      <c r="C300" s="754">
        <v>90</v>
      </c>
      <c r="D300" s="760" t="s">
        <v>11</v>
      </c>
    </row>
    <row r="301" spans="1:4" s="753" customFormat="1" ht="11.25" customHeight="1" x14ac:dyDescent="0.2">
      <c r="A301" s="1239" t="s">
        <v>3577</v>
      </c>
      <c r="B301" s="756">
        <v>150</v>
      </c>
      <c r="C301" s="756">
        <v>150</v>
      </c>
      <c r="D301" s="758" t="s">
        <v>3479</v>
      </c>
    </row>
    <row r="302" spans="1:4" s="753" customFormat="1" ht="11.25" customHeight="1" x14ac:dyDescent="0.2">
      <c r="A302" s="1239"/>
      <c r="B302" s="756">
        <v>150</v>
      </c>
      <c r="C302" s="756">
        <v>150</v>
      </c>
      <c r="D302" s="758" t="s">
        <v>11</v>
      </c>
    </row>
    <row r="303" spans="1:4" s="753" customFormat="1" ht="11.25" customHeight="1" x14ac:dyDescent="0.2">
      <c r="A303" s="1239" t="s">
        <v>955</v>
      </c>
      <c r="B303" s="751">
        <v>350</v>
      </c>
      <c r="C303" s="751">
        <v>350</v>
      </c>
      <c r="D303" s="759" t="s">
        <v>3578</v>
      </c>
    </row>
    <row r="304" spans="1:4" s="753" customFormat="1" ht="11.25" customHeight="1" x14ac:dyDescent="0.2">
      <c r="A304" s="1239"/>
      <c r="B304" s="754">
        <v>350</v>
      </c>
      <c r="C304" s="754">
        <v>350</v>
      </c>
      <c r="D304" s="760" t="s">
        <v>11</v>
      </c>
    </row>
    <row r="305" spans="1:4" s="753" customFormat="1" ht="11.25" customHeight="1" x14ac:dyDescent="0.2">
      <c r="A305" s="1239" t="s">
        <v>1108</v>
      </c>
      <c r="B305" s="756">
        <v>50</v>
      </c>
      <c r="C305" s="756">
        <v>50</v>
      </c>
      <c r="D305" s="758" t="s">
        <v>742</v>
      </c>
    </row>
    <row r="306" spans="1:4" s="753" customFormat="1" ht="11.25" customHeight="1" x14ac:dyDescent="0.2">
      <c r="A306" s="1239"/>
      <c r="B306" s="756">
        <v>50</v>
      </c>
      <c r="C306" s="756">
        <v>50</v>
      </c>
      <c r="D306" s="758" t="s">
        <v>11</v>
      </c>
    </row>
    <row r="307" spans="1:4" s="753" customFormat="1" ht="11.25" customHeight="1" x14ac:dyDescent="0.2">
      <c r="A307" s="1239" t="s">
        <v>1011</v>
      </c>
      <c r="B307" s="751">
        <v>50</v>
      </c>
      <c r="C307" s="751">
        <v>50</v>
      </c>
      <c r="D307" s="759" t="s">
        <v>666</v>
      </c>
    </row>
    <row r="308" spans="1:4" s="753" customFormat="1" ht="11.25" customHeight="1" x14ac:dyDescent="0.2">
      <c r="A308" s="1239"/>
      <c r="B308" s="754">
        <v>50</v>
      </c>
      <c r="C308" s="754">
        <v>50</v>
      </c>
      <c r="D308" s="760" t="s">
        <v>11</v>
      </c>
    </row>
    <row r="309" spans="1:4" s="753" customFormat="1" ht="11.25" customHeight="1" x14ac:dyDescent="0.2">
      <c r="A309" s="1239" t="s">
        <v>713</v>
      </c>
      <c r="B309" s="751">
        <v>10000</v>
      </c>
      <c r="C309" s="751">
        <v>10000</v>
      </c>
      <c r="D309" s="759" t="s">
        <v>1053</v>
      </c>
    </row>
    <row r="310" spans="1:4" s="753" customFormat="1" ht="11.25" customHeight="1" x14ac:dyDescent="0.2">
      <c r="A310" s="1239"/>
      <c r="B310" s="756">
        <v>500</v>
      </c>
      <c r="C310" s="756">
        <v>500</v>
      </c>
      <c r="D310" s="758" t="s">
        <v>711</v>
      </c>
    </row>
    <row r="311" spans="1:4" s="753" customFormat="1" ht="11.25" customHeight="1" x14ac:dyDescent="0.2">
      <c r="A311" s="1239"/>
      <c r="B311" s="754">
        <v>10500</v>
      </c>
      <c r="C311" s="754">
        <v>10500</v>
      </c>
      <c r="D311" s="760" t="s">
        <v>11</v>
      </c>
    </row>
    <row r="312" spans="1:4" s="753" customFormat="1" ht="21" x14ac:dyDescent="0.2">
      <c r="A312" s="1239" t="s">
        <v>3579</v>
      </c>
      <c r="B312" s="751">
        <v>198</v>
      </c>
      <c r="C312" s="751">
        <v>198</v>
      </c>
      <c r="D312" s="759" t="s">
        <v>2822</v>
      </c>
    </row>
    <row r="313" spans="1:4" s="753" customFormat="1" ht="11.25" customHeight="1" x14ac:dyDescent="0.2">
      <c r="A313" s="1239"/>
      <c r="B313" s="756">
        <v>1320</v>
      </c>
      <c r="C313" s="756">
        <v>1320</v>
      </c>
      <c r="D313" s="758" t="s">
        <v>2676</v>
      </c>
    </row>
    <row r="314" spans="1:4" s="753" customFormat="1" ht="11.25" customHeight="1" x14ac:dyDescent="0.2">
      <c r="A314" s="1239"/>
      <c r="B314" s="754">
        <v>1518</v>
      </c>
      <c r="C314" s="754">
        <v>1518</v>
      </c>
      <c r="D314" s="760" t="s">
        <v>11</v>
      </c>
    </row>
    <row r="315" spans="1:4" s="753" customFormat="1" ht="11.25" customHeight="1" x14ac:dyDescent="0.2">
      <c r="A315" s="1239" t="s">
        <v>3580</v>
      </c>
      <c r="B315" s="751">
        <v>220.3</v>
      </c>
      <c r="C315" s="751">
        <v>220.3</v>
      </c>
      <c r="D315" s="759" t="s">
        <v>3479</v>
      </c>
    </row>
    <row r="316" spans="1:4" s="753" customFormat="1" ht="11.25" customHeight="1" x14ac:dyDescent="0.2">
      <c r="A316" s="1239"/>
      <c r="B316" s="754">
        <v>220.3</v>
      </c>
      <c r="C316" s="754">
        <v>220.3</v>
      </c>
      <c r="D316" s="760" t="s">
        <v>11</v>
      </c>
    </row>
    <row r="317" spans="1:4" s="753" customFormat="1" ht="11.25" customHeight="1" x14ac:dyDescent="0.2">
      <c r="A317" s="1239" t="s">
        <v>744</v>
      </c>
      <c r="B317" s="751">
        <v>40</v>
      </c>
      <c r="C317" s="751">
        <v>40</v>
      </c>
      <c r="D317" s="759" t="s">
        <v>742</v>
      </c>
    </row>
    <row r="318" spans="1:4" s="753" customFormat="1" ht="11.25" customHeight="1" x14ac:dyDescent="0.2">
      <c r="A318" s="1239"/>
      <c r="B318" s="754">
        <v>40</v>
      </c>
      <c r="C318" s="754">
        <v>40</v>
      </c>
      <c r="D318" s="760" t="s">
        <v>11</v>
      </c>
    </row>
    <row r="319" spans="1:4" s="753" customFormat="1" ht="11.25" customHeight="1" x14ac:dyDescent="0.2">
      <c r="A319" s="1239" t="s">
        <v>1059</v>
      </c>
      <c r="B319" s="756">
        <v>2500</v>
      </c>
      <c r="C319" s="756">
        <v>2500</v>
      </c>
      <c r="D319" s="758" t="s">
        <v>711</v>
      </c>
    </row>
    <row r="320" spans="1:4" s="753" customFormat="1" ht="11.25" customHeight="1" x14ac:dyDescent="0.2">
      <c r="A320" s="1239"/>
      <c r="B320" s="756">
        <v>2500</v>
      </c>
      <c r="C320" s="756">
        <v>2500</v>
      </c>
      <c r="D320" s="758" t="s">
        <v>11</v>
      </c>
    </row>
    <row r="321" spans="1:4" s="753" customFormat="1" ht="11.25" customHeight="1" x14ac:dyDescent="0.2">
      <c r="A321" s="1239" t="s">
        <v>791</v>
      </c>
      <c r="B321" s="751">
        <v>50</v>
      </c>
      <c r="C321" s="751">
        <v>50</v>
      </c>
      <c r="D321" s="759" t="s">
        <v>789</v>
      </c>
    </row>
    <row r="322" spans="1:4" s="753" customFormat="1" ht="11.25" customHeight="1" x14ac:dyDescent="0.2">
      <c r="A322" s="1239"/>
      <c r="B322" s="754">
        <v>50</v>
      </c>
      <c r="C322" s="754">
        <v>50</v>
      </c>
      <c r="D322" s="760" t="s">
        <v>11</v>
      </c>
    </row>
    <row r="323" spans="1:4" s="753" customFormat="1" ht="11.25" customHeight="1" x14ac:dyDescent="0.2">
      <c r="A323" s="1239" t="s">
        <v>930</v>
      </c>
      <c r="B323" s="756">
        <v>4716</v>
      </c>
      <c r="C323" s="756">
        <v>4716</v>
      </c>
      <c r="D323" s="758" t="s">
        <v>3581</v>
      </c>
    </row>
    <row r="324" spans="1:4" s="753" customFormat="1" ht="11.25" customHeight="1" x14ac:dyDescent="0.2">
      <c r="A324" s="1239"/>
      <c r="B324" s="756">
        <v>4716</v>
      </c>
      <c r="C324" s="756">
        <v>4716</v>
      </c>
      <c r="D324" s="758" t="s">
        <v>11</v>
      </c>
    </row>
    <row r="325" spans="1:4" s="753" customFormat="1" ht="11.25" customHeight="1" x14ac:dyDescent="0.2">
      <c r="A325" s="1239" t="s">
        <v>3582</v>
      </c>
      <c r="B325" s="751">
        <v>874249</v>
      </c>
      <c r="C325" s="751">
        <v>874249</v>
      </c>
      <c r="D325" s="759" t="s">
        <v>3583</v>
      </c>
    </row>
    <row r="326" spans="1:4" s="753" customFormat="1" ht="11.25" customHeight="1" x14ac:dyDescent="0.2">
      <c r="A326" s="1239"/>
      <c r="B326" s="754">
        <v>874249</v>
      </c>
      <c r="C326" s="754">
        <v>874249</v>
      </c>
      <c r="D326" s="760" t="s">
        <v>11</v>
      </c>
    </row>
    <row r="327" spans="1:4" s="753" customFormat="1" ht="11.25" customHeight="1" x14ac:dyDescent="0.2">
      <c r="A327" s="1239" t="s">
        <v>979</v>
      </c>
      <c r="B327" s="756">
        <v>20</v>
      </c>
      <c r="C327" s="756">
        <v>20</v>
      </c>
      <c r="D327" s="758" t="s">
        <v>638</v>
      </c>
    </row>
    <row r="328" spans="1:4" s="753" customFormat="1" ht="11.25" customHeight="1" x14ac:dyDescent="0.2">
      <c r="A328" s="1239"/>
      <c r="B328" s="756">
        <v>20</v>
      </c>
      <c r="C328" s="756">
        <v>20</v>
      </c>
      <c r="D328" s="758" t="s">
        <v>11</v>
      </c>
    </row>
    <row r="329" spans="1:4" s="753" customFormat="1" ht="11.25" customHeight="1" x14ac:dyDescent="0.2">
      <c r="A329" s="1239" t="s">
        <v>980</v>
      </c>
      <c r="B329" s="751">
        <v>50</v>
      </c>
      <c r="C329" s="751">
        <v>50</v>
      </c>
      <c r="D329" s="759" t="s">
        <v>638</v>
      </c>
    </row>
    <row r="330" spans="1:4" s="753" customFormat="1" ht="11.25" customHeight="1" x14ac:dyDescent="0.2">
      <c r="A330" s="1239"/>
      <c r="B330" s="754">
        <v>50</v>
      </c>
      <c r="C330" s="754">
        <v>50</v>
      </c>
      <c r="D330" s="760" t="s">
        <v>11</v>
      </c>
    </row>
    <row r="331" spans="1:4" s="753" customFormat="1" ht="11.25" customHeight="1" x14ac:dyDescent="0.2">
      <c r="A331" s="1239" t="s">
        <v>792</v>
      </c>
      <c r="B331" s="756">
        <v>25</v>
      </c>
      <c r="C331" s="756">
        <v>25</v>
      </c>
      <c r="D331" s="758" t="s">
        <v>789</v>
      </c>
    </row>
    <row r="332" spans="1:4" s="753" customFormat="1" ht="11.25" customHeight="1" x14ac:dyDescent="0.2">
      <c r="A332" s="1239"/>
      <c r="B332" s="756">
        <v>25</v>
      </c>
      <c r="C332" s="756">
        <v>25</v>
      </c>
      <c r="D332" s="758" t="s">
        <v>11</v>
      </c>
    </row>
    <row r="333" spans="1:4" s="753" customFormat="1" ht="11.25" customHeight="1" x14ac:dyDescent="0.2">
      <c r="A333" s="1239" t="s">
        <v>1164</v>
      </c>
      <c r="B333" s="751">
        <v>25</v>
      </c>
      <c r="C333" s="751">
        <v>25</v>
      </c>
      <c r="D333" s="759" t="s">
        <v>789</v>
      </c>
    </row>
    <row r="334" spans="1:4" s="753" customFormat="1" ht="11.25" customHeight="1" x14ac:dyDescent="0.2">
      <c r="A334" s="1239"/>
      <c r="B334" s="754">
        <v>25</v>
      </c>
      <c r="C334" s="754">
        <v>25</v>
      </c>
      <c r="D334" s="760" t="s">
        <v>11</v>
      </c>
    </row>
    <row r="335" spans="1:4" s="753" customFormat="1" ht="11.25" customHeight="1" x14ac:dyDescent="0.2">
      <c r="A335" s="1239" t="s">
        <v>3584</v>
      </c>
      <c r="B335" s="756">
        <v>70</v>
      </c>
      <c r="C335" s="756">
        <v>70</v>
      </c>
      <c r="D335" s="758" t="s">
        <v>3585</v>
      </c>
    </row>
    <row r="336" spans="1:4" s="753" customFormat="1" ht="11.25" customHeight="1" x14ac:dyDescent="0.2">
      <c r="A336" s="1239"/>
      <c r="B336" s="756">
        <v>70</v>
      </c>
      <c r="C336" s="756">
        <v>70</v>
      </c>
      <c r="D336" s="758" t="s">
        <v>11</v>
      </c>
    </row>
    <row r="337" spans="1:4" s="753" customFormat="1" ht="11.25" customHeight="1" x14ac:dyDescent="0.2">
      <c r="A337" s="1239" t="s">
        <v>1060</v>
      </c>
      <c r="B337" s="751">
        <v>500</v>
      </c>
      <c r="C337" s="751">
        <v>500</v>
      </c>
      <c r="D337" s="759" t="s">
        <v>711</v>
      </c>
    </row>
    <row r="338" spans="1:4" s="753" customFormat="1" ht="11.25" customHeight="1" x14ac:dyDescent="0.2">
      <c r="A338" s="1239"/>
      <c r="B338" s="754">
        <v>500</v>
      </c>
      <c r="C338" s="754">
        <v>500</v>
      </c>
      <c r="D338" s="760" t="s">
        <v>11</v>
      </c>
    </row>
    <row r="339" spans="1:4" s="753" customFormat="1" ht="11.25" customHeight="1" x14ac:dyDescent="0.2">
      <c r="A339" s="1239" t="s">
        <v>3586</v>
      </c>
      <c r="B339" s="756">
        <v>49</v>
      </c>
      <c r="C339" s="756">
        <v>49</v>
      </c>
      <c r="D339" s="758" t="s">
        <v>3520</v>
      </c>
    </row>
    <row r="340" spans="1:4" s="753" customFormat="1" ht="11.25" customHeight="1" x14ac:dyDescent="0.2">
      <c r="A340" s="1239"/>
      <c r="B340" s="756">
        <v>49</v>
      </c>
      <c r="C340" s="756">
        <v>49</v>
      </c>
      <c r="D340" s="758" t="s">
        <v>11</v>
      </c>
    </row>
    <row r="341" spans="1:4" s="753" customFormat="1" ht="11.25" customHeight="1" x14ac:dyDescent="0.2">
      <c r="A341" s="1239" t="s">
        <v>1165</v>
      </c>
      <c r="B341" s="751">
        <v>60</v>
      </c>
      <c r="C341" s="751">
        <v>60</v>
      </c>
      <c r="D341" s="759" t="s">
        <v>789</v>
      </c>
    </row>
    <row r="342" spans="1:4" s="753" customFormat="1" ht="11.25" customHeight="1" x14ac:dyDescent="0.2">
      <c r="A342" s="1239"/>
      <c r="B342" s="754">
        <v>60</v>
      </c>
      <c r="C342" s="754">
        <v>60</v>
      </c>
      <c r="D342" s="760" t="s">
        <v>11</v>
      </c>
    </row>
    <row r="343" spans="1:4" s="753" customFormat="1" ht="11.25" customHeight="1" x14ac:dyDescent="0.2">
      <c r="A343" s="1239" t="s">
        <v>649</v>
      </c>
      <c r="B343" s="756">
        <v>50</v>
      </c>
      <c r="C343" s="756">
        <v>50</v>
      </c>
      <c r="D343" s="758" t="s">
        <v>3587</v>
      </c>
    </row>
    <row r="344" spans="1:4" s="753" customFormat="1" ht="11.25" customHeight="1" x14ac:dyDescent="0.2">
      <c r="A344" s="1239"/>
      <c r="B344" s="756">
        <v>40</v>
      </c>
      <c r="C344" s="756">
        <v>40</v>
      </c>
      <c r="D344" s="758" t="s">
        <v>3588</v>
      </c>
    </row>
    <row r="345" spans="1:4" s="753" customFormat="1" ht="11.25" customHeight="1" x14ac:dyDescent="0.2">
      <c r="A345" s="1239"/>
      <c r="B345" s="756">
        <v>50</v>
      </c>
      <c r="C345" s="756">
        <v>50</v>
      </c>
      <c r="D345" s="758" t="s">
        <v>648</v>
      </c>
    </row>
    <row r="346" spans="1:4" s="753" customFormat="1" ht="11.25" customHeight="1" x14ac:dyDescent="0.2">
      <c r="A346" s="1239"/>
      <c r="B346" s="756">
        <v>140</v>
      </c>
      <c r="C346" s="756">
        <v>140</v>
      </c>
      <c r="D346" s="758" t="s">
        <v>11</v>
      </c>
    </row>
    <row r="347" spans="1:4" s="753" customFormat="1" ht="11.25" customHeight="1" x14ac:dyDescent="0.2">
      <c r="A347" s="1239" t="s">
        <v>1061</v>
      </c>
      <c r="B347" s="751">
        <v>500</v>
      </c>
      <c r="C347" s="751">
        <v>0</v>
      </c>
      <c r="D347" s="759" t="s">
        <v>711</v>
      </c>
    </row>
    <row r="348" spans="1:4" s="753" customFormat="1" ht="11.25" customHeight="1" x14ac:dyDescent="0.2">
      <c r="A348" s="1239"/>
      <c r="B348" s="754">
        <v>500</v>
      </c>
      <c r="C348" s="754">
        <v>0</v>
      </c>
      <c r="D348" s="760" t="s">
        <v>11</v>
      </c>
    </row>
    <row r="349" spans="1:4" s="753" customFormat="1" ht="11.25" customHeight="1" x14ac:dyDescent="0.2">
      <c r="A349" s="1239" t="s">
        <v>3589</v>
      </c>
      <c r="B349" s="756">
        <v>150</v>
      </c>
      <c r="C349" s="756">
        <v>150</v>
      </c>
      <c r="D349" s="758" t="s">
        <v>3479</v>
      </c>
    </row>
    <row r="350" spans="1:4" s="753" customFormat="1" ht="11.25" customHeight="1" x14ac:dyDescent="0.2">
      <c r="A350" s="1239"/>
      <c r="B350" s="756">
        <v>150</v>
      </c>
      <c r="C350" s="756">
        <v>150</v>
      </c>
      <c r="D350" s="758" t="s">
        <v>11</v>
      </c>
    </row>
    <row r="351" spans="1:4" s="753" customFormat="1" ht="11.25" customHeight="1" x14ac:dyDescent="0.2">
      <c r="A351" s="1239" t="s">
        <v>3590</v>
      </c>
      <c r="B351" s="751">
        <v>50</v>
      </c>
      <c r="C351" s="751">
        <v>50</v>
      </c>
      <c r="D351" s="759" t="s">
        <v>3591</v>
      </c>
    </row>
    <row r="352" spans="1:4" s="753" customFormat="1" ht="11.25" customHeight="1" x14ac:dyDescent="0.2">
      <c r="A352" s="1239"/>
      <c r="B352" s="754">
        <v>50</v>
      </c>
      <c r="C352" s="754">
        <v>50</v>
      </c>
      <c r="D352" s="760" t="s">
        <v>11</v>
      </c>
    </row>
    <row r="353" spans="1:4" s="753" customFormat="1" ht="11.25" customHeight="1" x14ac:dyDescent="0.2">
      <c r="A353" s="1239" t="s">
        <v>3592</v>
      </c>
      <c r="B353" s="756">
        <v>269.5</v>
      </c>
      <c r="C353" s="756">
        <v>269.5</v>
      </c>
      <c r="D353" s="758" t="s">
        <v>776</v>
      </c>
    </row>
    <row r="354" spans="1:4" s="753" customFormat="1" ht="11.25" customHeight="1" x14ac:dyDescent="0.2">
      <c r="A354" s="1239"/>
      <c r="B354" s="756">
        <v>269.5</v>
      </c>
      <c r="C354" s="756">
        <v>269.5</v>
      </c>
      <c r="D354" s="758" t="s">
        <v>11</v>
      </c>
    </row>
    <row r="355" spans="1:4" s="753" customFormat="1" ht="11.25" customHeight="1" x14ac:dyDescent="0.2">
      <c r="A355" s="1239" t="s">
        <v>3593</v>
      </c>
      <c r="B355" s="751">
        <v>630</v>
      </c>
      <c r="C355" s="751">
        <v>630</v>
      </c>
      <c r="D355" s="759" t="s">
        <v>776</v>
      </c>
    </row>
    <row r="356" spans="1:4" s="753" customFormat="1" ht="11.25" customHeight="1" x14ac:dyDescent="0.2">
      <c r="A356" s="1239"/>
      <c r="B356" s="756">
        <v>200</v>
      </c>
      <c r="C356" s="756">
        <v>200</v>
      </c>
      <c r="D356" s="758" t="s">
        <v>789</v>
      </c>
    </row>
    <row r="357" spans="1:4" s="753" customFormat="1" ht="11.25" customHeight="1" x14ac:dyDescent="0.2">
      <c r="A357" s="1239"/>
      <c r="B357" s="754">
        <v>830</v>
      </c>
      <c r="C357" s="754">
        <v>830</v>
      </c>
      <c r="D357" s="760" t="s">
        <v>11</v>
      </c>
    </row>
    <row r="358" spans="1:4" s="753" customFormat="1" ht="11.25" customHeight="1" x14ac:dyDescent="0.2">
      <c r="A358" s="1239" t="s">
        <v>779</v>
      </c>
      <c r="B358" s="756">
        <v>200</v>
      </c>
      <c r="C358" s="756">
        <v>200</v>
      </c>
      <c r="D358" s="758" t="s">
        <v>776</v>
      </c>
    </row>
    <row r="359" spans="1:4" s="753" customFormat="1" ht="11.25" customHeight="1" x14ac:dyDescent="0.2">
      <c r="A359" s="1239"/>
      <c r="B359" s="756">
        <v>50</v>
      </c>
      <c r="C359" s="756">
        <v>0</v>
      </c>
      <c r="D359" s="758" t="s">
        <v>789</v>
      </c>
    </row>
    <row r="360" spans="1:4" s="753" customFormat="1" ht="11.25" customHeight="1" x14ac:dyDescent="0.2">
      <c r="A360" s="1239"/>
      <c r="B360" s="756">
        <v>250</v>
      </c>
      <c r="C360" s="756">
        <v>200</v>
      </c>
      <c r="D360" s="758" t="s">
        <v>11</v>
      </c>
    </row>
    <row r="361" spans="1:4" s="753" customFormat="1" ht="11.25" customHeight="1" x14ac:dyDescent="0.2">
      <c r="A361" s="1239" t="s">
        <v>3594</v>
      </c>
      <c r="B361" s="751">
        <v>440</v>
      </c>
      <c r="C361" s="751">
        <v>346.524</v>
      </c>
      <c r="D361" s="759" t="s">
        <v>776</v>
      </c>
    </row>
    <row r="362" spans="1:4" s="753" customFormat="1" ht="11.25" customHeight="1" x14ac:dyDescent="0.2">
      <c r="A362" s="1239"/>
      <c r="B362" s="754">
        <v>440</v>
      </c>
      <c r="C362" s="754">
        <v>346.524</v>
      </c>
      <c r="D362" s="760" t="s">
        <v>11</v>
      </c>
    </row>
    <row r="363" spans="1:4" s="753" customFormat="1" ht="11.25" customHeight="1" x14ac:dyDescent="0.2">
      <c r="A363" s="1239" t="s">
        <v>3595</v>
      </c>
      <c r="B363" s="756">
        <v>340</v>
      </c>
      <c r="C363" s="756">
        <v>340</v>
      </c>
      <c r="D363" s="758" t="s">
        <v>776</v>
      </c>
    </row>
    <row r="364" spans="1:4" s="753" customFormat="1" ht="11.25" customHeight="1" x14ac:dyDescent="0.2">
      <c r="A364" s="1239"/>
      <c r="B364" s="756">
        <v>340</v>
      </c>
      <c r="C364" s="756">
        <v>340</v>
      </c>
      <c r="D364" s="758" t="s">
        <v>11</v>
      </c>
    </row>
    <row r="365" spans="1:4" s="753" customFormat="1" ht="21" x14ac:dyDescent="0.2">
      <c r="A365" s="1239" t="s">
        <v>3596</v>
      </c>
      <c r="B365" s="751">
        <v>97</v>
      </c>
      <c r="C365" s="751">
        <v>97</v>
      </c>
      <c r="D365" s="759" t="s">
        <v>2687</v>
      </c>
    </row>
    <row r="366" spans="1:4" s="753" customFormat="1" ht="11.25" customHeight="1" x14ac:dyDescent="0.2">
      <c r="A366" s="1239"/>
      <c r="B366" s="756">
        <v>150</v>
      </c>
      <c r="C366" s="756">
        <v>135</v>
      </c>
      <c r="D366" s="758" t="s">
        <v>2686</v>
      </c>
    </row>
    <row r="367" spans="1:4" s="753" customFormat="1" ht="11.25" customHeight="1" x14ac:dyDescent="0.2">
      <c r="A367" s="1239"/>
      <c r="B367" s="754">
        <v>247</v>
      </c>
      <c r="C367" s="754">
        <v>232</v>
      </c>
      <c r="D367" s="760" t="s">
        <v>11</v>
      </c>
    </row>
    <row r="368" spans="1:4" s="753" customFormat="1" ht="11.25" customHeight="1" x14ac:dyDescent="0.2">
      <c r="A368" s="1239" t="s">
        <v>3597</v>
      </c>
      <c r="B368" s="756">
        <v>149</v>
      </c>
      <c r="C368" s="756">
        <v>149</v>
      </c>
      <c r="D368" s="758" t="s">
        <v>2686</v>
      </c>
    </row>
    <row r="369" spans="1:4" s="753" customFormat="1" ht="11.25" customHeight="1" x14ac:dyDescent="0.2">
      <c r="A369" s="1239"/>
      <c r="B369" s="756">
        <v>149</v>
      </c>
      <c r="C369" s="756">
        <v>149</v>
      </c>
      <c r="D369" s="758" t="s">
        <v>11</v>
      </c>
    </row>
    <row r="370" spans="1:4" s="753" customFormat="1" ht="11.25" customHeight="1" x14ac:dyDescent="0.2">
      <c r="A370" s="1239" t="s">
        <v>1166</v>
      </c>
      <c r="B370" s="751">
        <v>35</v>
      </c>
      <c r="C370" s="751">
        <v>35</v>
      </c>
      <c r="D370" s="759" t="s">
        <v>789</v>
      </c>
    </row>
    <row r="371" spans="1:4" s="753" customFormat="1" ht="11.25" customHeight="1" x14ac:dyDescent="0.2">
      <c r="A371" s="1239"/>
      <c r="B371" s="754">
        <v>35</v>
      </c>
      <c r="C371" s="754">
        <v>35</v>
      </c>
      <c r="D371" s="760" t="s">
        <v>11</v>
      </c>
    </row>
    <row r="372" spans="1:4" s="753" customFormat="1" ht="11.25" customHeight="1" x14ac:dyDescent="0.2">
      <c r="A372" s="1239" t="s">
        <v>714</v>
      </c>
      <c r="B372" s="756">
        <v>250</v>
      </c>
      <c r="C372" s="756">
        <v>250</v>
      </c>
      <c r="D372" s="758" t="s">
        <v>711</v>
      </c>
    </row>
    <row r="373" spans="1:4" s="753" customFormat="1" ht="11.25" customHeight="1" x14ac:dyDescent="0.2">
      <c r="A373" s="1239"/>
      <c r="B373" s="756">
        <v>250</v>
      </c>
      <c r="C373" s="756">
        <v>250</v>
      </c>
      <c r="D373" s="758" t="s">
        <v>11</v>
      </c>
    </row>
    <row r="374" spans="1:4" s="753" customFormat="1" ht="11.25" customHeight="1" x14ac:dyDescent="0.2">
      <c r="A374" s="1239" t="s">
        <v>715</v>
      </c>
      <c r="B374" s="751">
        <v>1100</v>
      </c>
      <c r="C374" s="751">
        <v>1100</v>
      </c>
      <c r="D374" s="759" t="s">
        <v>711</v>
      </c>
    </row>
    <row r="375" spans="1:4" s="753" customFormat="1" ht="11.25" customHeight="1" x14ac:dyDescent="0.2">
      <c r="A375" s="1239"/>
      <c r="B375" s="754">
        <v>1100</v>
      </c>
      <c r="C375" s="754">
        <v>1100</v>
      </c>
      <c r="D375" s="760" t="s">
        <v>11</v>
      </c>
    </row>
    <row r="376" spans="1:4" s="753" customFormat="1" ht="11.25" customHeight="1" x14ac:dyDescent="0.2">
      <c r="A376" s="1239" t="s">
        <v>3598</v>
      </c>
      <c r="B376" s="756">
        <v>132</v>
      </c>
      <c r="C376" s="756">
        <v>132</v>
      </c>
      <c r="D376" s="758" t="s">
        <v>3479</v>
      </c>
    </row>
    <row r="377" spans="1:4" s="753" customFormat="1" ht="11.25" customHeight="1" x14ac:dyDescent="0.2">
      <c r="A377" s="1239"/>
      <c r="B377" s="756">
        <v>132</v>
      </c>
      <c r="C377" s="756">
        <v>132</v>
      </c>
      <c r="D377" s="758" t="s">
        <v>11</v>
      </c>
    </row>
    <row r="378" spans="1:4" s="753" customFormat="1" ht="11.25" customHeight="1" x14ac:dyDescent="0.2">
      <c r="A378" s="1239" t="s">
        <v>3599</v>
      </c>
      <c r="B378" s="751">
        <v>50</v>
      </c>
      <c r="C378" s="751">
        <v>50</v>
      </c>
      <c r="D378" s="759" t="s">
        <v>2685</v>
      </c>
    </row>
    <row r="379" spans="1:4" s="753" customFormat="1" ht="11.25" customHeight="1" x14ac:dyDescent="0.2">
      <c r="A379" s="1239"/>
      <c r="B379" s="754">
        <v>50</v>
      </c>
      <c r="C379" s="754">
        <v>50</v>
      </c>
      <c r="D379" s="760" t="s">
        <v>11</v>
      </c>
    </row>
    <row r="380" spans="1:4" s="753" customFormat="1" ht="11.25" customHeight="1" x14ac:dyDescent="0.2">
      <c r="A380" s="1239" t="s">
        <v>3600</v>
      </c>
      <c r="B380" s="756">
        <v>61500</v>
      </c>
      <c r="C380" s="756">
        <v>61500</v>
      </c>
      <c r="D380" s="758" t="s">
        <v>3514</v>
      </c>
    </row>
    <row r="381" spans="1:4" s="753" customFormat="1" ht="11.25" customHeight="1" x14ac:dyDescent="0.2">
      <c r="A381" s="1239"/>
      <c r="B381" s="756">
        <v>61500</v>
      </c>
      <c r="C381" s="756">
        <v>61500</v>
      </c>
      <c r="D381" s="758" t="s">
        <v>11</v>
      </c>
    </row>
    <row r="382" spans="1:4" s="753" customFormat="1" ht="11.25" customHeight="1" x14ac:dyDescent="0.2">
      <c r="A382" s="1239" t="s">
        <v>3601</v>
      </c>
      <c r="B382" s="751">
        <v>38500</v>
      </c>
      <c r="C382" s="751">
        <v>38500</v>
      </c>
      <c r="D382" s="759" t="s">
        <v>3514</v>
      </c>
    </row>
    <row r="383" spans="1:4" s="753" customFormat="1" ht="11.25" customHeight="1" x14ac:dyDescent="0.2">
      <c r="A383" s="1239"/>
      <c r="B383" s="754">
        <v>38500</v>
      </c>
      <c r="C383" s="754">
        <v>38500</v>
      </c>
      <c r="D383" s="760" t="s">
        <v>11</v>
      </c>
    </row>
    <row r="384" spans="1:4" s="753" customFormat="1" ht="11.25" customHeight="1" x14ac:dyDescent="0.2">
      <c r="A384" s="1239" t="s">
        <v>3602</v>
      </c>
      <c r="B384" s="756">
        <v>60745.19</v>
      </c>
      <c r="C384" s="756">
        <v>60745.182999999997</v>
      </c>
      <c r="D384" s="758" t="s">
        <v>3514</v>
      </c>
    </row>
    <row r="385" spans="1:4" s="753" customFormat="1" ht="11.25" customHeight="1" x14ac:dyDescent="0.2">
      <c r="A385" s="1239"/>
      <c r="B385" s="756">
        <v>60745.19</v>
      </c>
      <c r="C385" s="756">
        <v>60745.182999999997</v>
      </c>
      <c r="D385" s="758" t="s">
        <v>11</v>
      </c>
    </row>
    <row r="386" spans="1:4" s="753" customFormat="1" ht="11.25" customHeight="1" x14ac:dyDescent="0.2">
      <c r="A386" s="1239" t="s">
        <v>3603</v>
      </c>
      <c r="B386" s="751">
        <v>32257.99</v>
      </c>
      <c r="C386" s="751">
        <v>31914.37</v>
      </c>
      <c r="D386" s="759" t="s">
        <v>3514</v>
      </c>
    </row>
    <row r="387" spans="1:4" s="753" customFormat="1" ht="11.25" customHeight="1" x14ac:dyDescent="0.2">
      <c r="A387" s="1239"/>
      <c r="B387" s="754">
        <v>32257.99</v>
      </c>
      <c r="C387" s="754">
        <v>31914.37</v>
      </c>
      <c r="D387" s="760" t="s">
        <v>11</v>
      </c>
    </row>
    <row r="388" spans="1:4" s="753" customFormat="1" ht="11.25" customHeight="1" x14ac:dyDescent="0.2">
      <c r="A388" s="1239" t="s">
        <v>967</v>
      </c>
      <c r="B388" s="756">
        <v>20</v>
      </c>
      <c r="C388" s="756">
        <v>20</v>
      </c>
      <c r="D388" s="758" t="s">
        <v>634</v>
      </c>
    </row>
    <row r="389" spans="1:4" s="753" customFormat="1" ht="11.25" customHeight="1" x14ac:dyDescent="0.2">
      <c r="A389" s="1239"/>
      <c r="B389" s="756">
        <v>20</v>
      </c>
      <c r="C389" s="756">
        <v>20</v>
      </c>
      <c r="D389" s="758" t="s">
        <v>11</v>
      </c>
    </row>
    <row r="390" spans="1:4" s="753" customFormat="1" ht="11.25" customHeight="1" x14ac:dyDescent="0.2">
      <c r="A390" s="1239" t="s">
        <v>3604</v>
      </c>
      <c r="B390" s="751">
        <v>3288.5</v>
      </c>
      <c r="C390" s="751">
        <v>3272.3520000000003</v>
      </c>
      <c r="D390" s="759" t="s">
        <v>894</v>
      </c>
    </row>
    <row r="391" spans="1:4" s="753" customFormat="1" ht="11.25" customHeight="1" x14ac:dyDescent="0.2">
      <c r="A391" s="1239"/>
      <c r="B391" s="754">
        <v>3288.5</v>
      </c>
      <c r="C391" s="754">
        <v>3272.3520000000003</v>
      </c>
      <c r="D391" s="760" t="s">
        <v>11</v>
      </c>
    </row>
    <row r="392" spans="1:4" s="753" customFormat="1" ht="11.25" customHeight="1" x14ac:dyDescent="0.2">
      <c r="A392" s="1239" t="s">
        <v>3605</v>
      </c>
      <c r="B392" s="756">
        <v>300</v>
      </c>
      <c r="C392" s="756">
        <v>150</v>
      </c>
      <c r="D392" s="758" t="s">
        <v>3484</v>
      </c>
    </row>
    <row r="393" spans="1:4" s="753" customFormat="1" ht="11.25" customHeight="1" x14ac:dyDescent="0.2">
      <c r="A393" s="1239"/>
      <c r="B393" s="754">
        <v>300</v>
      </c>
      <c r="C393" s="754">
        <v>150</v>
      </c>
      <c r="D393" s="760" t="s">
        <v>11</v>
      </c>
    </row>
    <row r="394" spans="1:4" s="753" customFormat="1" ht="11.25" customHeight="1" x14ac:dyDescent="0.2">
      <c r="A394" s="1239" t="s">
        <v>3606</v>
      </c>
      <c r="B394" s="751">
        <v>599.5</v>
      </c>
      <c r="C394" s="751">
        <v>299.5</v>
      </c>
      <c r="D394" s="759" t="s">
        <v>3484</v>
      </c>
    </row>
    <row r="395" spans="1:4" s="753" customFormat="1" ht="11.25" customHeight="1" x14ac:dyDescent="0.2">
      <c r="A395" s="1239"/>
      <c r="B395" s="754">
        <v>599.5</v>
      </c>
      <c r="C395" s="754">
        <v>299.5</v>
      </c>
      <c r="D395" s="760" t="s">
        <v>11</v>
      </c>
    </row>
    <row r="396" spans="1:4" s="753" customFormat="1" ht="11.25" customHeight="1" x14ac:dyDescent="0.2">
      <c r="A396" s="1239" t="s">
        <v>3607</v>
      </c>
      <c r="B396" s="756">
        <v>175</v>
      </c>
      <c r="C396" s="756">
        <v>0</v>
      </c>
      <c r="D396" s="758" t="s">
        <v>2811</v>
      </c>
    </row>
    <row r="397" spans="1:4" s="753" customFormat="1" ht="11.25" customHeight="1" x14ac:dyDescent="0.2">
      <c r="A397" s="1239"/>
      <c r="B397" s="756">
        <v>175</v>
      </c>
      <c r="C397" s="756">
        <v>0</v>
      </c>
      <c r="D397" s="758" t="s">
        <v>11</v>
      </c>
    </row>
    <row r="398" spans="1:4" s="753" customFormat="1" ht="21" x14ac:dyDescent="0.2">
      <c r="A398" s="1239" t="s">
        <v>3608</v>
      </c>
      <c r="B398" s="751">
        <v>53</v>
      </c>
      <c r="C398" s="751">
        <v>53</v>
      </c>
      <c r="D398" s="759" t="s">
        <v>2687</v>
      </c>
    </row>
    <row r="399" spans="1:4" s="753" customFormat="1" ht="11.25" customHeight="1" x14ac:dyDescent="0.2">
      <c r="A399" s="1239"/>
      <c r="B399" s="754">
        <v>53</v>
      </c>
      <c r="C399" s="754">
        <v>53</v>
      </c>
      <c r="D399" s="760" t="s">
        <v>11</v>
      </c>
    </row>
    <row r="400" spans="1:4" s="753" customFormat="1" ht="11.25" customHeight="1" x14ac:dyDescent="0.2">
      <c r="A400" s="1239" t="s">
        <v>3609</v>
      </c>
      <c r="B400" s="751">
        <v>50</v>
      </c>
      <c r="C400" s="751">
        <v>50</v>
      </c>
      <c r="D400" s="759" t="s">
        <v>3479</v>
      </c>
    </row>
    <row r="401" spans="1:4" s="753" customFormat="1" ht="11.25" customHeight="1" x14ac:dyDescent="0.2">
      <c r="A401" s="1239"/>
      <c r="B401" s="754">
        <v>50</v>
      </c>
      <c r="C401" s="754">
        <v>50</v>
      </c>
      <c r="D401" s="760" t="s">
        <v>11</v>
      </c>
    </row>
    <row r="402" spans="1:4" s="753" customFormat="1" ht="11.25" customHeight="1" x14ac:dyDescent="0.2">
      <c r="A402" s="1239" t="s">
        <v>1062</v>
      </c>
      <c r="B402" s="751">
        <v>1000</v>
      </c>
      <c r="C402" s="751">
        <v>1000</v>
      </c>
      <c r="D402" s="759" t="s">
        <v>711</v>
      </c>
    </row>
    <row r="403" spans="1:4" s="753" customFormat="1" ht="11.25" customHeight="1" x14ac:dyDescent="0.2">
      <c r="A403" s="1239"/>
      <c r="B403" s="754">
        <v>1000</v>
      </c>
      <c r="C403" s="754">
        <v>1000</v>
      </c>
      <c r="D403" s="760" t="s">
        <v>11</v>
      </c>
    </row>
    <row r="404" spans="1:4" s="753" customFormat="1" ht="21" x14ac:dyDescent="0.2">
      <c r="A404" s="1239" t="s">
        <v>5162</v>
      </c>
      <c r="B404" s="756">
        <v>35</v>
      </c>
      <c r="C404" s="756">
        <v>35</v>
      </c>
      <c r="D404" s="758" t="s">
        <v>2687</v>
      </c>
    </row>
    <row r="405" spans="1:4" s="753" customFormat="1" ht="11.25" customHeight="1" x14ac:dyDescent="0.2">
      <c r="A405" s="1239"/>
      <c r="B405" s="756">
        <v>35</v>
      </c>
      <c r="C405" s="756">
        <v>35</v>
      </c>
      <c r="D405" s="758" t="s">
        <v>11</v>
      </c>
    </row>
    <row r="406" spans="1:4" s="753" customFormat="1" ht="11.25" customHeight="1" x14ac:dyDescent="0.2">
      <c r="A406" s="1239" t="s">
        <v>1063</v>
      </c>
      <c r="B406" s="751">
        <v>60</v>
      </c>
      <c r="C406" s="751">
        <v>60</v>
      </c>
      <c r="D406" s="759" t="s">
        <v>711</v>
      </c>
    </row>
    <row r="407" spans="1:4" s="753" customFormat="1" ht="11.25" customHeight="1" x14ac:dyDescent="0.2">
      <c r="A407" s="1239"/>
      <c r="B407" s="754">
        <v>60</v>
      </c>
      <c r="C407" s="754">
        <v>60</v>
      </c>
      <c r="D407" s="760" t="s">
        <v>11</v>
      </c>
    </row>
    <row r="408" spans="1:4" s="753" customFormat="1" ht="11.25" customHeight="1" x14ac:dyDescent="0.2">
      <c r="A408" s="1239" t="s">
        <v>757</v>
      </c>
      <c r="B408" s="756">
        <v>30</v>
      </c>
      <c r="C408" s="756">
        <v>30</v>
      </c>
      <c r="D408" s="758" t="s">
        <v>756</v>
      </c>
    </row>
    <row r="409" spans="1:4" s="753" customFormat="1" ht="11.25" customHeight="1" x14ac:dyDescent="0.2">
      <c r="A409" s="1239"/>
      <c r="B409" s="756">
        <v>30</v>
      </c>
      <c r="C409" s="756">
        <v>30</v>
      </c>
      <c r="D409" s="758" t="s">
        <v>11</v>
      </c>
    </row>
    <row r="410" spans="1:4" s="753" customFormat="1" ht="11.25" customHeight="1" x14ac:dyDescent="0.2">
      <c r="A410" s="1239" t="s">
        <v>716</v>
      </c>
      <c r="B410" s="751">
        <v>200</v>
      </c>
      <c r="C410" s="751">
        <v>200</v>
      </c>
      <c r="D410" s="759" t="s">
        <v>711</v>
      </c>
    </row>
    <row r="411" spans="1:4" s="753" customFormat="1" ht="11.25" customHeight="1" x14ac:dyDescent="0.2">
      <c r="A411" s="1239"/>
      <c r="B411" s="754">
        <v>200</v>
      </c>
      <c r="C411" s="754">
        <v>200</v>
      </c>
      <c r="D411" s="760" t="s">
        <v>11</v>
      </c>
    </row>
    <row r="412" spans="1:4" s="753" customFormat="1" ht="11.25" customHeight="1" x14ac:dyDescent="0.2">
      <c r="A412" s="1239" t="s">
        <v>981</v>
      </c>
      <c r="B412" s="756">
        <v>30</v>
      </c>
      <c r="C412" s="756">
        <v>30</v>
      </c>
      <c r="D412" s="758" t="s">
        <v>638</v>
      </c>
    </row>
    <row r="413" spans="1:4" s="753" customFormat="1" ht="11.25" customHeight="1" x14ac:dyDescent="0.2">
      <c r="A413" s="1239"/>
      <c r="B413" s="756">
        <v>30</v>
      </c>
      <c r="C413" s="756">
        <v>30</v>
      </c>
      <c r="D413" s="758" t="s">
        <v>11</v>
      </c>
    </row>
    <row r="414" spans="1:4" s="753" customFormat="1" ht="11.25" customHeight="1" x14ac:dyDescent="0.2">
      <c r="A414" s="1239" t="s">
        <v>968</v>
      </c>
      <c r="B414" s="751">
        <v>50</v>
      </c>
      <c r="C414" s="751">
        <v>50</v>
      </c>
      <c r="D414" s="759" t="s">
        <v>634</v>
      </c>
    </row>
    <row r="415" spans="1:4" s="753" customFormat="1" ht="11.25" customHeight="1" x14ac:dyDescent="0.2">
      <c r="A415" s="1239"/>
      <c r="B415" s="754">
        <v>50</v>
      </c>
      <c r="C415" s="754">
        <v>50</v>
      </c>
      <c r="D415" s="760" t="s">
        <v>11</v>
      </c>
    </row>
    <row r="416" spans="1:4" s="753" customFormat="1" ht="11.25" customHeight="1" x14ac:dyDescent="0.2">
      <c r="A416" s="1239" t="s">
        <v>982</v>
      </c>
      <c r="B416" s="756">
        <v>180</v>
      </c>
      <c r="C416" s="756">
        <v>180</v>
      </c>
      <c r="D416" s="758" t="s">
        <v>638</v>
      </c>
    </row>
    <row r="417" spans="1:4" s="753" customFormat="1" ht="11.25" customHeight="1" x14ac:dyDescent="0.2">
      <c r="A417" s="1239"/>
      <c r="B417" s="756">
        <v>180</v>
      </c>
      <c r="C417" s="756">
        <v>180</v>
      </c>
      <c r="D417" s="758" t="s">
        <v>11</v>
      </c>
    </row>
    <row r="418" spans="1:4" s="753" customFormat="1" ht="11.25" customHeight="1" x14ac:dyDescent="0.2">
      <c r="A418" s="1239" t="s">
        <v>3610</v>
      </c>
      <c r="B418" s="751">
        <v>649.9</v>
      </c>
      <c r="C418" s="751">
        <v>439.96</v>
      </c>
      <c r="D418" s="759" t="s">
        <v>2823</v>
      </c>
    </row>
    <row r="419" spans="1:4" s="753" customFormat="1" ht="11.25" customHeight="1" x14ac:dyDescent="0.2">
      <c r="A419" s="1239"/>
      <c r="B419" s="754">
        <v>649.9</v>
      </c>
      <c r="C419" s="754">
        <v>439.96</v>
      </c>
      <c r="D419" s="760" t="s">
        <v>11</v>
      </c>
    </row>
    <row r="420" spans="1:4" s="753" customFormat="1" ht="11.25" customHeight="1" x14ac:dyDescent="0.2">
      <c r="A420" s="1239" t="s">
        <v>3611</v>
      </c>
      <c r="B420" s="756">
        <v>635.9</v>
      </c>
      <c r="C420" s="756">
        <v>434.36</v>
      </c>
      <c r="D420" s="758" t="s">
        <v>2823</v>
      </c>
    </row>
    <row r="421" spans="1:4" s="753" customFormat="1" ht="11.25" customHeight="1" x14ac:dyDescent="0.2">
      <c r="A421" s="1239"/>
      <c r="B421" s="756">
        <v>635.9</v>
      </c>
      <c r="C421" s="756">
        <v>434.36</v>
      </c>
      <c r="D421" s="758" t="s">
        <v>11</v>
      </c>
    </row>
    <row r="422" spans="1:4" s="753" customFormat="1" ht="11.25" customHeight="1" x14ac:dyDescent="0.2">
      <c r="A422" s="1239" t="s">
        <v>3612</v>
      </c>
      <c r="B422" s="751">
        <v>12.5</v>
      </c>
      <c r="C422" s="751">
        <v>10.65</v>
      </c>
      <c r="D422" s="759" t="s">
        <v>3613</v>
      </c>
    </row>
    <row r="423" spans="1:4" s="753" customFormat="1" ht="11.25" customHeight="1" x14ac:dyDescent="0.2">
      <c r="A423" s="1239"/>
      <c r="B423" s="754">
        <v>12.5</v>
      </c>
      <c r="C423" s="754">
        <v>10.65</v>
      </c>
      <c r="D423" s="760" t="s">
        <v>11</v>
      </c>
    </row>
    <row r="424" spans="1:4" s="753" customFormat="1" ht="21" x14ac:dyDescent="0.2">
      <c r="A424" s="1239" t="s">
        <v>620</v>
      </c>
      <c r="B424" s="756">
        <v>100</v>
      </c>
      <c r="C424" s="756">
        <v>100</v>
      </c>
      <c r="D424" s="758" t="s">
        <v>2687</v>
      </c>
    </row>
    <row r="425" spans="1:4" s="753" customFormat="1" ht="11.25" customHeight="1" x14ac:dyDescent="0.2">
      <c r="A425" s="1239"/>
      <c r="B425" s="756">
        <v>150</v>
      </c>
      <c r="C425" s="756">
        <v>150</v>
      </c>
      <c r="D425" s="758" t="s">
        <v>618</v>
      </c>
    </row>
    <row r="426" spans="1:4" s="753" customFormat="1" ht="11.25" customHeight="1" x14ac:dyDescent="0.2">
      <c r="A426" s="1239"/>
      <c r="B426" s="756">
        <v>50</v>
      </c>
      <c r="C426" s="756">
        <v>49.646999999999998</v>
      </c>
      <c r="D426" s="758" t="s">
        <v>634</v>
      </c>
    </row>
    <row r="427" spans="1:4" s="753" customFormat="1" ht="11.25" customHeight="1" x14ac:dyDescent="0.2">
      <c r="A427" s="1239"/>
      <c r="B427" s="756">
        <v>300</v>
      </c>
      <c r="C427" s="756">
        <v>299.64699999999999</v>
      </c>
      <c r="D427" s="758" t="s">
        <v>11</v>
      </c>
    </row>
    <row r="428" spans="1:4" s="753" customFormat="1" ht="21" x14ac:dyDescent="0.2">
      <c r="A428" s="1239" t="s">
        <v>3614</v>
      </c>
      <c r="B428" s="751">
        <v>43.4</v>
      </c>
      <c r="C428" s="751">
        <v>43.4</v>
      </c>
      <c r="D428" s="759" t="s">
        <v>2687</v>
      </c>
    </row>
    <row r="429" spans="1:4" s="753" customFormat="1" ht="11.25" customHeight="1" x14ac:dyDescent="0.2">
      <c r="A429" s="1239"/>
      <c r="B429" s="754">
        <v>43.4</v>
      </c>
      <c r="C429" s="754">
        <v>43.4</v>
      </c>
      <c r="D429" s="760" t="s">
        <v>11</v>
      </c>
    </row>
    <row r="430" spans="1:4" s="753" customFormat="1" ht="11.25" customHeight="1" x14ac:dyDescent="0.2">
      <c r="A430" s="1239" t="s">
        <v>3615</v>
      </c>
      <c r="B430" s="756">
        <v>868.37</v>
      </c>
      <c r="C430" s="756">
        <v>868.36599999999999</v>
      </c>
      <c r="D430" s="758" t="s">
        <v>2849</v>
      </c>
    </row>
    <row r="431" spans="1:4" s="753" customFormat="1" ht="11.25" customHeight="1" x14ac:dyDescent="0.2">
      <c r="A431" s="1239"/>
      <c r="B431" s="756">
        <v>868.37</v>
      </c>
      <c r="C431" s="756">
        <v>868.36599999999999</v>
      </c>
      <c r="D431" s="758" t="s">
        <v>11</v>
      </c>
    </row>
    <row r="432" spans="1:4" s="753" customFormat="1" ht="11.25" customHeight="1" x14ac:dyDescent="0.2">
      <c r="A432" s="1239" t="s">
        <v>1064</v>
      </c>
      <c r="B432" s="751">
        <v>400</v>
      </c>
      <c r="C432" s="751">
        <v>400</v>
      </c>
      <c r="D432" s="759" t="s">
        <v>711</v>
      </c>
    </row>
    <row r="433" spans="1:4" s="753" customFormat="1" ht="11.25" customHeight="1" x14ac:dyDescent="0.2">
      <c r="A433" s="1239"/>
      <c r="B433" s="756">
        <v>1000</v>
      </c>
      <c r="C433" s="756">
        <v>1000</v>
      </c>
      <c r="D433" s="758" t="s">
        <v>1111</v>
      </c>
    </row>
    <row r="434" spans="1:4" s="753" customFormat="1" ht="11.25" customHeight="1" x14ac:dyDescent="0.2">
      <c r="A434" s="1239"/>
      <c r="B434" s="754">
        <v>1400</v>
      </c>
      <c r="C434" s="754">
        <v>1400</v>
      </c>
      <c r="D434" s="760" t="s">
        <v>11</v>
      </c>
    </row>
    <row r="435" spans="1:4" s="753" customFormat="1" ht="21" x14ac:dyDescent="0.2">
      <c r="A435" s="1239" t="s">
        <v>3616</v>
      </c>
      <c r="B435" s="756">
        <v>516</v>
      </c>
      <c r="C435" s="756">
        <v>516</v>
      </c>
      <c r="D435" s="758" t="s">
        <v>2822</v>
      </c>
    </row>
    <row r="436" spans="1:4" s="753" customFormat="1" ht="11.25" customHeight="1" x14ac:dyDescent="0.2">
      <c r="A436" s="1239"/>
      <c r="B436" s="756">
        <v>5269</v>
      </c>
      <c r="C436" s="756">
        <v>5269</v>
      </c>
      <c r="D436" s="758" t="s">
        <v>2676</v>
      </c>
    </row>
    <row r="437" spans="1:4" s="753" customFormat="1" ht="11.25" customHeight="1" x14ac:dyDescent="0.2">
      <c r="A437" s="1239"/>
      <c r="B437" s="756">
        <v>2720.04</v>
      </c>
      <c r="C437" s="756">
        <v>2720.04</v>
      </c>
      <c r="D437" s="758" t="s">
        <v>2223</v>
      </c>
    </row>
    <row r="438" spans="1:4" s="753" customFormat="1" ht="11.25" customHeight="1" x14ac:dyDescent="0.2">
      <c r="A438" s="1239"/>
      <c r="B438" s="754">
        <v>8505.0400000000009</v>
      </c>
      <c r="C438" s="754">
        <v>8505.0400000000009</v>
      </c>
      <c r="D438" s="760" t="s">
        <v>11</v>
      </c>
    </row>
    <row r="439" spans="1:4" s="753" customFormat="1" ht="11.25" customHeight="1" x14ac:dyDescent="0.2">
      <c r="A439" s="1239" t="s">
        <v>3617</v>
      </c>
      <c r="B439" s="751">
        <v>6504</v>
      </c>
      <c r="C439" s="751">
        <v>6504</v>
      </c>
      <c r="D439" s="759" t="s">
        <v>2676</v>
      </c>
    </row>
    <row r="440" spans="1:4" s="753" customFormat="1" ht="11.25" customHeight="1" x14ac:dyDescent="0.2">
      <c r="A440" s="1239"/>
      <c r="B440" s="754">
        <v>6504</v>
      </c>
      <c r="C440" s="754">
        <v>6504</v>
      </c>
      <c r="D440" s="760" t="s">
        <v>11</v>
      </c>
    </row>
    <row r="441" spans="1:4" s="753" customFormat="1" ht="11.25" customHeight="1" x14ac:dyDescent="0.2">
      <c r="A441" s="1239" t="s">
        <v>1065</v>
      </c>
      <c r="B441" s="756">
        <v>20</v>
      </c>
      <c r="C441" s="756">
        <v>20</v>
      </c>
      <c r="D441" s="758" t="s">
        <v>711</v>
      </c>
    </row>
    <row r="442" spans="1:4" s="753" customFormat="1" ht="11.25" customHeight="1" x14ac:dyDescent="0.2">
      <c r="A442" s="1239"/>
      <c r="B442" s="756">
        <v>20</v>
      </c>
      <c r="C442" s="756">
        <v>20</v>
      </c>
      <c r="D442" s="758" t="s">
        <v>11</v>
      </c>
    </row>
    <row r="443" spans="1:4" s="753" customFormat="1" ht="21" x14ac:dyDescent="0.2">
      <c r="A443" s="1239" t="s">
        <v>3618</v>
      </c>
      <c r="B443" s="751">
        <v>69.900000000000006</v>
      </c>
      <c r="C443" s="751">
        <v>69.900000000000006</v>
      </c>
      <c r="D443" s="759" t="s">
        <v>3499</v>
      </c>
    </row>
    <row r="444" spans="1:4" s="753" customFormat="1" ht="11.25" customHeight="1" x14ac:dyDescent="0.2">
      <c r="A444" s="1239"/>
      <c r="B444" s="756">
        <v>78</v>
      </c>
      <c r="C444" s="756">
        <v>78</v>
      </c>
      <c r="D444" s="758" t="s">
        <v>3560</v>
      </c>
    </row>
    <row r="445" spans="1:4" s="753" customFormat="1" ht="11.25" customHeight="1" x14ac:dyDescent="0.2">
      <c r="A445" s="1239"/>
      <c r="B445" s="756">
        <v>8421</v>
      </c>
      <c r="C445" s="756">
        <v>8421</v>
      </c>
      <c r="D445" s="758" t="s">
        <v>2676</v>
      </c>
    </row>
    <row r="446" spans="1:4" s="753" customFormat="1" ht="11.25" customHeight="1" x14ac:dyDescent="0.2">
      <c r="A446" s="1239"/>
      <c r="B446" s="756">
        <v>190</v>
      </c>
      <c r="C446" s="756">
        <v>102.754</v>
      </c>
      <c r="D446" s="758" t="s">
        <v>2683</v>
      </c>
    </row>
    <row r="447" spans="1:4" s="753" customFormat="1" ht="11.25" customHeight="1" x14ac:dyDescent="0.2">
      <c r="A447" s="1239"/>
      <c r="B447" s="756">
        <v>100</v>
      </c>
      <c r="C447" s="756">
        <v>100</v>
      </c>
      <c r="D447" s="758" t="s">
        <v>2685</v>
      </c>
    </row>
    <row r="448" spans="1:4" s="753" customFormat="1" ht="11.25" customHeight="1" x14ac:dyDescent="0.2">
      <c r="A448" s="1239"/>
      <c r="B448" s="754">
        <v>8858.9</v>
      </c>
      <c r="C448" s="754">
        <v>8771.6540000000005</v>
      </c>
      <c r="D448" s="760" t="s">
        <v>11</v>
      </c>
    </row>
    <row r="449" spans="1:4" s="753" customFormat="1" ht="11.25" customHeight="1" x14ac:dyDescent="0.2">
      <c r="A449" s="1239" t="s">
        <v>3619</v>
      </c>
      <c r="B449" s="751">
        <v>60</v>
      </c>
      <c r="C449" s="751">
        <v>60</v>
      </c>
      <c r="D449" s="759" t="s">
        <v>3520</v>
      </c>
    </row>
    <row r="450" spans="1:4" s="753" customFormat="1" ht="11.25" customHeight="1" x14ac:dyDescent="0.2">
      <c r="A450" s="1239"/>
      <c r="B450" s="754">
        <v>60</v>
      </c>
      <c r="C450" s="754">
        <v>60</v>
      </c>
      <c r="D450" s="760" t="s">
        <v>11</v>
      </c>
    </row>
    <row r="451" spans="1:4" s="753" customFormat="1" ht="11.25" customHeight="1" x14ac:dyDescent="0.2">
      <c r="A451" s="1239" t="s">
        <v>3620</v>
      </c>
      <c r="B451" s="751">
        <v>424</v>
      </c>
      <c r="C451" s="751">
        <v>424</v>
      </c>
      <c r="D451" s="759" t="s">
        <v>636</v>
      </c>
    </row>
    <row r="452" spans="1:4" s="753" customFormat="1" ht="11.25" customHeight="1" x14ac:dyDescent="0.2">
      <c r="A452" s="1239"/>
      <c r="B452" s="754">
        <v>424</v>
      </c>
      <c r="C452" s="754">
        <v>424</v>
      </c>
      <c r="D452" s="760" t="s">
        <v>11</v>
      </c>
    </row>
    <row r="453" spans="1:4" s="753" customFormat="1" ht="11.25" customHeight="1" x14ac:dyDescent="0.2">
      <c r="A453" s="1239" t="s">
        <v>3621</v>
      </c>
      <c r="B453" s="756">
        <v>57.26</v>
      </c>
      <c r="C453" s="756">
        <v>57.256</v>
      </c>
      <c r="D453" s="758" t="s">
        <v>2685</v>
      </c>
    </row>
    <row r="454" spans="1:4" s="753" customFormat="1" ht="11.25" customHeight="1" x14ac:dyDescent="0.2">
      <c r="A454" s="1239"/>
      <c r="B454" s="756">
        <v>57.26</v>
      </c>
      <c r="C454" s="756">
        <v>57.256</v>
      </c>
      <c r="D454" s="758" t="s">
        <v>11</v>
      </c>
    </row>
    <row r="455" spans="1:4" s="753" customFormat="1" ht="11.25" customHeight="1" x14ac:dyDescent="0.2">
      <c r="A455" s="1239" t="s">
        <v>3622</v>
      </c>
      <c r="B455" s="751">
        <v>296.10000000000002</v>
      </c>
      <c r="C455" s="751">
        <v>0</v>
      </c>
      <c r="D455" s="759" t="s">
        <v>3484</v>
      </c>
    </row>
    <row r="456" spans="1:4" s="753" customFormat="1" ht="11.25" customHeight="1" x14ac:dyDescent="0.2">
      <c r="A456" s="1239"/>
      <c r="B456" s="754">
        <v>296.10000000000002</v>
      </c>
      <c r="C456" s="754">
        <v>0</v>
      </c>
      <c r="D456" s="760" t="s">
        <v>11</v>
      </c>
    </row>
    <row r="457" spans="1:4" s="753" customFormat="1" ht="11.25" customHeight="1" x14ac:dyDescent="0.2">
      <c r="A457" s="1239" t="s">
        <v>677</v>
      </c>
      <c r="B457" s="756">
        <v>87.8</v>
      </c>
      <c r="C457" s="756">
        <v>60.167999999999999</v>
      </c>
      <c r="D457" s="758" t="s">
        <v>2692</v>
      </c>
    </row>
    <row r="458" spans="1:4" s="753" customFormat="1" ht="11.25" customHeight="1" x14ac:dyDescent="0.2">
      <c r="A458" s="1239"/>
      <c r="B458" s="756">
        <v>14468.61</v>
      </c>
      <c r="C458" s="756">
        <v>9468.5965500000002</v>
      </c>
      <c r="D458" s="758" t="s">
        <v>1026</v>
      </c>
    </row>
    <row r="459" spans="1:4" s="753" customFormat="1" ht="11.25" customHeight="1" x14ac:dyDescent="0.2">
      <c r="A459" s="1239"/>
      <c r="B459" s="756">
        <v>14556.41</v>
      </c>
      <c r="C459" s="756">
        <v>9528.7645499999999</v>
      </c>
      <c r="D459" s="758" t="s">
        <v>11</v>
      </c>
    </row>
    <row r="460" spans="1:4" s="753" customFormat="1" ht="11.25" customHeight="1" x14ac:dyDescent="0.2">
      <c r="A460" s="1239" t="s">
        <v>3623</v>
      </c>
      <c r="B460" s="751">
        <v>367</v>
      </c>
      <c r="C460" s="751">
        <v>367</v>
      </c>
      <c r="D460" s="759" t="s">
        <v>2676</v>
      </c>
    </row>
    <row r="461" spans="1:4" s="753" customFormat="1" ht="11.25" customHeight="1" x14ac:dyDescent="0.2">
      <c r="A461" s="1239"/>
      <c r="B461" s="754">
        <v>367</v>
      </c>
      <c r="C461" s="754">
        <v>367</v>
      </c>
      <c r="D461" s="760" t="s">
        <v>11</v>
      </c>
    </row>
    <row r="462" spans="1:4" s="753" customFormat="1" ht="11.25" customHeight="1" x14ac:dyDescent="0.2">
      <c r="A462" s="1239" t="s">
        <v>3624</v>
      </c>
      <c r="B462" s="756">
        <v>372</v>
      </c>
      <c r="C462" s="756">
        <v>372</v>
      </c>
      <c r="D462" s="758" t="s">
        <v>2676</v>
      </c>
    </row>
    <row r="463" spans="1:4" s="753" customFormat="1" ht="11.25" customHeight="1" x14ac:dyDescent="0.2">
      <c r="A463" s="1239"/>
      <c r="B463" s="756">
        <v>372</v>
      </c>
      <c r="C463" s="756">
        <v>372</v>
      </c>
      <c r="D463" s="758" t="s">
        <v>11</v>
      </c>
    </row>
    <row r="464" spans="1:4" s="753" customFormat="1" ht="11.25" customHeight="1" x14ac:dyDescent="0.2">
      <c r="A464" s="1239" t="s">
        <v>3625</v>
      </c>
      <c r="B464" s="751">
        <v>776</v>
      </c>
      <c r="C464" s="751">
        <v>776</v>
      </c>
      <c r="D464" s="759" t="s">
        <v>2676</v>
      </c>
    </row>
    <row r="465" spans="1:4" s="753" customFormat="1" ht="11.25" customHeight="1" x14ac:dyDescent="0.2">
      <c r="A465" s="1239"/>
      <c r="B465" s="756">
        <v>881.9</v>
      </c>
      <c r="C465" s="756">
        <v>881.9</v>
      </c>
      <c r="D465" s="758" t="s">
        <v>2683</v>
      </c>
    </row>
    <row r="466" spans="1:4" s="753" customFormat="1" ht="11.25" customHeight="1" x14ac:dyDescent="0.2">
      <c r="A466" s="1239"/>
      <c r="B466" s="754">
        <v>1657.9</v>
      </c>
      <c r="C466" s="754">
        <v>1657.9</v>
      </c>
      <c r="D466" s="760" t="s">
        <v>11</v>
      </c>
    </row>
    <row r="467" spans="1:4" s="753" customFormat="1" ht="11.25" customHeight="1" x14ac:dyDescent="0.2">
      <c r="A467" s="1239" t="s">
        <v>3626</v>
      </c>
      <c r="B467" s="756">
        <v>4245</v>
      </c>
      <c r="C467" s="756">
        <v>4245</v>
      </c>
      <c r="D467" s="758" t="s">
        <v>3583</v>
      </c>
    </row>
    <row r="468" spans="1:4" s="753" customFormat="1" ht="11.25" customHeight="1" x14ac:dyDescent="0.2">
      <c r="A468" s="1239"/>
      <c r="B468" s="756">
        <v>7126</v>
      </c>
      <c r="C468" s="756">
        <v>6497</v>
      </c>
      <c r="D468" s="758" t="s">
        <v>3514</v>
      </c>
    </row>
    <row r="469" spans="1:4" s="753" customFormat="1" ht="11.25" customHeight="1" x14ac:dyDescent="0.2">
      <c r="A469" s="1239"/>
      <c r="B469" s="756">
        <v>11371</v>
      </c>
      <c r="C469" s="756">
        <v>10742</v>
      </c>
      <c r="D469" s="758" t="s">
        <v>11</v>
      </c>
    </row>
    <row r="470" spans="1:4" s="753" customFormat="1" ht="11.25" customHeight="1" x14ac:dyDescent="0.2">
      <c r="A470" s="1239" t="s">
        <v>962</v>
      </c>
      <c r="B470" s="751">
        <v>350</v>
      </c>
      <c r="C470" s="751">
        <v>350</v>
      </c>
      <c r="D470" s="759" t="s">
        <v>618</v>
      </c>
    </row>
    <row r="471" spans="1:4" s="753" customFormat="1" ht="11.25" customHeight="1" x14ac:dyDescent="0.2">
      <c r="A471" s="1239"/>
      <c r="B471" s="754">
        <v>350</v>
      </c>
      <c r="C471" s="754">
        <v>350</v>
      </c>
      <c r="D471" s="760" t="s">
        <v>11</v>
      </c>
    </row>
    <row r="472" spans="1:4" s="753" customFormat="1" ht="11.25" customHeight="1" x14ac:dyDescent="0.2">
      <c r="A472" s="1239" t="s">
        <v>1002</v>
      </c>
      <c r="B472" s="756">
        <v>20</v>
      </c>
      <c r="C472" s="756">
        <v>20</v>
      </c>
      <c r="D472" s="758" t="s">
        <v>648</v>
      </c>
    </row>
    <row r="473" spans="1:4" s="753" customFormat="1" ht="11.25" customHeight="1" x14ac:dyDescent="0.2">
      <c r="A473" s="1239"/>
      <c r="B473" s="756">
        <v>20</v>
      </c>
      <c r="C473" s="756">
        <v>20</v>
      </c>
      <c r="D473" s="758" t="s">
        <v>11</v>
      </c>
    </row>
    <row r="474" spans="1:4" s="753" customFormat="1" ht="11.25" customHeight="1" x14ac:dyDescent="0.2">
      <c r="A474" s="1239" t="s">
        <v>3627</v>
      </c>
      <c r="B474" s="751">
        <v>60</v>
      </c>
      <c r="C474" s="751">
        <v>60</v>
      </c>
      <c r="D474" s="759" t="s">
        <v>3628</v>
      </c>
    </row>
    <row r="475" spans="1:4" s="753" customFormat="1" ht="11.25" customHeight="1" x14ac:dyDescent="0.2">
      <c r="A475" s="1239"/>
      <c r="B475" s="754">
        <v>60</v>
      </c>
      <c r="C475" s="754">
        <v>60</v>
      </c>
      <c r="D475" s="760" t="s">
        <v>11</v>
      </c>
    </row>
    <row r="476" spans="1:4" s="753" customFormat="1" ht="11.25" customHeight="1" x14ac:dyDescent="0.2">
      <c r="A476" s="1239" t="s">
        <v>3629</v>
      </c>
      <c r="B476" s="756">
        <v>80</v>
      </c>
      <c r="C476" s="756">
        <v>80</v>
      </c>
      <c r="D476" s="758" t="s">
        <v>2693</v>
      </c>
    </row>
    <row r="477" spans="1:4" s="753" customFormat="1" ht="11.25" customHeight="1" x14ac:dyDescent="0.2">
      <c r="A477" s="1239"/>
      <c r="B477" s="756">
        <v>80</v>
      </c>
      <c r="C477" s="756">
        <v>80</v>
      </c>
      <c r="D477" s="758" t="s">
        <v>11</v>
      </c>
    </row>
    <row r="478" spans="1:4" s="753" customFormat="1" ht="11.25" customHeight="1" x14ac:dyDescent="0.2">
      <c r="A478" s="1239" t="s">
        <v>3630</v>
      </c>
      <c r="B478" s="751">
        <v>223.8</v>
      </c>
      <c r="C478" s="751">
        <v>0</v>
      </c>
      <c r="D478" s="759" t="s">
        <v>2811</v>
      </c>
    </row>
    <row r="479" spans="1:4" s="753" customFormat="1" ht="11.25" customHeight="1" x14ac:dyDescent="0.2">
      <c r="A479" s="1239"/>
      <c r="B479" s="754">
        <v>223.8</v>
      </c>
      <c r="C479" s="754">
        <v>0</v>
      </c>
      <c r="D479" s="760" t="s">
        <v>11</v>
      </c>
    </row>
    <row r="480" spans="1:4" s="753" customFormat="1" ht="11.25" customHeight="1" x14ac:dyDescent="0.2">
      <c r="A480" s="1239" t="s">
        <v>3631</v>
      </c>
      <c r="B480" s="756">
        <v>55</v>
      </c>
      <c r="C480" s="756">
        <v>55</v>
      </c>
      <c r="D480" s="758" t="s">
        <v>3520</v>
      </c>
    </row>
    <row r="481" spans="1:4" s="753" customFormat="1" ht="11.25" customHeight="1" x14ac:dyDescent="0.2">
      <c r="A481" s="1239"/>
      <c r="B481" s="756">
        <v>55</v>
      </c>
      <c r="C481" s="756">
        <v>55</v>
      </c>
      <c r="D481" s="758" t="s">
        <v>11</v>
      </c>
    </row>
    <row r="482" spans="1:4" s="753" customFormat="1" ht="11.25" customHeight="1" x14ac:dyDescent="0.2">
      <c r="A482" s="1239" t="s">
        <v>983</v>
      </c>
      <c r="B482" s="751">
        <v>45</v>
      </c>
      <c r="C482" s="751">
        <v>45</v>
      </c>
      <c r="D482" s="759" t="s">
        <v>638</v>
      </c>
    </row>
    <row r="483" spans="1:4" s="753" customFormat="1" ht="11.25" customHeight="1" x14ac:dyDescent="0.2">
      <c r="A483" s="1239"/>
      <c r="B483" s="754">
        <v>45</v>
      </c>
      <c r="C483" s="754">
        <v>45</v>
      </c>
      <c r="D483" s="760" t="s">
        <v>11</v>
      </c>
    </row>
    <row r="484" spans="1:4" s="753" customFormat="1" ht="11.25" customHeight="1" x14ac:dyDescent="0.2">
      <c r="A484" s="1239" t="s">
        <v>3632</v>
      </c>
      <c r="B484" s="756">
        <v>1823</v>
      </c>
      <c r="C484" s="756">
        <v>1823</v>
      </c>
      <c r="D484" s="758" t="s">
        <v>2676</v>
      </c>
    </row>
    <row r="485" spans="1:4" s="753" customFormat="1" ht="11.25" customHeight="1" x14ac:dyDescent="0.2">
      <c r="A485" s="1239"/>
      <c r="B485" s="756">
        <v>1823</v>
      </c>
      <c r="C485" s="756">
        <v>1823</v>
      </c>
      <c r="D485" s="758" t="s">
        <v>11</v>
      </c>
    </row>
    <row r="486" spans="1:4" s="753" customFormat="1" ht="11.25" customHeight="1" x14ac:dyDescent="0.2">
      <c r="A486" s="1239" t="s">
        <v>3633</v>
      </c>
      <c r="B486" s="751">
        <v>609.9</v>
      </c>
      <c r="C486" s="751">
        <v>304.95</v>
      </c>
      <c r="D486" s="759" t="s">
        <v>2849</v>
      </c>
    </row>
    <row r="487" spans="1:4" s="753" customFormat="1" ht="11.25" customHeight="1" x14ac:dyDescent="0.2">
      <c r="A487" s="1239"/>
      <c r="B487" s="754">
        <v>609.9</v>
      </c>
      <c r="C487" s="754">
        <v>304.95</v>
      </c>
      <c r="D487" s="760" t="s">
        <v>11</v>
      </c>
    </row>
    <row r="488" spans="1:4" s="753" customFormat="1" ht="11.25" customHeight="1" x14ac:dyDescent="0.2">
      <c r="A488" s="1239" t="s">
        <v>1007</v>
      </c>
      <c r="B488" s="756">
        <v>1000</v>
      </c>
      <c r="C488" s="756">
        <v>500</v>
      </c>
      <c r="D488" s="758" t="s">
        <v>1006</v>
      </c>
    </row>
    <row r="489" spans="1:4" s="753" customFormat="1" ht="11.25" customHeight="1" x14ac:dyDescent="0.2">
      <c r="A489" s="1239"/>
      <c r="B489" s="756">
        <v>1000</v>
      </c>
      <c r="C489" s="756">
        <v>500</v>
      </c>
      <c r="D489" s="758" t="s">
        <v>11</v>
      </c>
    </row>
    <row r="490" spans="1:4" s="753" customFormat="1" ht="11.25" customHeight="1" x14ac:dyDescent="0.2">
      <c r="A490" s="1239" t="s">
        <v>3634</v>
      </c>
      <c r="B490" s="751">
        <v>10545.96</v>
      </c>
      <c r="C490" s="751">
        <v>10530.691000000001</v>
      </c>
      <c r="D490" s="759" t="s">
        <v>894</v>
      </c>
    </row>
    <row r="491" spans="1:4" s="753" customFormat="1" ht="11.25" customHeight="1" x14ac:dyDescent="0.2">
      <c r="A491" s="1239"/>
      <c r="B491" s="754">
        <v>10545.96</v>
      </c>
      <c r="C491" s="754">
        <v>10530.691000000001</v>
      </c>
      <c r="D491" s="760" t="s">
        <v>11</v>
      </c>
    </row>
    <row r="492" spans="1:4" s="753" customFormat="1" ht="11.25" customHeight="1" x14ac:dyDescent="0.2">
      <c r="A492" s="1239" t="s">
        <v>3635</v>
      </c>
      <c r="B492" s="756">
        <v>374.64</v>
      </c>
      <c r="C492" s="756">
        <v>261.54899999999998</v>
      </c>
      <c r="D492" s="758" t="s">
        <v>899</v>
      </c>
    </row>
    <row r="493" spans="1:4" s="753" customFormat="1" ht="11.25" customHeight="1" x14ac:dyDescent="0.2">
      <c r="A493" s="1239"/>
      <c r="B493" s="756">
        <v>5077.6000000000004</v>
      </c>
      <c r="C493" s="756">
        <v>5077.5959999999995</v>
      </c>
      <c r="D493" s="758" t="s">
        <v>894</v>
      </c>
    </row>
    <row r="494" spans="1:4" s="753" customFormat="1" ht="11.25" customHeight="1" x14ac:dyDescent="0.2">
      <c r="A494" s="1239"/>
      <c r="B494" s="756">
        <v>5452.2400000000007</v>
      </c>
      <c r="C494" s="756">
        <v>5339.1449999999995</v>
      </c>
      <c r="D494" s="758" t="s">
        <v>11</v>
      </c>
    </row>
    <row r="495" spans="1:4" s="753" customFormat="1" ht="11.25" customHeight="1" x14ac:dyDescent="0.2">
      <c r="A495" s="1239" t="s">
        <v>3636</v>
      </c>
      <c r="B495" s="751">
        <v>150</v>
      </c>
      <c r="C495" s="751">
        <v>150</v>
      </c>
      <c r="D495" s="759" t="s">
        <v>2685</v>
      </c>
    </row>
    <row r="496" spans="1:4" s="753" customFormat="1" ht="11.25" customHeight="1" x14ac:dyDescent="0.2">
      <c r="A496" s="1239"/>
      <c r="B496" s="754">
        <v>150</v>
      </c>
      <c r="C496" s="754">
        <v>150</v>
      </c>
      <c r="D496" s="760" t="s">
        <v>11</v>
      </c>
    </row>
    <row r="497" spans="1:4" s="753" customFormat="1" ht="11.25" customHeight="1" x14ac:dyDescent="0.2">
      <c r="A497" s="1239" t="s">
        <v>3637</v>
      </c>
      <c r="B497" s="751">
        <v>149.5</v>
      </c>
      <c r="C497" s="751">
        <v>149.5</v>
      </c>
      <c r="D497" s="759" t="s">
        <v>3484</v>
      </c>
    </row>
    <row r="498" spans="1:4" s="753" customFormat="1" ht="11.25" customHeight="1" x14ac:dyDescent="0.2">
      <c r="A498" s="1239"/>
      <c r="B498" s="756">
        <v>50</v>
      </c>
      <c r="C498" s="756">
        <v>50</v>
      </c>
      <c r="D498" s="758" t="s">
        <v>789</v>
      </c>
    </row>
    <row r="499" spans="1:4" s="753" customFormat="1" ht="11.25" customHeight="1" x14ac:dyDescent="0.2">
      <c r="A499" s="1239"/>
      <c r="B499" s="754">
        <v>199.5</v>
      </c>
      <c r="C499" s="754">
        <v>199.5</v>
      </c>
      <c r="D499" s="760" t="s">
        <v>11</v>
      </c>
    </row>
    <row r="500" spans="1:4" s="753" customFormat="1" ht="11.25" customHeight="1" x14ac:dyDescent="0.2">
      <c r="A500" s="1239" t="s">
        <v>3638</v>
      </c>
      <c r="B500" s="751">
        <v>1115</v>
      </c>
      <c r="C500" s="751">
        <v>1115</v>
      </c>
      <c r="D500" s="759" t="s">
        <v>2676</v>
      </c>
    </row>
    <row r="501" spans="1:4" s="753" customFormat="1" ht="11.25" customHeight="1" x14ac:dyDescent="0.2">
      <c r="A501" s="1239"/>
      <c r="B501" s="754">
        <v>1115</v>
      </c>
      <c r="C501" s="754">
        <v>1115</v>
      </c>
      <c r="D501" s="760" t="s">
        <v>11</v>
      </c>
    </row>
    <row r="502" spans="1:4" s="753" customFormat="1" ht="11.25" customHeight="1" x14ac:dyDescent="0.2">
      <c r="A502" s="1239" t="s">
        <v>3639</v>
      </c>
      <c r="B502" s="756">
        <v>210</v>
      </c>
      <c r="C502" s="756">
        <v>105</v>
      </c>
      <c r="D502" s="758" t="s">
        <v>3484</v>
      </c>
    </row>
    <row r="503" spans="1:4" s="753" customFormat="1" ht="11.25" customHeight="1" x14ac:dyDescent="0.2">
      <c r="A503" s="1239"/>
      <c r="B503" s="756">
        <v>210</v>
      </c>
      <c r="C503" s="756">
        <v>105</v>
      </c>
      <c r="D503" s="758" t="s">
        <v>11</v>
      </c>
    </row>
    <row r="504" spans="1:4" s="753" customFormat="1" ht="11.25" customHeight="1" x14ac:dyDescent="0.2">
      <c r="A504" s="1239" t="s">
        <v>3640</v>
      </c>
      <c r="B504" s="751">
        <v>1000</v>
      </c>
      <c r="C504" s="751">
        <v>500</v>
      </c>
      <c r="D504" s="759" t="s">
        <v>2849</v>
      </c>
    </row>
    <row r="505" spans="1:4" s="753" customFormat="1" ht="11.25" customHeight="1" x14ac:dyDescent="0.2">
      <c r="A505" s="1239"/>
      <c r="B505" s="754">
        <v>1000</v>
      </c>
      <c r="C505" s="754">
        <v>500</v>
      </c>
      <c r="D505" s="760" t="s">
        <v>11</v>
      </c>
    </row>
    <row r="506" spans="1:4" s="753" customFormat="1" ht="21" x14ac:dyDescent="0.2">
      <c r="A506" s="1239" t="s">
        <v>3641</v>
      </c>
      <c r="B506" s="756">
        <v>72</v>
      </c>
      <c r="C506" s="756">
        <v>67</v>
      </c>
      <c r="D506" s="758" t="s">
        <v>2822</v>
      </c>
    </row>
    <row r="507" spans="1:4" s="753" customFormat="1" ht="11.25" customHeight="1" x14ac:dyDescent="0.2">
      <c r="A507" s="1239"/>
      <c r="B507" s="756">
        <v>44.5</v>
      </c>
      <c r="C507" s="756">
        <v>33.26</v>
      </c>
      <c r="D507" s="758" t="s">
        <v>3560</v>
      </c>
    </row>
    <row r="508" spans="1:4" s="753" customFormat="1" ht="11.25" customHeight="1" x14ac:dyDescent="0.2">
      <c r="A508" s="1239"/>
      <c r="B508" s="756">
        <v>1123</v>
      </c>
      <c r="C508" s="756">
        <v>1123</v>
      </c>
      <c r="D508" s="758" t="s">
        <v>2676</v>
      </c>
    </row>
    <row r="509" spans="1:4" s="753" customFormat="1" ht="11.25" customHeight="1" x14ac:dyDescent="0.2">
      <c r="A509" s="1239"/>
      <c r="B509" s="756">
        <v>100</v>
      </c>
      <c r="C509" s="756">
        <v>100</v>
      </c>
      <c r="D509" s="758" t="s">
        <v>2694</v>
      </c>
    </row>
    <row r="510" spans="1:4" s="753" customFormat="1" ht="11.25" customHeight="1" x14ac:dyDescent="0.2">
      <c r="A510" s="1239"/>
      <c r="B510" s="756">
        <v>394.9</v>
      </c>
      <c r="C510" s="756">
        <v>394.9</v>
      </c>
      <c r="D510" s="758" t="s">
        <v>2680</v>
      </c>
    </row>
    <row r="511" spans="1:4" s="753" customFormat="1" ht="11.25" customHeight="1" x14ac:dyDescent="0.2">
      <c r="A511" s="1239"/>
      <c r="B511" s="756">
        <v>1734.4</v>
      </c>
      <c r="C511" s="756">
        <v>1718.16</v>
      </c>
      <c r="D511" s="758" t="s">
        <v>11</v>
      </c>
    </row>
    <row r="512" spans="1:4" s="753" customFormat="1" ht="11.25" customHeight="1" x14ac:dyDescent="0.2">
      <c r="A512" s="1239" t="s">
        <v>3642</v>
      </c>
      <c r="B512" s="751">
        <v>147</v>
      </c>
      <c r="C512" s="751">
        <v>147</v>
      </c>
      <c r="D512" s="759" t="s">
        <v>2686</v>
      </c>
    </row>
    <row r="513" spans="1:4" s="753" customFormat="1" ht="11.25" customHeight="1" x14ac:dyDescent="0.2">
      <c r="A513" s="1239"/>
      <c r="B513" s="754">
        <v>147</v>
      </c>
      <c r="C513" s="754">
        <v>147</v>
      </c>
      <c r="D513" s="760" t="s">
        <v>11</v>
      </c>
    </row>
    <row r="514" spans="1:4" s="753" customFormat="1" ht="11.25" customHeight="1" x14ac:dyDescent="0.2">
      <c r="A514" s="1239" t="s">
        <v>3643</v>
      </c>
      <c r="B514" s="756">
        <v>124.5</v>
      </c>
      <c r="C514" s="756">
        <v>0</v>
      </c>
      <c r="D514" s="758" t="s">
        <v>3484</v>
      </c>
    </row>
    <row r="515" spans="1:4" s="753" customFormat="1" ht="11.25" customHeight="1" x14ac:dyDescent="0.2">
      <c r="A515" s="1239"/>
      <c r="B515" s="756">
        <v>124.5</v>
      </c>
      <c r="C515" s="756">
        <v>0</v>
      </c>
      <c r="D515" s="758" t="s">
        <v>11</v>
      </c>
    </row>
    <row r="516" spans="1:4" s="753" customFormat="1" ht="11.25" customHeight="1" x14ac:dyDescent="0.2">
      <c r="A516" s="1239" t="s">
        <v>3644</v>
      </c>
      <c r="B516" s="751">
        <v>350</v>
      </c>
      <c r="C516" s="751">
        <v>0</v>
      </c>
      <c r="D516" s="759" t="s">
        <v>2678</v>
      </c>
    </row>
    <row r="517" spans="1:4" s="753" customFormat="1" ht="11.25" customHeight="1" x14ac:dyDescent="0.2">
      <c r="A517" s="1239"/>
      <c r="B517" s="754">
        <v>350</v>
      </c>
      <c r="C517" s="754">
        <v>0</v>
      </c>
      <c r="D517" s="760" t="s">
        <v>11</v>
      </c>
    </row>
    <row r="518" spans="1:4" s="753" customFormat="1" ht="11.25" customHeight="1" x14ac:dyDescent="0.2">
      <c r="A518" s="1239" t="s">
        <v>1066</v>
      </c>
      <c r="B518" s="756">
        <v>200</v>
      </c>
      <c r="C518" s="756">
        <v>200</v>
      </c>
      <c r="D518" s="758" t="s">
        <v>711</v>
      </c>
    </row>
    <row r="519" spans="1:4" s="753" customFormat="1" ht="11.25" customHeight="1" x14ac:dyDescent="0.2">
      <c r="A519" s="1239"/>
      <c r="B519" s="756">
        <v>200</v>
      </c>
      <c r="C519" s="756">
        <v>200</v>
      </c>
      <c r="D519" s="758" t="s">
        <v>11</v>
      </c>
    </row>
    <row r="520" spans="1:4" s="753" customFormat="1" ht="11.25" customHeight="1" x14ac:dyDescent="0.2">
      <c r="A520" s="1239" t="s">
        <v>3645</v>
      </c>
      <c r="B520" s="751">
        <v>245</v>
      </c>
      <c r="C520" s="751">
        <v>211.05500000000001</v>
      </c>
      <c r="D520" s="759" t="s">
        <v>2676</v>
      </c>
    </row>
    <row r="521" spans="1:4" s="753" customFormat="1" ht="11.25" customHeight="1" x14ac:dyDescent="0.2">
      <c r="A521" s="1239"/>
      <c r="B521" s="754">
        <v>245</v>
      </c>
      <c r="C521" s="754">
        <v>211.05500000000001</v>
      </c>
      <c r="D521" s="760" t="s">
        <v>11</v>
      </c>
    </row>
    <row r="522" spans="1:4" s="753" customFormat="1" ht="11.25" customHeight="1" x14ac:dyDescent="0.2">
      <c r="A522" s="1239" t="s">
        <v>1033</v>
      </c>
      <c r="B522" s="756">
        <v>50</v>
      </c>
      <c r="C522" s="756">
        <v>50</v>
      </c>
      <c r="D522" s="758" t="s">
        <v>678</v>
      </c>
    </row>
    <row r="523" spans="1:4" s="753" customFormat="1" ht="11.25" customHeight="1" x14ac:dyDescent="0.2">
      <c r="A523" s="1239"/>
      <c r="B523" s="756">
        <v>50</v>
      </c>
      <c r="C523" s="756">
        <v>50</v>
      </c>
      <c r="D523" s="758" t="s">
        <v>11</v>
      </c>
    </row>
    <row r="524" spans="1:4" s="753" customFormat="1" ht="11.25" customHeight="1" x14ac:dyDescent="0.2">
      <c r="A524" s="1239" t="s">
        <v>3646</v>
      </c>
      <c r="B524" s="751">
        <v>650</v>
      </c>
      <c r="C524" s="751">
        <v>440</v>
      </c>
      <c r="D524" s="759" t="s">
        <v>2823</v>
      </c>
    </row>
    <row r="525" spans="1:4" s="753" customFormat="1" ht="11.25" customHeight="1" x14ac:dyDescent="0.2">
      <c r="A525" s="1239"/>
      <c r="B525" s="754">
        <v>650</v>
      </c>
      <c r="C525" s="754">
        <v>440</v>
      </c>
      <c r="D525" s="760" t="s">
        <v>11</v>
      </c>
    </row>
    <row r="526" spans="1:4" s="753" customFormat="1" ht="21" x14ac:dyDescent="0.2">
      <c r="A526" s="1239" t="s">
        <v>3647</v>
      </c>
      <c r="B526" s="756">
        <v>180</v>
      </c>
      <c r="C526" s="756">
        <v>180</v>
      </c>
      <c r="D526" s="758" t="s">
        <v>2822</v>
      </c>
    </row>
    <row r="527" spans="1:4" s="753" customFormat="1" ht="11.25" customHeight="1" x14ac:dyDescent="0.2">
      <c r="A527" s="1239"/>
      <c r="B527" s="756">
        <v>67.400000000000006</v>
      </c>
      <c r="C527" s="756">
        <v>67.400000000000006</v>
      </c>
      <c r="D527" s="758" t="s">
        <v>3560</v>
      </c>
    </row>
    <row r="528" spans="1:4" s="753" customFormat="1" ht="11.25" customHeight="1" x14ac:dyDescent="0.2">
      <c r="A528" s="1239"/>
      <c r="B528" s="756">
        <v>2954</v>
      </c>
      <c r="C528" s="756">
        <v>2954</v>
      </c>
      <c r="D528" s="758" t="s">
        <v>2676</v>
      </c>
    </row>
    <row r="529" spans="1:4" s="753" customFormat="1" ht="11.25" customHeight="1" x14ac:dyDescent="0.2">
      <c r="A529" s="1239"/>
      <c r="B529" s="756">
        <v>37.200000000000003</v>
      </c>
      <c r="C529" s="756">
        <v>37.200000000000003</v>
      </c>
      <c r="D529" s="758" t="s">
        <v>2683</v>
      </c>
    </row>
    <row r="530" spans="1:4" s="753" customFormat="1" ht="11.25" customHeight="1" x14ac:dyDescent="0.2">
      <c r="A530" s="1239"/>
      <c r="B530" s="756">
        <v>48.2</v>
      </c>
      <c r="C530" s="756">
        <v>48.2</v>
      </c>
      <c r="D530" s="758" t="s">
        <v>2693</v>
      </c>
    </row>
    <row r="531" spans="1:4" s="753" customFormat="1" ht="11.25" customHeight="1" x14ac:dyDescent="0.2">
      <c r="A531" s="1239"/>
      <c r="B531" s="756">
        <v>78.7</v>
      </c>
      <c r="C531" s="756">
        <v>78.7</v>
      </c>
      <c r="D531" s="758" t="s">
        <v>2694</v>
      </c>
    </row>
    <row r="532" spans="1:4" s="753" customFormat="1" ht="11.25" customHeight="1" x14ac:dyDescent="0.2">
      <c r="A532" s="1239"/>
      <c r="B532" s="756">
        <v>56</v>
      </c>
      <c r="C532" s="756">
        <v>56</v>
      </c>
      <c r="D532" s="758" t="s">
        <v>2680</v>
      </c>
    </row>
    <row r="533" spans="1:4" s="753" customFormat="1" ht="11.25" customHeight="1" x14ac:dyDescent="0.2">
      <c r="A533" s="1239"/>
      <c r="B533" s="756">
        <v>3421.4999999999995</v>
      </c>
      <c r="C533" s="756">
        <v>3421.4999999999995</v>
      </c>
      <c r="D533" s="758" t="s">
        <v>11</v>
      </c>
    </row>
    <row r="534" spans="1:4" s="753" customFormat="1" ht="21" x14ac:dyDescent="0.2">
      <c r="A534" s="1239" t="s">
        <v>5162</v>
      </c>
      <c r="B534" s="751">
        <v>37.880000000000003</v>
      </c>
      <c r="C534" s="751">
        <v>37.871600000000001</v>
      </c>
      <c r="D534" s="759" t="s">
        <v>2687</v>
      </c>
    </row>
    <row r="535" spans="1:4" s="753" customFormat="1" ht="11.25" customHeight="1" x14ac:dyDescent="0.2">
      <c r="A535" s="1239"/>
      <c r="B535" s="754">
        <v>37.880000000000003</v>
      </c>
      <c r="C535" s="754">
        <v>37.871600000000001</v>
      </c>
      <c r="D535" s="760" t="s">
        <v>11</v>
      </c>
    </row>
    <row r="536" spans="1:4" s="753" customFormat="1" ht="11.25" customHeight="1" x14ac:dyDescent="0.2">
      <c r="A536" s="1239" t="s">
        <v>707</v>
      </c>
      <c r="B536" s="756">
        <v>70</v>
      </c>
      <c r="C536" s="756">
        <v>70</v>
      </c>
      <c r="D536" s="758" t="s">
        <v>3648</v>
      </c>
    </row>
    <row r="537" spans="1:4" s="753" customFormat="1" ht="11.25" customHeight="1" x14ac:dyDescent="0.2">
      <c r="A537" s="1239"/>
      <c r="B537" s="756">
        <v>150</v>
      </c>
      <c r="C537" s="756">
        <v>0</v>
      </c>
      <c r="D537" s="758" t="s">
        <v>3649</v>
      </c>
    </row>
    <row r="538" spans="1:4" s="753" customFormat="1" ht="11.25" customHeight="1" x14ac:dyDescent="0.2">
      <c r="A538" s="1239"/>
      <c r="B538" s="756">
        <v>220</v>
      </c>
      <c r="C538" s="756">
        <v>70</v>
      </c>
      <c r="D538" s="758" t="s">
        <v>11</v>
      </c>
    </row>
    <row r="539" spans="1:4" s="753" customFormat="1" ht="11.25" customHeight="1" x14ac:dyDescent="0.2">
      <c r="A539" s="1239" t="s">
        <v>752</v>
      </c>
      <c r="B539" s="751">
        <v>80</v>
      </c>
      <c r="C539" s="751">
        <v>80</v>
      </c>
      <c r="D539" s="759" t="s">
        <v>750</v>
      </c>
    </row>
    <row r="540" spans="1:4" s="753" customFormat="1" ht="11.25" customHeight="1" x14ac:dyDescent="0.2">
      <c r="A540" s="1239"/>
      <c r="B540" s="754">
        <v>80</v>
      </c>
      <c r="C540" s="754">
        <v>80</v>
      </c>
      <c r="D540" s="760" t="s">
        <v>11</v>
      </c>
    </row>
    <row r="541" spans="1:4" s="753" customFormat="1" ht="11.25" customHeight="1" x14ac:dyDescent="0.2">
      <c r="A541" s="1239" t="s">
        <v>3650</v>
      </c>
      <c r="B541" s="756">
        <v>664.71</v>
      </c>
      <c r="C541" s="756">
        <v>642.97400000000005</v>
      </c>
      <c r="D541" s="758" t="s">
        <v>894</v>
      </c>
    </row>
    <row r="542" spans="1:4" s="753" customFormat="1" ht="11.25" customHeight="1" x14ac:dyDescent="0.2">
      <c r="A542" s="1239"/>
      <c r="B542" s="756">
        <v>664.71</v>
      </c>
      <c r="C542" s="756">
        <v>642.97400000000005</v>
      </c>
      <c r="D542" s="758" t="s">
        <v>11</v>
      </c>
    </row>
    <row r="543" spans="1:4" s="753" customFormat="1" ht="11.25" customHeight="1" x14ac:dyDescent="0.2">
      <c r="A543" s="1239" t="s">
        <v>5162</v>
      </c>
      <c r="B543" s="751">
        <v>50</v>
      </c>
      <c r="C543" s="751">
        <v>50</v>
      </c>
      <c r="D543" s="759" t="s">
        <v>711</v>
      </c>
    </row>
    <row r="544" spans="1:4" s="753" customFormat="1" ht="11.25" customHeight="1" x14ac:dyDescent="0.2">
      <c r="A544" s="1239"/>
      <c r="B544" s="754">
        <v>50</v>
      </c>
      <c r="C544" s="754">
        <v>50</v>
      </c>
      <c r="D544" s="760" t="s">
        <v>11</v>
      </c>
    </row>
    <row r="545" spans="1:4" s="753" customFormat="1" ht="11.25" customHeight="1" x14ac:dyDescent="0.2">
      <c r="A545" s="1239" t="s">
        <v>966</v>
      </c>
      <c r="B545" s="756">
        <v>50</v>
      </c>
      <c r="C545" s="756">
        <v>50</v>
      </c>
      <c r="D545" s="758" t="s">
        <v>633</v>
      </c>
    </row>
    <row r="546" spans="1:4" s="753" customFormat="1" ht="11.25" customHeight="1" x14ac:dyDescent="0.2">
      <c r="A546" s="1239"/>
      <c r="B546" s="756">
        <v>50</v>
      </c>
      <c r="C546" s="756">
        <v>50</v>
      </c>
      <c r="D546" s="758" t="s">
        <v>11</v>
      </c>
    </row>
    <row r="547" spans="1:4" s="753" customFormat="1" ht="11.25" customHeight="1" x14ac:dyDescent="0.2">
      <c r="A547" s="1239" t="s">
        <v>667</v>
      </c>
      <c r="B547" s="751">
        <v>100</v>
      </c>
      <c r="C547" s="751">
        <v>100</v>
      </c>
      <c r="D547" s="759" t="s">
        <v>3651</v>
      </c>
    </row>
    <row r="548" spans="1:4" s="753" customFormat="1" ht="11.25" customHeight="1" x14ac:dyDescent="0.2">
      <c r="A548" s="1239"/>
      <c r="B548" s="754">
        <v>100</v>
      </c>
      <c r="C548" s="754">
        <v>100</v>
      </c>
      <c r="D548" s="760" t="s">
        <v>11</v>
      </c>
    </row>
    <row r="549" spans="1:4" s="753" customFormat="1" ht="11.25" customHeight="1" x14ac:dyDescent="0.2">
      <c r="A549" s="1239" t="s">
        <v>1117</v>
      </c>
      <c r="B549" s="756">
        <v>800</v>
      </c>
      <c r="C549" s="756">
        <v>800</v>
      </c>
      <c r="D549" s="758" t="s">
        <v>3479</v>
      </c>
    </row>
    <row r="550" spans="1:4" s="753" customFormat="1" ht="11.25" customHeight="1" x14ac:dyDescent="0.2">
      <c r="A550" s="1239"/>
      <c r="B550" s="756">
        <v>1400</v>
      </c>
      <c r="C550" s="756">
        <v>1400</v>
      </c>
      <c r="D550" s="758" t="s">
        <v>1111</v>
      </c>
    </row>
    <row r="551" spans="1:4" s="753" customFormat="1" ht="11.25" customHeight="1" x14ac:dyDescent="0.2">
      <c r="A551" s="1239"/>
      <c r="B551" s="756">
        <v>2200</v>
      </c>
      <c r="C551" s="756">
        <v>2200</v>
      </c>
      <c r="D551" s="758" t="s">
        <v>11</v>
      </c>
    </row>
    <row r="552" spans="1:4" s="753" customFormat="1" ht="11.25" customHeight="1" x14ac:dyDescent="0.2">
      <c r="A552" s="1239" t="s">
        <v>3652</v>
      </c>
      <c r="B552" s="751">
        <v>124</v>
      </c>
      <c r="C552" s="751">
        <v>124</v>
      </c>
      <c r="D552" s="759" t="s">
        <v>3479</v>
      </c>
    </row>
    <row r="553" spans="1:4" s="753" customFormat="1" ht="11.25" customHeight="1" x14ac:dyDescent="0.2">
      <c r="A553" s="1239"/>
      <c r="B553" s="754">
        <v>124</v>
      </c>
      <c r="C553" s="754">
        <v>124</v>
      </c>
      <c r="D553" s="760" t="s">
        <v>11</v>
      </c>
    </row>
    <row r="554" spans="1:4" s="753" customFormat="1" ht="11.25" customHeight="1" x14ac:dyDescent="0.2">
      <c r="A554" s="1239" t="s">
        <v>1118</v>
      </c>
      <c r="B554" s="756">
        <v>5000</v>
      </c>
      <c r="C554" s="756">
        <v>5000</v>
      </c>
      <c r="D554" s="758" t="s">
        <v>1111</v>
      </c>
    </row>
    <row r="555" spans="1:4" s="753" customFormat="1" ht="11.25" customHeight="1" x14ac:dyDescent="0.2">
      <c r="A555" s="1239"/>
      <c r="B555" s="756">
        <v>5000</v>
      </c>
      <c r="C555" s="756">
        <v>5000</v>
      </c>
      <c r="D555" s="758" t="s">
        <v>11</v>
      </c>
    </row>
    <row r="556" spans="1:4" s="753" customFormat="1" ht="11.25" customHeight="1" x14ac:dyDescent="0.2">
      <c r="A556" s="1239" t="s">
        <v>3653</v>
      </c>
      <c r="B556" s="751">
        <v>90</v>
      </c>
      <c r="C556" s="751">
        <v>90</v>
      </c>
      <c r="D556" s="759" t="s">
        <v>3479</v>
      </c>
    </row>
    <row r="557" spans="1:4" s="753" customFormat="1" ht="11.25" customHeight="1" x14ac:dyDescent="0.2">
      <c r="A557" s="1239"/>
      <c r="B557" s="754">
        <v>90</v>
      </c>
      <c r="C557" s="754">
        <v>90</v>
      </c>
      <c r="D557" s="760" t="s">
        <v>11</v>
      </c>
    </row>
    <row r="558" spans="1:4" s="753" customFormat="1" ht="11.25" customHeight="1" x14ac:dyDescent="0.2">
      <c r="A558" s="1239" t="s">
        <v>3654</v>
      </c>
      <c r="B558" s="756">
        <v>400</v>
      </c>
      <c r="C558" s="756">
        <v>400</v>
      </c>
      <c r="D558" s="758" t="s">
        <v>3479</v>
      </c>
    </row>
    <row r="559" spans="1:4" s="753" customFormat="1" ht="11.25" customHeight="1" x14ac:dyDescent="0.2">
      <c r="A559" s="1239"/>
      <c r="B559" s="756">
        <v>400</v>
      </c>
      <c r="C559" s="756">
        <v>400</v>
      </c>
      <c r="D559" s="758" t="s">
        <v>11</v>
      </c>
    </row>
    <row r="560" spans="1:4" s="753" customFormat="1" ht="11.25" customHeight="1" x14ac:dyDescent="0.2">
      <c r="A560" s="1239" t="s">
        <v>681</v>
      </c>
      <c r="B560" s="751">
        <v>150</v>
      </c>
      <c r="C560" s="751">
        <v>150</v>
      </c>
      <c r="D560" s="759" t="s">
        <v>678</v>
      </c>
    </row>
    <row r="561" spans="1:4" s="753" customFormat="1" ht="11.25" customHeight="1" x14ac:dyDescent="0.2">
      <c r="A561" s="1239"/>
      <c r="B561" s="754">
        <v>150</v>
      </c>
      <c r="C561" s="754">
        <v>150</v>
      </c>
      <c r="D561" s="760" t="s">
        <v>11</v>
      </c>
    </row>
    <row r="562" spans="1:4" s="753" customFormat="1" ht="11.25" customHeight="1" x14ac:dyDescent="0.2">
      <c r="A562" s="1239" t="s">
        <v>621</v>
      </c>
      <c r="B562" s="756">
        <v>150</v>
      </c>
      <c r="C562" s="756">
        <v>150</v>
      </c>
      <c r="D562" s="758" t="s">
        <v>618</v>
      </c>
    </row>
    <row r="563" spans="1:4" s="753" customFormat="1" ht="11.25" customHeight="1" x14ac:dyDescent="0.2">
      <c r="A563" s="1239"/>
      <c r="B563" s="756">
        <v>150</v>
      </c>
      <c r="C563" s="756">
        <v>150</v>
      </c>
      <c r="D563" s="758" t="s">
        <v>11</v>
      </c>
    </row>
    <row r="564" spans="1:4" s="753" customFormat="1" ht="11.25" customHeight="1" x14ac:dyDescent="0.2">
      <c r="A564" s="1239" t="s">
        <v>3655</v>
      </c>
      <c r="B564" s="751">
        <v>160</v>
      </c>
      <c r="C564" s="751">
        <v>160</v>
      </c>
      <c r="D564" s="759" t="s">
        <v>3479</v>
      </c>
    </row>
    <row r="565" spans="1:4" s="753" customFormat="1" ht="11.25" customHeight="1" x14ac:dyDescent="0.2">
      <c r="A565" s="1239"/>
      <c r="B565" s="754">
        <v>160</v>
      </c>
      <c r="C565" s="754">
        <v>160</v>
      </c>
      <c r="D565" s="760" t="s">
        <v>11</v>
      </c>
    </row>
    <row r="566" spans="1:4" s="753" customFormat="1" ht="21" x14ac:dyDescent="0.2">
      <c r="A566" s="1239" t="s">
        <v>3656</v>
      </c>
      <c r="B566" s="756">
        <v>57</v>
      </c>
      <c r="C566" s="756">
        <v>57</v>
      </c>
      <c r="D566" s="758" t="s">
        <v>2822</v>
      </c>
    </row>
    <row r="567" spans="1:4" s="753" customFormat="1" ht="11.25" customHeight="1" x14ac:dyDescent="0.2">
      <c r="A567" s="1239"/>
      <c r="B567" s="756">
        <v>628</v>
      </c>
      <c r="C567" s="756">
        <v>628</v>
      </c>
      <c r="D567" s="758" t="s">
        <v>2676</v>
      </c>
    </row>
    <row r="568" spans="1:4" s="753" customFormat="1" ht="11.25" customHeight="1" x14ac:dyDescent="0.2">
      <c r="A568" s="1239"/>
      <c r="B568" s="756">
        <v>685</v>
      </c>
      <c r="C568" s="756">
        <v>685</v>
      </c>
      <c r="D568" s="758" t="s">
        <v>11</v>
      </c>
    </row>
    <row r="569" spans="1:4" s="753" customFormat="1" ht="11.25" customHeight="1" x14ac:dyDescent="0.2">
      <c r="A569" s="1239" t="s">
        <v>1109</v>
      </c>
      <c r="B569" s="751">
        <v>50</v>
      </c>
      <c r="C569" s="751">
        <v>50</v>
      </c>
      <c r="D569" s="759" t="s">
        <v>742</v>
      </c>
    </row>
    <row r="570" spans="1:4" s="753" customFormat="1" ht="11.25" customHeight="1" x14ac:dyDescent="0.2">
      <c r="A570" s="1239"/>
      <c r="B570" s="754">
        <v>50</v>
      </c>
      <c r="C570" s="754">
        <v>50</v>
      </c>
      <c r="D570" s="760" t="s">
        <v>11</v>
      </c>
    </row>
    <row r="571" spans="1:4" s="753" customFormat="1" ht="11.25" customHeight="1" x14ac:dyDescent="0.2">
      <c r="A571" s="1239" t="s">
        <v>3657</v>
      </c>
      <c r="B571" s="756">
        <v>150</v>
      </c>
      <c r="C571" s="756">
        <v>150</v>
      </c>
      <c r="D571" s="758" t="s">
        <v>3479</v>
      </c>
    </row>
    <row r="572" spans="1:4" s="753" customFormat="1" ht="11.25" customHeight="1" x14ac:dyDescent="0.2">
      <c r="A572" s="1239"/>
      <c r="B572" s="756">
        <v>150</v>
      </c>
      <c r="C572" s="756">
        <v>150</v>
      </c>
      <c r="D572" s="758" t="s">
        <v>11</v>
      </c>
    </row>
    <row r="573" spans="1:4" s="753" customFormat="1" ht="11.25" customHeight="1" x14ac:dyDescent="0.2">
      <c r="A573" s="1239" t="s">
        <v>3658</v>
      </c>
      <c r="B573" s="751">
        <v>565.29999999999995</v>
      </c>
      <c r="C573" s="751">
        <v>132.65</v>
      </c>
      <c r="D573" s="759" t="s">
        <v>3484</v>
      </c>
    </row>
    <row r="574" spans="1:4" s="753" customFormat="1" ht="11.25" customHeight="1" x14ac:dyDescent="0.2">
      <c r="A574" s="1239"/>
      <c r="B574" s="756">
        <v>875</v>
      </c>
      <c r="C574" s="756">
        <v>499.9</v>
      </c>
      <c r="D574" s="758" t="s">
        <v>2849</v>
      </c>
    </row>
    <row r="575" spans="1:4" s="753" customFormat="1" ht="11.25" customHeight="1" x14ac:dyDescent="0.2">
      <c r="A575" s="1239"/>
      <c r="B575" s="754">
        <v>1440.3</v>
      </c>
      <c r="C575" s="754">
        <v>632.54999999999995</v>
      </c>
      <c r="D575" s="760" t="s">
        <v>11</v>
      </c>
    </row>
    <row r="576" spans="1:4" s="753" customFormat="1" ht="11.25" customHeight="1" x14ac:dyDescent="0.2">
      <c r="A576" s="1239" t="s">
        <v>3659</v>
      </c>
      <c r="B576" s="756">
        <v>1888</v>
      </c>
      <c r="C576" s="756">
        <v>1888</v>
      </c>
      <c r="D576" s="758" t="s">
        <v>2676</v>
      </c>
    </row>
    <row r="577" spans="1:4" s="753" customFormat="1" ht="11.25" customHeight="1" x14ac:dyDescent="0.2">
      <c r="A577" s="1239"/>
      <c r="B577" s="756">
        <v>1143.1300000000001</v>
      </c>
      <c r="C577" s="756">
        <v>1143.1279999999999</v>
      </c>
      <c r="D577" s="758" t="s">
        <v>2680</v>
      </c>
    </row>
    <row r="578" spans="1:4" s="753" customFormat="1" ht="11.25" customHeight="1" x14ac:dyDescent="0.2">
      <c r="A578" s="1239"/>
      <c r="B578" s="756">
        <v>3031.13</v>
      </c>
      <c r="C578" s="756">
        <v>3031.1279999999997</v>
      </c>
      <c r="D578" s="758" t="s">
        <v>11</v>
      </c>
    </row>
    <row r="579" spans="1:4" s="753" customFormat="1" ht="11.25" customHeight="1" x14ac:dyDescent="0.2">
      <c r="A579" s="1239" t="s">
        <v>3660</v>
      </c>
      <c r="B579" s="751">
        <v>150</v>
      </c>
      <c r="C579" s="751">
        <v>150</v>
      </c>
      <c r="D579" s="759" t="s">
        <v>2685</v>
      </c>
    </row>
    <row r="580" spans="1:4" s="753" customFormat="1" ht="11.25" customHeight="1" x14ac:dyDescent="0.2">
      <c r="A580" s="1239"/>
      <c r="B580" s="754">
        <v>150</v>
      </c>
      <c r="C580" s="754">
        <v>150</v>
      </c>
      <c r="D580" s="760" t="s">
        <v>11</v>
      </c>
    </row>
    <row r="581" spans="1:4" s="753" customFormat="1" ht="11.25" customHeight="1" x14ac:dyDescent="0.2">
      <c r="A581" s="1239" t="s">
        <v>3661</v>
      </c>
      <c r="B581" s="756">
        <v>222.33</v>
      </c>
      <c r="C581" s="756">
        <v>139.09899999999999</v>
      </c>
      <c r="D581" s="758" t="s">
        <v>2676</v>
      </c>
    </row>
    <row r="582" spans="1:4" s="753" customFormat="1" ht="11.25" customHeight="1" x14ac:dyDescent="0.2">
      <c r="A582" s="1239"/>
      <c r="B582" s="756">
        <v>2597.6799999999998</v>
      </c>
      <c r="C582" s="756">
        <v>2597.6799999999998</v>
      </c>
      <c r="D582" s="758" t="s">
        <v>2223</v>
      </c>
    </row>
    <row r="583" spans="1:4" s="753" customFormat="1" ht="11.25" customHeight="1" x14ac:dyDescent="0.2">
      <c r="A583" s="1239"/>
      <c r="B583" s="756">
        <v>2820.0099999999998</v>
      </c>
      <c r="C583" s="756">
        <v>2736.779</v>
      </c>
      <c r="D583" s="758" t="s">
        <v>11</v>
      </c>
    </row>
    <row r="584" spans="1:4" s="753" customFormat="1" ht="11.25" customHeight="1" x14ac:dyDescent="0.2">
      <c r="A584" s="1239" t="s">
        <v>640</v>
      </c>
      <c r="B584" s="751">
        <v>60</v>
      </c>
      <c r="C584" s="751">
        <v>60</v>
      </c>
      <c r="D584" s="759" t="s">
        <v>2685</v>
      </c>
    </row>
    <row r="585" spans="1:4" s="753" customFormat="1" ht="11.25" customHeight="1" x14ac:dyDescent="0.2">
      <c r="A585" s="1239"/>
      <c r="B585" s="756">
        <v>30</v>
      </c>
      <c r="C585" s="756">
        <v>30</v>
      </c>
      <c r="D585" s="758" t="s">
        <v>638</v>
      </c>
    </row>
    <row r="586" spans="1:4" s="753" customFormat="1" ht="11.25" customHeight="1" x14ac:dyDescent="0.2">
      <c r="A586" s="1239"/>
      <c r="B586" s="754">
        <v>90</v>
      </c>
      <c r="C586" s="754">
        <v>90</v>
      </c>
      <c r="D586" s="760" t="s">
        <v>11</v>
      </c>
    </row>
    <row r="587" spans="1:4" s="753" customFormat="1" ht="11.25" customHeight="1" x14ac:dyDescent="0.2">
      <c r="A587" s="1239" t="s">
        <v>3662</v>
      </c>
      <c r="B587" s="756">
        <v>995.4</v>
      </c>
      <c r="C587" s="756">
        <v>497.7</v>
      </c>
      <c r="D587" s="758" t="s">
        <v>2849</v>
      </c>
    </row>
    <row r="588" spans="1:4" s="753" customFormat="1" ht="11.25" customHeight="1" x14ac:dyDescent="0.2">
      <c r="A588" s="1239"/>
      <c r="B588" s="756">
        <v>995.4</v>
      </c>
      <c r="C588" s="756">
        <v>497.7</v>
      </c>
      <c r="D588" s="758" t="s">
        <v>11</v>
      </c>
    </row>
    <row r="589" spans="1:4" s="753" customFormat="1" ht="11.25" customHeight="1" x14ac:dyDescent="0.2">
      <c r="A589" s="1239" t="s">
        <v>3663</v>
      </c>
      <c r="B589" s="751">
        <v>450</v>
      </c>
      <c r="C589" s="751">
        <v>450</v>
      </c>
      <c r="D589" s="759" t="s">
        <v>3479</v>
      </c>
    </row>
    <row r="590" spans="1:4" s="753" customFormat="1" ht="11.25" customHeight="1" x14ac:dyDescent="0.2">
      <c r="A590" s="1239"/>
      <c r="B590" s="754">
        <v>450</v>
      </c>
      <c r="C590" s="754">
        <v>450</v>
      </c>
      <c r="D590" s="760" t="s">
        <v>11</v>
      </c>
    </row>
    <row r="591" spans="1:4" s="753" customFormat="1" ht="11.25" customHeight="1" x14ac:dyDescent="0.2">
      <c r="A591" s="1239" t="s">
        <v>717</v>
      </c>
      <c r="B591" s="756">
        <v>2500</v>
      </c>
      <c r="C591" s="756">
        <v>2500</v>
      </c>
      <c r="D591" s="758" t="s">
        <v>711</v>
      </c>
    </row>
    <row r="592" spans="1:4" s="753" customFormat="1" ht="11.25" customHeight="1" x14ac:dyDescent="0.2">
      <c r="A592" s="1239"/>
      <c r="B592" s="756">
        <v>2500</v>
      </c>
      <c r="C592" s="756">
        <v>2500</v>
      </c>
      <c r="D592" s="758" t="s">
        <v>11</v>
      </c>
    </row>
    <row r="593" spans="1:4" s="753" customFormat="1" ht="11.25" customHeight="1" x14ac:dyDescent="0.2">
      <c r="A593" s="1239" t="s">
        <v>1067</v>
      </c>
      <c r="B593" s="751">
        <v>50</v>
      </c>
      <c r="C593" s="751">
        <v>50</v>
      </c>
      <c r="D593" s="759" t="s">
        <v>711</v>
      </c>
    </row>
    <row r="594" spans="1:4" s="753" customFormat="1" ht="11.25" customHeight="1" x14ac:dyDescent="0.2">
      <c r="A594" s="1239"/>
      <c r="B594" s="754">
        <v>50</v>
      </c>
      <c r="C594" s="754">
        <v>50</v>
      </c>
      <c r="D594" s="760" t="s">
        <v>11</v>
      </c>
    </row>
    <row r="595" spans="1:4" s="753" customFormat="1" ht="11.25" customHeight="1" x14ac:dyDescent="0.2">
      <c r="A595" s="1239" t="s">
        <v>1068</v>
      </c>
      <c r="B595" s="756">
        <v>200</v>
      </c>
      <c r="C595" s="756">
        <v>200</v>
      </c>
      <c r="D595" s="758" t="s">
        <v>711</v>
      </c>
    </row>
    <row r="596" spans="1:4" s="753" customFormat="1" ht="11.25" customHeight="1" x14ac:dyDescent="0.2">
      <c r="A596" s="1239"/>
      <c r="B596" s="756">
        <v>200</v>
      </c>
      <c r="C596" s="756">
        <v>200</v>
      </c>
      <c r="D596" s="758" t="s">
        <v>11</v>
      </c>
    </row>
    <row r="597" spans="1:4" s="753" customFormat="1" ht="11.25" customHeight="1" x14ac:dyDescent="0.2">
      <c r="A597" s="1239" t="s">
        <v>1144</v>
      </c>
      <c r="B597" s="751">
        <v>200</v>
      </c>
      <c r="C597" s="751">
        <v>200</v>
      </c>
      <c r="D597" s="759" t="s">
        <v>3664</v>
      </c>
    </row>
    <row r="598" spans="1:4" s="753" customFormat="1" ht="11.25" customHeight="1" x14ac:dyDescent="0.2">
      <c r="A598" s="1239"/>
      <c r="B598" s="754">
        <v>200</v>
      </c>
      <c r="C598" s="754">
        <v>200</v>
      </c>
      <c r="D598" s="760" t="s">
        <v>11</v>
      </c>
    </row>
    <row r="599" spans="1:4" s="753" customFormat="1" ht="11.25" customHeight="1" x14ac:dyDescent="0.2">
      <c r="A599" s="1239" t="s">
        <v>3665</v>
      </c>
      <c r="B599" s="756">
        <v>100</v>
      </c>
      <c r="C599" s="756">
        <v>100</v>
      </c>
      <c r="D599" s="758" t="s">
        <v>3479</v>
      </c>
    </row>
    <row r="600" spans="1:4" s="753" customFormat="1" ht="11.25" customHeight="1" x14ac:dyDescent="0.2">
      <c r="A600" s="1239"/>
      <c r="B600" s="756">
        <v>100</v>
      </c>
      <c r="C600" s="756">
        <v>100</v>
      </c>
      <c r="D600" s="758" t="s">
        <v>11</v>
      </c>
    </row>
    <row r="601" spans="1:4" s="753" customFormat="1" ht="11.25" customHeight="1" x14ac:dyDescent="0.2">
      <c r="A601" s="1239" t="s">
        <v>3666</v>
      </c>
      <c r="B601" s="751">
        <v>50</v>
      </c>
      <c r="C601" s="751">
        <v>50</v>
      </c>
      <c r="D601" s="759" t="s">
        <v>3667</v>
      </c>
    </row>
    <row r="602" spans="1:4" s="753" customFormat="1" ht="11.25" customHeight="1" x14ac:dyDescent="0.2">
      <c r="A602" s="1239"/>
      <c r="B602" s="754">
        <v>50</v>
      </c>
      <c r="C602" s="754">
        <v>50</v>
      </c>
      <c r="D602" s="760" t="s">
        <v>11</v>
      </c>
    </row>
    <row r="603" spans="1:4" s="753" customFormat="1" ht="11.25" customHeight="1" x14ac:dyDescent="0.2">
      <c r="A603" s="1239" t="s">
        <v>984</v>
      </c>
      <c r="B603" s="756">
        <v>200</v>
      </c>
      <c r="C603" s="756">
        <v>200</v>
      </c>
      <c r="D603" s="758" t="s">
        <v>638</v>
      </c>
    </row>
    <row r="604" spans="1:4" s="753" customFormat="1" ht="11.25" customHeight="1" x14ac:dyDescent="0.2">
      <c r="A604" s="1239"/>
      <c r="B604" s="756">
        <v>200</v>
      </c>
      <c r="C604" s="756">
        <v>200</v>
      </c>
      <c r="D604" s="758" t="s">
        <v>11</v>
      </c>
    </row>
    <row r="605" spans="1:4" s="753" customFormat="1" ht="11.25" customHeight="1" x14ac:dyDescent="0.2">
      <c r="A605" s="1239" t="s">
        <v>3668</v>
      </c>
      <c r="B605" s="751">
        <v>456</v>
      </c>
      <c r="C605" s="751">
        <v>456</v>
      </c>
      <c r="D605" s="759" t="s">
        <v>2676</v>
      </c>
    </row>
    <row r="606" spans="1:4" s="753" customFormat="1" ht="11.25" customHeight="1" x14ac:dyDescent="0.2">
      <c r="A606" s="1239"/>
      <c r="B606" s="754">
        <v>456</v>
      </c>
      <c r="C606" s="754">
        <v>456</v>
      </c>
      <c r="D606" s="760" t="s">
        <v>11</v>
      </c>
    </row>
    <row r="607" spans="1:4" s="753" customFormat="1" ht="11.25" customHeight="1" x14ac:dyDescent="0.2">
      <c r="A607" s="1239" t="s">
        <v>718</v>
      </c>
      <c r="B607" s="756">
        <v>200</v>
      </c>
      <c r="C607" s="756">
        <v>200</v>
      </c>
      <c r="D607" s="758" t="s">
        <v>3669</v>
      </c>
    </row>
    <row r="608" spans="1:4" s="753" customFormat="1" ht="11.25" customHeight="1" x14ac:dyDescent="0.2">
      <c r="A608" s="1239"/>
      <c r="B608" s="756">
        <v>200</v>
      </c>
      <c r="C608" s="756">
        <v>200</v>
      </c>
      <c r="D608" s="758" t="s">
        <v>11</v>
      </c>
    </row>
    <row r="609" spans="1:4" s="753" customFormat="1" ht="11.25" customHeight="1" x14ac:dyDescent="0.2">
      <c r="A609" s="1239" t="s">
        <v>3670</v>
      </c>
      <c r="B609" s="751">
        <v>50</v>
      </c>
      <c r="C609" s="751">
        <v>50</v>
      </c>
      <c r="D609" s="759" t="s">
        <v>3479</v>
      </c>
    </row>
    <row r="610" spans="1:4" s="753" customFormat="1" ht="11.25" customHeight="1" x14ac:dyDescent="0.2">
      <c r="A610" s="1239"/>
      <c r="B610" s="754">
        <v>50</v>
      </c>
      <c r="C610" s="754">
        <v>50</v>
      </c>
      <c r="D610" s="760" t="s">
        <v>11</v>
      </c>
    </row>
    <row r="611" spans="1:4" s="753" customFormat="1" ht="21" x14ac:dyDescent="0.2">
      <c r="A611" s="1239" t="s">
        <v>5162</v>
      </c>
      <c r="B611" s="756">
        <v>37</v>
      </c>
      <c r="C611" s="756">
        <v>37</v>
      </c>
      <c r="D611" s="758" t="s">
        <v>2687</v>
      </c>
    </row>
    <row r="612" spans="1:4" s="753" customFormat="1" ht="11.25" customHeight="1" x14ac:dyDescent="0.2">
      <c r="A612" s="1239"/>
      <c r="B612" s="756">
        <v>37</v>
      </c>
      <c r="C612" s="756">
        <v>37</v>
      </c>
      <c r="D612" s="758" t="s">
        <v>11</v>
      </c>
    </row>
    <row r="613" spans="1:4" s="753" customFormat="1" ht="11.25" customHeight="1" x14ac:dyDescent="0.2">
      <c r="A613" s="1239" t="s">
        <v>3671</v>
      </c>
      <c r="B613" s="751">
        <v>2408</v>
      </c>
      <c r="C613" s="751">
        <v>2408</v>
      </c>
      <c r="D613" s="759" t="s">
        <v>2676</v>
      </c>
    </row>
    <row r="614" spans="1:4" s="753" customFormat="1" ht="11.25" customHeight="1" x14ac:dyDescent="0.2">
      <c r="A614" s="1239"/>
      <c r="B614" s="754">
        <v>2408</v>
      </c>
      <c r="C614" s="754">
        <v>2408</v>
      </c>
      <c r="D614" s="760" t="s">
        <v>11</v>
      </c>
    </row>
    <row r="615" spans="1:4" s="753" customFormat="1" ht="11.25" customHeight="1" x14ac:dyDescent="0.2">
      <c r="A615" s="1239" t="s">
        <v>3672</v>
      </c>
      <c r="B615" s="756">
        <v>144.71</v>
      </c>
      <c r="C615" s="756">
        <v>144.709</v>
      </c>
      <c r="D615" s="758" t="s">
        <v>899</v>
      </c>
    </row>
    <row r="616" spans="1:4" s="753" customFormat="1" ht="11.25" customHeight="1" x14ac:dyDescent="0.2">
      <c r="A616" s="1239"/>
      <c r="B616" s="756">
        <v>5318.88</v>
      </c>
      <c r="C616" s="756">
        <v>5318.8780000000006</v>
      </c>
      <c r="D616" s="758" t="s">
        <v>894</v>
      </c>
    </row>
    <row r="617" spans="1:4" s="753" customFormat="1" ht="11.25" customHeight="1" x14ac:dyDescent="0.2">
      <c r="A617" s="1239"/>
      <c r="B617" s="756">
        <v>59.51</v>
      </c>
      <c r="C617" s="756">
        <v>59.51</v>
      </c>
      <c r="D617" s="758" t="s">
        <v>3673</v>
      </c>
    </row>
    <row r="618" spans="1:4" s="753" customFormat="1" ht="11.25" customHeight="1" x14ac:dyDescent="0.2">
      <c r="A618" s="1239"/>
      <c r="B618" s="756">
        <v>5523.1</v>
      </c>
      <c r="C618" s="756">
        <v>5523.0970000000007</v>
      </c>
      <c r="D618" s="758" t="s">
        <v>11</v>
      </c>
    </row>
    <row r="619" spans="1:4" s="753" customFormat="1" ht="11.25" customHeight="1" x14ac:dyDescent="0.2">
      <c r="A619" s="1239" t="s">
        <v>682</v>
      </c>
      <c r="B619" s="751">
        <v>200</v>
      </c>
      <c r="C619" s="751">
        <v>200</v>
      </c>
      <c r="D619" s="759" t="s">
        <v>678</v>
      </c>
    </row>
    <row r="620" spans="1:4" s="753" customFormat="1" ht="11.25" customHeight="1" x14ac:dyDescent="0.2">
      <c r="A620" s="1239"/>
      <c r="B620" s="754">
        <v>200</v>
      </c>
      <c r="C620" s="754">
        <v>200</v>
      </c>
      <c r="D620" s="760" t="s">
        <v>11</v>
      </c>
    </row>
    <row r="621" spans="1:4" s="753" customFormat="1" ht="11.25" customHeight="1" x14ac:dyDescent="0.2">
      <c r="A621" s="1239" t="s">
        <v>3674</v>
      </c>
      <c r="B621" s="756">
        <v>311.7</v>
      </c>
      <c r="C621" s="756">
        <v>220.708</v>
      </c>
      <c r="D621" s="758" t="s">
        <v>3484</v>
      </c>
    </row>
    <row r="622" spans="1:4" s="753" customFormat="1" ht="11.25" customHeight="1" x14ac:dyDescent="0.2">
      <c r="A622" s="1239"/>
      <c r="B622" s="756">
        <v>311.7</v>
      </c>
      <c r="C622" s="756">
        <v>220.708</v>
      </c>
      <c r="D622" s="758" t="s">
        <v>11</v>
      </c>
    </row>
    <row r="623" spans="1:4" s="753" customFormat="1" ht="11.25" customHeight="1" x14ac:dyDescent="0.2">
      <c r="A623" s="1239" t="s">
        <v>3675</v>
      </c>
      <c r="B623" s="751">
        <v>95.2</v>
      </c>
      <c r="C623" s="751">
        <v>25.528999999999996</v>
      </c>
      <c r="D623" s="759" t="s">
        <v>3613</v>
      </c>
    </row>
    <row r="624" spans="1:4" s="753" customFormat="1" ht="11.25" customHeight="1" x14ac:dyDescent="0.2">
      <c r="A624" s="1239"/>
      <c r="B624" s="754">
        <v>95.2</v>
      </c>
      <c r="C624" s="754">
        <v>25.528999999999996</v>
      </c>
      <c r="D624" s="760" t="s">
        <v>11</v>
      </c>
    </row>
    <row r="625" spans="1:4" s="753" customFormat="1" ht="11.25" customHeight="1" x14ac:dyDescent="0.2">
      <c r="A625" s="1239" t="s">
        <v>5162</v>
      </c>
      <c r="B625" s="751">
        <v>60</v>
      </c>
      <c r="C625" s="751">
        <v>60</v>
      </c>
      <c r="D625" s="759" t="s">
        <v>1138</v>
      </c>
    </row>
    <row r="626" spans="1:4" s="753" customFormat="1" ht="11.25" customHeight="1" x14ac:dyDescent="0.2">
      <c r="A626" s="1239"/>
      <c r="B626" s="754">
        <v>60</v>
      </c>
      <c r="C626" s="754">
        <v>60</v>
      </c>
      <c r="D626" s="760" t="s">
        <v>11</v>
      </c>
    </row>
    <row r="627" spans="1:4" s="753" customFormat="1" ht="11.25" customHeight="1" x14ac:dyDescent="0.2">
      <c r="A627" s="1239" t="s">
        <v>3676</v>
      </c>
      <c r="B627" s="751">
        <v>241.18</v>
      </c>
      <c r="C627" s="751">
        <v>241.18199999999999</v>
      </c>
      <c r="D627" s="759" t="s">
        <v>899</v>
      </c>
    </row>
    <row r="628" spans="1:4" s="753" customFormat="1" ht="11.25" customHeight="1" x14ac:dyDescent="0.2">
      <c r="A628" s="1239"/>
      <c r="B628" s="756">
        <v>4568.7</v>
      </c>
      <c r="C628" s="756">
        <v>4568.6970000000001</v>
      </c>
      <c r="D628" s="758" t="s">
        <v>894</v>
      </c>
    </row>
    <row r="629" spans="1:4" s="753" customFormat="1" ht="11.25" customHeight="1" x14ac:dyDescent="0.2">
      <c r="A629" s="1239"/>
      <c r="B629" s="754">
        <v>4809.88</v>
      </c>
      <c r="C629" s="754">
        <v>4809.8789999999999</v>
      </c>
      <c r="D629" s="760" t="s">
        <v>11</v>
      </c>
    </row>
    <row r="630" spans="1:4" s="753" customFormat="1" ht="11.25" customHeight="1" x14ac:dyDescent="0.2">
      <c r="A630" s="1239" t="s">
        <v>1069</v>
      </c>
      <c r="B630" s="751">
        <v>400</v>
      </c>
      <c r="C630" s="751">
        <v>400</v>
      </c>
      <c r="D630" s="759" t="s">
        <v>3479</v>
      </c>
    </row>
    <row r="631" spans="1:4" s="753" customFormat="1" ht="11.25" customHeight="1" x14ac:dyDescent="0.2">
      <c r="A631" s="1239"/>
      <c r="B631" s="756">
        <v>50</v>
      </c>
      <c r="C631" s="756">
        <v>50</v>
      </c>
      <c r="D631" s="758" t="s">
        <v>711</v>
      </c>
    </row>
    <row r="632" spans="1:4" s="753" customFormat="1" ht="11.25" customHeight="1" x14ac:dyDescent="0.2">
      <c r="A632" s="1239"/>
      <c r="B632" s="754">
        <v>450</v>
      </c>
      <c r="C632" s="754">
        <v>450</v>
      </c>
      <c r="D632" s="760" t="s">
        <v>11</v>
      </c>
    </row>
    <row r="633" spans="1:4" s="753" customFormat="1" ht="11.25" customHeight="1" x14ac:dyDescent="0.2">
      <c r="A633" s="1239" t="s">
        <v>3677</v>
      </c>
      <c r="B633" s="751">
        <v>8869</v>
      </c>
      <c r="C633" s="751">
        <v>8869</v>
      </c>
      <c r="D633" s="759" t="s">
        <v>3583</v>
      </c>
    </row>
    <row r="634" spans="1:4" s="753" customFormat="1" ht="11.25" customHeight="1" x14ac:dyDescent="0.2">
      <c r="A634" s="1239"/>
      <c r="B634" s="754">
        <v>8869</v>
      </c>
      <c r="C634" s="754">
        <v>8869</v>
      </c>
      <c r="D634" s="760" t="s">
        <v>11</v>
      </c>
    </row>
    <row r="635" spans="1:4" s="753" customFormat="1" ht="11.25" customHeight="1" x14ac:dyDescent="0.2">
      <c r="A635" s="1239" t="s">
        <v>1119</v>
      </c>
      <c r="B635" s="751">
        <v>135</v>
      </c>
      <c r="C635" s="751">
        <v>135</v>
      </c>
      <c r="D635" s="759" t="s">
        <v>1111</v>
      </c>
    </row>
    <row r="636" spans="1:4" s="753" customFormat="1" ht="11.25" customHeight="1" x14ac:dyDescent="0.2">
      <c r="A636" s="1239"/>
      <c r="B636" s="754">
        <v>135</v>
      </c>
      <c r="C636" s="754">
        <v>135</v>
      </c>
      <c r="D636" s="760" t="s">
        <v>11</v>
      </c>
    </row>
    <row r="637" spans="1:4" s="753" customFormat="1" ht="11.25" customHeight="1" x14ac:dyDescent="0.2">
      <c r="A637" s="1239" t="s">
        <v>3678</v>
      </c>
      <c r="B637" s="751">
        <v>5182.91</v>
      </c>
      <c r="C637" s="751">
        <v>5182.9110000000001</v>
      </c>
      <c r="D637" s="759" t="s">
        <v>894</v>
      </c>
    </row>
    <row r="638" spans="1:4" s="753" customFormat="1" ht="11.25" customHeight="1" x14ac:dyDescent="0.2">
      <c r="A638" s="1239"/>
      <c r="B638" s="754">
        <v>5182.91</v>
      </c>
      <c r="C638" s="754">
        <v>5182.9110000000001</v>
      </c>
      <c r="D638" s="760" t="s">
        <v>11</v>
      </c>
    </row>
    <row r="639" spans="1:4" s="753" customFormat="1" ht="11.25" customHeight="1" x14ac:dyDescent="0.2">
      <c r="A639" s="1239" t="s">
        <v>3679</v>
      </c>
      <c r="B639" s="756">
        <v>3003.31</v>
      </c>
      <c r="C639" s="756">
        <v>2992.529</v>
      </c>
      <c r="D639" s="758" t="s">
        <v>894</v>
      </c>
    </row>
    <row r="640" spans="1:4" s="753" customFormat="1" ht="11.25" customHeight="1" x14ac:dyDescent="0.2">
      <c r="A640" s="1239"/>
      <c r="B640" s="756">
        <v>3003.31</v>
      </c>
      <c r="C640" s="756">
        <v>2992.529</v>
      </c>
      <c r="D640" s="758" t="s">
        <v>11</v>
      </c>
    </row>
    <row r="641" spans="1:4" s="753" customFormat="1" ht="11.25" customHeight="1" x14ac:dyDescent="0.2">
      <c r="A641" s="1239" t="s">
        <v>3680</v>
      </c>
      <c r="B641" s="751">
        <v>150</v>
      </c>
      <c r="C641" s="751">
        <v>150</v>
      </c>
      <c r="D641" s="759" t="s">
        <v>3484</v>
      </c>
    </row>
    <row r="642" spans="1:4" s="753" customFormat="1" ht="11.25" customHeight="1" x14ac:dyDescent="0.2">
      <c r="A642" s="1239"/>
      <c r="B642" s="754">
        <v>150</v>
      </c>
      <c r="C642" s="754">
        <v>150</v>
      </c>
      <c r="D642" s="760" t="s">
        <v>11</v>
      </c>
    </row>
    <row r="643" spans="1:4" s="753" customFormat="1" ht="11.25" customHeight="1" x14ac:dyDescent="0.2">
      <c r="A643" s="1239" t="s">
        <v>3681</v>
      </c>
      <c r="B643" s="756">
        <v>400</v>
      </c>
      <c r="C643" s="756">
        <v>400</v>
      </c>
      <c r="D643" s="758" t="s">
        <v>3479</v>
      </c>
    </row>
    <row r="644" spans="1:4" s="753" customFormat="1" ht="11.25" customHeight="1" x14ac:dyDescent="0.2">
      <c r="A644" s="1239"/>
      <c r="B644" s="756">
        <v>400</v>
      </c>
      <c r="C644" s="756">
        <v>400</v>
      </c>
      <c r="D644" s="758" t="s">
        <v>11</v>
      </c>
    </row>
    <row r="645" spans="1:4" s="753" customFormat="1" ht="11.25" customHeight="1" x14ac:dyDescent="0.2">
      <c r="A645" s="1239" t="s">
        <v>1120</v>
      </c>
      <c r="B645" s="751">
        <v>1000</v>
      </c>
      <c r="C645" s="751">
        <v>1000</v>
      </c>
      <c r="D645" s="759" t="s">
        <v>1111</v>
      </c>
    </row>
    <row r="646" spans="1:4" s="753" customFormat="1" ht="11.25" customHeight="1" x14ac:dyDescent="0.2">
      <c r="A646" s="1239"/>
      <c r="B646" s="754">
        <v>1000</v>
      </c>
      <c r="C646" s="754">
        <v>1000</v>
      </c>
      <c r="D646" s="760" t="s">
        <v>11</v>
      </c>
    </row>
    <row r="647" spans="1:4" s="753" customFormat="1" ht="11.25" customHeight="1" x14ac:dyDescent="0.2">
      <c r="A647" s="1239" t="s">
        <v>3682</v>
      </c>
      <c r="B647" s="756">
        <v>1182</v>
      </c>
      <c r="C647" s="756">
        <v>1182</v>
      </c>
      <c r="D647" s="758" t="s">
        <v>2676</v>
      </c>
    </row>
    <row r="648" spans="1:4" s="753" customFormat="1" ht="11.25" customHeight="1" x14ac:dyDescent="0.2">
      <c r="A648" s="1239"/>
      <c r="B648" s="756">
        <v>1182</v>
      </c>
      <c r="C648" s="756">
        <v>1182</v>
      </c>
      <c r="D648" s="758" t="s">
        <v>11</v>
      </c>
    </row>
    <row r="649" spans="1:4" s="753" customFormat="1" ht="11.25" customHeight="1" x14ac:dyDescent="0.2">
      <c r="A649" s="1239" t="s">
        <v>3683</v>
      </c>
      <c r="B649" s="751">
        <v>215</v>
      </c>
      <c r="C649" s="751">
        <v>215</v>
      </c>
      <c r="D649" s="759" t="s">
        <v>3479</v>
      </c>
    </row>
    <row r="650" spans="1:4" s="753" customFormat="1" ht="11.25" customHeight="1" x14ac:dyDescent="0.2">
      <c r="A650" s="1239"/>
      <c r="B650" s="754">
        <v>215</v>
      </c>
      <c r="C650" s="754">
        <v>215</v>
      </c>
      <c r="D650" s="760" t="s">
        <v>11</v>
      </c>
    </row>
    <row r="651" spans="1:4" s="753" customFormat="1" ht="11.25" customHeight="1" x14ac:dyDescent="0.2">
      <c r="A651" s="1239" t="s">
        <v>3684</v>
      </c>
      <c r="B651" s="756">
        <v>255</v>
      </c>
      <c r="C651" s="756">
        <v>255</v>
      </c>
      <c r="D651" s="758" t="s">
        <v>3479</v>
      </c>
    </row>
    <row r="652" spans="1:4" s="753" customFormat="1" ht="11.25" customHeight="1" x14ac:dyDescent="0.2">
      <c r="A652" s="1239"/>
      <c r="B652" s="756">
        <v>255</v>
      </c>
      <c r="C652" s="756">
        <v>255</v>
      </c>
      <c r="D652" s="758" t="s">
        <v>11</v>
      </c>
    </row>
    <row r="653" spans="1:4" s="753" customFormat="1" ht="11.25" customHeight="1" x14ac:dyDescent="0.2">
      <c r="A653" s="1239" t="s">
        <v>1121</v>
      </c>
      <c r="B653" s="751">
        <v>150</v>
      </c>
      <c r="C653" s="751">
        <v>150</v>
      </c>
      <c r="D653" s="759" t="s">
        <v>1111</v>
      </c>
    </row>
    <row r="654" spans="1:4" s="753" customFormat="1" ht="11.25" customHeight="1" x14ac:dyDescent="0.2">
      <c r="A654" s="1239"/>
      <c r="B654" s="754">
        <v>150</v>
      </c>
      <c r="C654" s="754">
        <v>150</v>
      </c>
      <c r="D654" s="760" t="s">
        <v>11</v>
      </c>
    </row>
    <row r="655" spans="1:4" s="753" customFormat="1" ht="11.25" customHeight="1" x14ac:dyDescent="0.2">
      <c r="A655" s="1239" t="s">
        <v>3685</v>
      </c>
      <c r="B655" s="756">
        <v>400</v>
      </c>
      <c r="C655" s="756">
        <v>400</v>
      </c>
      <c r="D655" s="758" t="s">
        <v>3479</v>
      </c>
    </row>
    <row r="656" spans="1:4" s="753" customFormat="1" ht="11.25" customHeight="1" x14ac:dyDescent="0.2">
      <c r="A656" s="1239"/>
      <c r="B656" s="756">
        <v>400</v>
      </c>
      <c r="C656" s="756">
        <v>400</v>
      </c>
      <c r="D656" s="758" t="s">
        <v>11</v>
      </c>
    </row>
    <row r="657" spans="1:4" s="753" customFormat="1" ht="11.25" customHeight="1" x14ac:dyDescent="0.2">
      <c r="A657" s="1239" t="s">
        <v>3686</v>
      </c>
      <c r="B657" s="751">
        <v>147.5</v>
      </c>
      <c r="C657" s="751">
        <v>147.5</v>
      </c>
      <c r="D657" s="759" t="s">
        <v>3479</v>
      </c>
    </row>
    <row r="658" spans="1:4" s="753" customFormat="1" ht="11.25" customHeight="1" x14ac:dyDescent="0.2">
      <c r="A658" s="1239"/>
      <c r="B658" s="754">
        <v>147.5</v>
      </c>
      <c r="C658" s="754">
        <v>147.5</v>
      </c>
      <c r="D658" s="760" t="s">
        <v>11</v>
      </c>
    </row>
    <row r="659" spans="1:4" s="753" customFormat="1" ht="11.25" customHeight="1" x14ac:dyDescent="0.2">
      <c r="A659" s="1239" t="s">
        <v>719</v>
      </c>
      <c r="B659" s="756">
        <v>230</v>
      </c>
      <c r="C659" s="756">
        <v>230</v>
      </c>
      <c r="D659" s="758" t="s">
        <v>711</v>
      </c>
    </row>
    <row r="660" spans="1:4" s="753" customFormat="1" ht="11.25" customHeight="1" x14ac:dyDescent="0.2">
      <c r="A660" s="1239"/>
      <c r="B660" s="756">
        <v>230</v>
      </c>
      <c r="C660" s="756">
        <v>230</v>
      </c>
      <c r="D660" s="758" t="s">
        <v>11</v>
      </c>
    </row>
    <row r="661" spans="1:4" s="753" customFormat="1" ht="11.25" customHeight="1" x14ac:dyDescent="0.2">
      <c r="A661" s="1239" t="s">
        <v>3687</v>
      </c>
      <c r="B661" s="751">
        <v>100</v>
      </c>
      <c r="C661" s="751">
        <v>100</v>
      </c>
      <c r="D661" s="759" t="s">
        <v>3479</v>
      </c>
    </row>
    <row r="662" spans="1:4" s="753" customFormat="1" ht="11.25" customHeight="1" x14ac:dyDescent="0.2">
      <c r="A662" s="1239"/>
      <c r="B662" s="754">
        <v>100</v>
      </c>
      <c r="C662" s="754">
        <v>100</v>
      </c>
      <c r="D662" s="760" t="s">
        <v>11</v>
      </c>
    </row>
    <row r="663" spans="1:4" s="753" customFormat="1" ht="11.25" customHeight="1" x14ac:dyDescent="0.2">
      <c r="A663" s="1239" t="s">
        <v>1122</v>
      </c>
      <c r="B663" s="756">
        <v>1500</v>
      </c>
      <c r="C663" s="756">
        <v>1500</v>
      </c>
      <c r="D663" s="758" t="s">
        <v>1111</v>
      </c>
    </row>
    <row r="664" spans="1:4" s="753" customFormat="1" ht="11.25" customHeight="1" x14ac:dyDescent="0.2">
      <c r="A664" s="1239"/>
      <c r="B664" s="756">
        <v>1500</v>
      </c>
      <c r="C664" s="756">
        <v>1500</v>
      </c>
      <c r="D664" s="758" t="s">
        <v>11</v>
      </c>
    </row>
    <row r="665" spans="1:4" s="753" customFormat="1" ht="11.25" customHeight="1" x14ac:dyDescent="0.2">
      <c r="A665" s="1239" t="s">
        <v>1123</v>
      </c>
      <c r="B665" s="751">
        <v>400</v>
      </c>
      <c r="C665" s="751">
        <v>400</v>
      </c>
      <c r="D665" s="759" t="s">
        <v>3479</v>
      </c>
    </row>
    <row r="666" spans="1:4" s="753" customFormat="1" ht="11.25" customHeight="1" x14ac:dyDescent="0.2">
      <c r="A666" s="1239"/>
      <c r="B666" s="756">
        <v>1500</v>
      </c>
      <c r="C666" s="756">
        <v>1500</v>
      </c>
      <c r="D666" s="758" t="s">
        <v>1111</v>
      </c>
    </row>
    <row r="667" spans="1:4" s="753" customFormat="1" ht="11.25" customHeight="1" x14ac:dyDescent="0.2">
      <c r="A667" s="1239"/>
      <c r="B667" s="754">
        <v>1900</v>
      </c>
      <c r="C667" s="754">
        <v>1900</v>
      </c>
      <c r="D667" s="760" t="s">
        <v>11</v>
      </c>
    </row>
    <row r="668" spans="1:4" s="753" customFormat="1" ht="11.25" customHeight="1" x14ac:dyDescent="0.2">
      <c r="A668" s="1239" t="s">
        <v>1124</v>
      </c>
      <c r="B668" s="756">
        <v>400</v>
      </c>
      <c r="C668" s="756">
        <v>400</v>
      </c>
      <c r="D668" s="758" t="s">
        <v>3479</v>
      </c>
    </row>
    <row r="669" spans="1:4" s="753" customFormat="1" ht="11.25" customHeight="1" x14ac:dyDescent="0.2">
      <c r="A669" s="1239"/>
      <c r="B669" s="756">
        <v>2000</v>
      </c>
      <c r="C669" s="756">
        <v>2000</v>
      </c>
      <c r="D669" s="758" t="s">
        <v>1111</v>
      </c>
    </row>
    <row r="670" spans="1:4" s="753" customFormat="1" ht="11.25" customHeight="1" x14ac:dyDescent="0.2">
      <c r="A670" s="1239"/>
      <c r="B670" s="754">
        <v>2400</v>
      </c>
      <c r="C670" s="754">
        <v>2400</v>
      </c>
      <c r="D670" s="760" t="s">
        <v>11</v>
      </c>
    </row>
    <row r="671" spans="1:4" s="753" customFormat="1" ht="11.25" customHeight="1" x14ac:dyDescent="0.2">
      <c r="A671" s="1239" t="s">
        <v>758</v>
      </c>
      <c r="B671" s="751">
        <v>30</v>
      </c>
      <c r="C671" s="751">
        <v>30</v>
      </c>
      <c r="D671" s="759" t="s">
        <v>756</v>
      </c>
    </row>
    <row r="672" spans="1:4" s="753" customFormat="1" ht="11.25" customHeight="1" x14ac:dyDescent="0.2">
      <c r="A672" s="1239"/>
      <c r="B672" s="754">
        <v>30</v>
      </c>
      <c r="C672" s="754">
        <v>30</v>
      </c>
      <c r="D672" s="760" t="s">
        <v>11</v>
      </c>
    </row>
    <row r="673" spans="1:4" s="753" customFormat="1" ht="21" x14ac:dyDescent="0.2">
      <c r="A673" s="1239" t="s">
        <v>3688</v>
      </c>
      <c r="B673" s="756">
        <v>167</v>
      </c>
      <c r="C673" s="756">
        <v>167</v>
      </c>
      <c r="D673" s="758" t="s">
        <v>2822</v>
      </c>
    </row>
    <row r="674" spans="1:4" s="753" customFormat="1" ht="11.25" customHeight="1" x14ac:dyDescent="0.2">
      <c r="A674" s="1239"/>
      <c r="B674" s="756">
        <v>1954</v>
      </c>
      <c r="C674" s="756">
        <v>1954</v>
      </c>
      <c r="D674" s="758" t="s">
        <v>2676</v>
      </c>
    </row>
    <row r="675" spans="1:4" s="753" customFormat="1" ht="11.25" customHeight="1" x14ac:dyDescent="0.2">
      <c r="A675" s="1239"/>
      <c r="B675" s="756">
        <v>2121</v>
      </c>
      <c r="C675" s="756">
        <v>2121</v>
      </c>
      <c r="D675" s="758" t="s">
        <v>11</v>
      </c>
    </row>
    <row r="676" spans="1:4" s="753" customFormat="1" ht="11.25" customHeight="1" x14ac:dyDescent="0.2">
      <c r="A676" s="1239" t="s">
        <v>1070</v>
      </c>
      <c r="B676" s="751">
        <v>50</v>
      </c>
      <c r="C676" s="751">
        <v>50</v>
      </c>
      <c r="D676" s="759" t="s">
        <v>711</v>
      </c>
    </row>
    <row r="677" spans="1:4" s="753" customFormat="1" ht="11.25" customHeight="1" x14ac:dyDescent="0.2">
      <c r="A677" s="1239"/>
      <c r="B677" s="754">
        <v>50</v>
      </c>
      <c r="C677" s="754">
        <v>50</v>
      </c>
      <c r="D677" s="760" t="s">
        <v>11</v>
      </c>
    </row>
    <row r="678" spans="1:4" s="753" customFormat="1" ht="11.25" customHeight="1" x14ac:dyDescent="0.2">
      <c r="A678" s="1239" t="s">
        <v>3689</v>
      </c>
      <c r="B678" s="756">
        <v>66.099999999999994</v>
      </c>
      <c r="C678" s="756">
        <v>66.099999999999994</v>
      </c>
      <c r="D678" s="758" t="s">
        <v>2685</v>
      </c>
    </row>
    <row r="679" spans="1:4" s="753" customFormat="1" ht="11.25" customHeight="1" x14ac:dyDescent="0.2">
      <c r="A679" s="1239"/>
      <c r="B679" s="756">
        <v>66.099999999999994</v>
      </c>
      <c r="C679" s="756">
        <v>66.099999999999994</v>
      </c>
      <c r="D679" s="758" t="s">
        <v>11</v>
      </c>
    </row>
    <row r="680" spans="1:4" s="753" customFormat="1" ht="11.25" customHeight="1" x14ac:dyDescent="0.2">
      <c r="A680" s="1239" t="s">
        <v>3690</v>
      </c>
      <c r="B680" s="751">
        <v>51</v>
      </c>
      <c r="C680" s="751">
        <v>51</v>
      </c>
      <c r="D680" s="759" t="s">
        <v>2678</v>
      </c>
    </row>
    <row r="681" spans="1:4" s="753" customFormat="1" ht="11.25" customHeight="1" x14ac:dyDescent="0.2">
      <c r="A681" s="1239"/>
      <c r="B681" s="754">
        <v>51</v>
      </c>
      <c r="C681" s="754">
        <v>51</v>
      </c>
      <c r="D681" s="760" t="s">
        <v>11</v>
      </c>
    </row>
    <row r="682" spans="1:4" s="753" customFormat="1" ht="11.25" customHeight="1" x14ac:dyDescent="0.2">
      <c r="A682" s="1239" t="s">
        <v>3691</v>
      </c>
      <c r="B682" s="751">
        <v>359.2</v>
      </c>
      <c r="C682" s="751">
        <v>359.2</v>
      </c>
      <c r="D682" s="759" t="s">
        <v>3479</v>
      </c>
    </row>
    <row r="683" spans="1:4" s="753" customFormat="1" ht="11.25" customHeight="1" x14ac:dyDescent="0.2">
      <c r="A683" s="1239"/>
      <c r="B683" s="754">
        <v>359.2</v>
      </c>
      <c r="C683" s="754">
        <v>359.2</v>
      </c>
      <c r="D683" s="760" t="s">
        <v>11</v>
      </c>
    </row>
    <row r="684" spans="1:4" s="753" customFormat="1" ht="11.25" customHeight="1" x14ac:dyDescent="0.2">
      <c r="A684" s="1239" t="s">
        <v>720</v>
      </c>
      <c r="B684" s="751">
        <v>600</v>
      </c>
      <c r="C684" s="751">
        <v>600</v>
      </c>
      <c r="D684" s="759" t="s">
        <v>711</v>
      </c>
    </row>
    <row r="685" spans="1:4" s="753" customFormat="1" ht="11.25" customHeight="1" x14ac:dyDescent="0.2">
      <c r="A685" s="1239"/>
      <c r="B685" s="754">
        <v>600</v>
      </c>
      <c r="C685" s="754">
        <v>600</v>
      </c>
      <c r="D685" s="760" t="s">
        <v>11</v>
      </c>
    </row>
    <row r="686" spans="1:4" s="753" customFormat="1" ht="11.25" customHeight="1" x14ac:dyDescent="0.2">
      <c r="A686" s="1239" t="s">
        <v>1125</v>
      </c>
      <c r="B686" s="756">
        <v>150</v>
      </c>
      <c r="C686" s="756">
        <v>150</v>
      </c>
      <c r="D686" s="758" t="s">
        <v>1111</v>
      </c>
    </row>
    <row r="687" spans="1:4" s="753" customFormat="1" ht="11.25" customHeight="1" x14ac:dyDescent="0.2">
      <c r="A687" s="1239"/>
      <c r="B687" s="756">
        <v>150</v>
      </c>
      <c r="C687" s="756">
        <v>150</v>
      </c>
      <c r="D687" s="758" t="s">
        <v>11</v>
      </c>
    </row>
    <row r="688" spans="1:4" s="753" customFormat="1" ht="11.25" customHeight="1" x14ac:dyDescent="0.2">
      <c r="A688" s="1239" t="s">
        <v>3692</v>
      </c>
      <c r="B688" s="751">
        <v>217</v>
      </c>
      <c r="C688" s="751">
        <v>217</v>
      </c>
      <c r="D688" s="759" t="s">
        <v>3479</v>
      </c>
    </row>
    <row r="689" spans="1:4" s="753" customFormat="1" ht="11.25" customHeight="1" x14ac:dyDescent="0.2">
      <c r="A689" s="1239"/>
      <c r="B689" s="754">
        <v>217</v>
      </c>
      <c r="C689" s="754">
        <v>217</v>
      </c>
      <c r="D689" s="760" t="s">
        <v>11</v>
      </c>
    </row>
    <row r="690" spans="1:4" s="753" customFormat="1" ht="11.25" customHeight="1" x14ac:dyDescent="0.2">
      <c r="A690" s="1239" t="s">
        <v>721</v>
      </c>
      <c r="B690" s="756">
        <v>1600</v>
      </c>
      <c r="C690" s="756">
        <v>1600</v>
      </c>
      <c r="D690" s="758" t="s">
        <v>711</v>
      </c>
    </row>
    <row r="691" spans="1:4" s="753" customFormat="1" ht="11.25" customHeight="1" x14ac:dyDescent="0.2">
      <c r="A691" s="1239"/>
      <c r="B691" s="756">
        <v>1600</v>
      </c>
      <c r="C691" s="756">
        <v>1600</v>
      </c>
      <c r="D691" s="758" t="s">
        <v>11</v>
      </c>
    </row>
    <row r="692" spans="1:4" s="753" customFormat="1" ht="11.25" customHeight="1" x14ac:dyDescent="0.2">
      <c r="A692" s="1239" t="s">
        <v>1071</v>
      </c>
      <c r="B692" s="751">
        <v>400</v>
      </c>
      <c r="C692" s="751">
        <v>400</v>
      </c>
      <c r="D692" s="759" t="s">
        <v>3479</v>
      </c>
    </row>
    <row r="693" spans="1:4" s="753" customFormat="1" ht="11.25" customHeight="1" x14ac:dyDescent="0.2">
      <c r="A693" s="1239"/>
      <c r="B693" s="756">
        <v>500</v>
      </c>
      <c r="C693" s="756">
        <v>500</v>
      </c>
      <c r="D693" s="758" t="s">
        <v>711</v>
      </c>
    </row>
    <row r="694" spans="1:4" s="753" customFormat="1" ht="11.25" customHeight="1" x14ac:dyDescent="0.2">
      <c r="A694" s="1239"/>
      <c r="B694" s="756">
        <v>5000</v>
      </c>
      <c r="C694" s="756">
        <v>5000</v>
      </c>
      <c r="D694" s="758" t="s">
        <v>1111</v>
      </c>
    </row>
    <row r="695" spans="1:4" s="753" customFormat="1" ht="11.25" customHeight="1" x14ac:dyDescent="0.2">
      <c r="A695" s="1239"/>
      <c r="B695" s="754">
        <v>5900</v>
      </c>
      <c r="C695" s="754">
        <v>5900</v>
      </c>
      <c r="D695" s="760" t="s">
        <v>11</v>
      </c>
    </row>
    <row r="696" spans="1:4" s="753" customFormat="1" ht="11.25" customHeight="1" x14ac:dyDescent="0.2">
      <c r="A696" s="1239" t="s">
        <v>3693</v>
      </c>
      <c r="B696" s="756">
        <v>300</v>
      </c>
      <c r="C696" s="756">
        <v>300</v>
      </c>
      <c r="D696" s="758" t="s">
        <v>3479</v>
      </c>
    </row>
    <row r="697" spans="1:4" s="753" customFormat="1" ht="11.25" customHeight="1" x14ac:dyDescent="0.2">
      <c r="A697" s="1239"/>
      <c r="B697" s="756">
        <v>300</v>
      </c>
      <c r="C697" s="756">
        <v>300</v>
      </c>
      <c r="D697" s="758" t="s">
        <v>11</v>
      </c>
    </row>
    <row r="698" spans="1:4" s="753" customFormat="1" ht="11.25" customHeight="1" x14ac:dyDescent="0.2">
      <c r="A698" s="1239" t="s">
        <v>3694</v>
      </c>
      <c r="B698" s="751">
        <v>400</v>
      </c>
      <c r="C698" s="751">
        <v>400</v>
      </c>
      <c r="D698" s="759" t="s">
        <v>3479</v>
      </c>
    </row>
    <row r="699" spans="1:4" s="753" customFormat="1" ht="11.25" customHeight="1" x14ac:dyDescent="0.2">
      <c r="A699" s="1239"/>
      <c r="B699" s="754">
        <v>400</v>
      </c>
      <c r="C699" s="754">
        <v>400</v>
      </c>
      <c r="D699" s="760" t="s">
        <v>11</v>
      </c>
    </row>
    <row r="700" spans="1:4" s="753" customFormat="1" ht="11.25" customHeight="1" x14ac:dyDescent="0.2">
      <c r="A700" s="1239" t="s">
        <v>3695</v>
      </c>
      <c r="B700" s="756">
        <v>784</v>
      </c>
      <c r="C700" s="756">
        <v>784</v>
      </c>
      <c r="D700" s="758" t="s">
        <v>3479</v>
      </c>
    </row>
    <row r="701" spans="1:4" s="753" customFormat="1" ht="11.25" customHeight="1" x14ac:dyDescent="0.2">
      <c r="A701" s="1239"/>
      <c r="B701" s="756">
        <v>784</v>
      </c>
      <c r="C701" s="756">
        <v>784</v>
      </c>
      <c r="D701" s="758" t="s">
        <v>11</v>
      </c>
    </row>
    <row r="702" spans="1:4" s="753" customFormat="1" ht="11.25" customHeight="1" x14ac:dyDescent="0.2">
      <c r="A702" s="1239" t="s">
        <v>1168</v>
      </c>
      <c r="B702" s="751">
        <v>25</v>
      </c>
      <c r="C702" s="751">
        <v>25</v>
      </c>
      <c r="D702" s="759" t="s">
        <v>789</v>
      </c>
    </row>
    <row r="703" spans="1:4" s="753" customFormat="1" ht="11.25" customHeight="1" x14ac:dyDescent="0.2">
      <c r="A703" s="1239"/>
      <c r="B703" s="754">
        <v>25</v>
      </c>
      <c r="C703" s="754">
        <v>25</v>
      </c>
      <c r="D703" s="760" t="s">
        <v>11</v>
      </c>
    </row>
    <row r="704" spans="1:4" s="753" customFormat="1" ht="11.25" customHeight="1" x14ac:dyDescent="0.2">
      <c r="A704" s="1239" t="s">
        <v>3696</v>
      </c>
      <c r="B704" s="756">
        <v>335</v>
      </c>
      <c r="C704" s="756">
        <v>334.80599999999998</v>
      </c>
      <c r="D704" s="758" t="s">
        <v>2676</v>
      </c>
    </row>
    <row r="705" spans="1:4" s="753" customFormat="1" ht="11.25" customHeight="1" x14ac:dyDescent="0.2">
      <c r="A705" s="1239"/>
      <c r="B705" s="756">
        <v>335</v>
      </c>
      <c r="C705" s="756">
        <v>334.80599999999998</v>
      </c>
      <c r="D705" s="758" t="s">
        <v>11</v>
      </c>
    </row>
    <row r="706" spans="1:4" s="753" customFormat="1" ht="11.25" customHeight="1" x14ac:dyDescent="0.2">
      <c r="A706" s="1239" t="s">
        <v>502</v>
      </c>
      <c r="B706" s="751">
        <v>300</v>
      </c>
      <c r="C706" s="751">
        <v>300</v>
      </c>
      <c r="D706" s="759" t="s">
        <v>501</v>
      </c>
    </row>
    <row r="707" spans="1:4" s="753" customFormat="1" ht="11.25" customHeight="1" x14ac:dyDescent="0.2">
      <c r="A707" s="1239"/>
      <c r="B707" s="754">
        <v>300</v>
      </c>
      <c r="C707" s="754">
        <v>300</v>
      </c>
      <c r="D707" s="760" t="s">
        <v>11</v>
      </c>
    </row>
    <row r="708" spans="1:4" s="753" customFormat="1" ht="11.25" customHeight="1" x14ac:dyDescent="0.2">
      <c r="A708" s="1239" t="s">
        <v>696</v>
      </c>
      <c r="B708" s="756">
        <v>300</v>
      </c>
      <c r="C708" s="756">
        <v>150</v>
      </c>
      <c r="D708" s="758" t="s">
        <v>2811</v>
      </c>
    </row>
    <row r="709" spans="1:4" s="753" customFormat="1" ht="11.25" customHeight="1" x14ac:dyDescent="0.2">
      <c r="A709" s="1239"/>
      <c r="B709" s="756">
        <v>190</v>
      </c>
      <c r="C709" s="756">
        <v>190</v>
      </c>
      <c r="D709" s="758" t="s">
        <v>3697</v>
      </c>
    </row>
    <row r="710" spans="1:4" s="753" customFormat="1" ht="11.25" customHeight="1" x14ac:dyDescent="0.2">
      <c r="A710" s="1239"/>
      <c r="B710" s="756">
        <v>490</v>
      </c>
      <c r="C710" s="756">
        <v>340</v>
      </c>
      <c r="D710" s="758" t="s">
        <v>11</v>
      </c>
    </row>
    <row r="711" spans="1:4" s="753" customFormat="1" ht="11.25" customHeight="1" x14ac:dyDescent="0.2">
      <c r="A711" s="1239" t="s">
        <v>3698</v>
      </c>
      <c r="B711" s="751">
        <v>80.39</v>
      </c>
      <c r="C711" s="751">
        <v>80.391999999999996</v>
      </c>
      <c r="D711" s="759" t="s">
        <v>899</v>
      </c>
    </row>
    <row r="712" spans="1:4" s="753" customFormat="1" ht="11.25" customHeight="1" x14ac:dyDescent="0.2">
      <c r="A712" s="1239"/>
      <c r="B712" s="756">
        <v>8728.3100000000013</v>
      </c>
      <c r="C712" s="756">
        <v>8728.3109999999997</v>
      </c>
      <c r="D712" s="758" t="s">
        <v>894</v>
      </c>
    </row>
    <row r="713" spans="1:4" s="753" customFormat="1" ht="11.25" customHeight="1" x14ac:dyDescent="0.2">
      <c r="A713" s="1239"/>
      <c r="B713" s="754">
        <v>8808.7000000000007</v>
      </c>
      <c r="C713" s="754">
        <v>8808.7029999999995</v>
      </c>
      <c r="D713" s="760" t="s">
        <v>11</v>
      </c>
    </row>
    <row r="714" spans="1:4" s="753" customFormat="1" ht="11.25" customHeight="1" x14ac:dyDescent="0.2">
      <c r="A714" s="1239" t="s">
        <v>722</v>
      </c>
      <c r="B714" s="756">
        <v>150</v>
      </c>
      <c r="C714" s="756">
        <v>127.75700000000001</v>
      </c>
      <c r="D714" s="758" t="s">
        <v>3699</v>
      </c>
    </row>
    <row r="715" spans="1:4" s="753" customFormat="1" ht="11.25" customHeight="1" x14ac:dyDescent="0.2">
      <c r="A715" s="1239"/>
      <c r="B715" s="756">
        <v>150</v>
      </c>
      <c r="C715" s="756">
        <v>127.75700000000001</v>
      </c>
      <c r="D715" s="758" t="s">
        <v>11</v>
      </c>
    </row>
    <row r="716" spans="1:4" s="753" customFormat="1" ht="11.25" customHeight="1" x14ac:dyDescent="0.2">
      <c r="A716" s="1239" t="s">
        <v>1008</v>
      </c>
      <c r="B716" s="751">
        <v>1000</v>
      </c>
      <c r="C716" s="751">
        <v>500</v>
      </c>
      <c r="D716" s="759" t="s">
        <v>1006</v>
      </c>
    </row>
    <row r="717" spans="1:4" s="753" customFormat="1" ht="11.25" customHeight="1" x14ac:dyDescent="0.2">
      <c r="A717" s="1239"/>
      <c r="B717" s="754">
        <v>1000</v>
      </c>
      <c r="C717" s="754">
        <v>500</v>
      </c>
      <c r="D717" s="760" t="s">
        <v>11</v>
      </c>
    </row>
    <row r="718" spans="1:4" s="753" customFormat="1" ht="11.25" customHeight="1" x14ac:dyDescent="0.2">
      <c r="A718" s="1239" t="s">
        <v>1072</v>
      </c>
      <c r="B718" s="756">
        <v>50</v>
      </c>
      <c r="C718" s="756">
        <v>50</v>
      </c>
      <c r="D718" s="758" t="s">
        <v>711</v>
      </c>
    </row>
    <row r="719" spans="1:4" s="753" customFormat="1" ht="11.25" customHeight="1" x14ac:dyDescent="0.2">
      <c r="A719" s="1239"/>
      <c r="B719" s="756">
        <v>50</v>
      </c>
      <c r="C719" s="756">
        <v>50</v>
      </c>
      <c r="D719" s="758" t="s">
        <v>11</v>
      </c>
    </row>
    <row r="720" spans="1:4" s="753" customFormat="1" ht="11.25" customHeight="1" x14ac:dyDescent="0.2">
      <c r="A720" s="1239" t="s">
        <v>985</v>
      </c>
      <c r="B720" s="751">
        <v>30</v>
      </c>
      <c r="C720" s="751">
        <v>30</v>
      </c>
      <c r="D720" s="759" t="s">
        <v>638</v>
      </c>
    </row>
    <row r="721" spans="1:4" s="753" customFormat="1" ht="11.25" customHeight="1" x14ac:dyDescent="0.2">
      <c r="A721" s="1239"/>
      <c r="B721" s="754">
        <v>30</v>
      </c>
      <c r="C721" s="754">
        <v>30</v>
      </c>
      <c r="D721" s="760" t="s">
        <v>11</v>
      </c>
    </row>
    <row r="722" spans="1:4" s="753" customFormat="1" ht="21" x14ac:dyDescent="0.2">
      <c r="A722" s="1239" t="s">
        <v>5162</v>
      </c>
      <c r="B722" s="751">
        <v>24</v>
      </c>
      <c r="C722" s="751">
        <v>24</v>
      </c>
      <c r="D722" s="759" t="s">
        <v>2687</v>
      </c>
    </row>
    <row r="723" spans="1:4" s="753" customFormat="1" ht="11.25" customHeight="1" x14ac:dyDescent="0.2">
      <c r="A723" s="1239"/>
      <c r="B723" s="754">
        <v>24</v>
      </c>
      <c r="C723" s="754">
        <v>24</v>
      </c>
      <c r="D723" s="760" t="s">
        <v>11</v>
      </c>
    </row>
    <row r="724" spans="1:4" s="753" customFormat="1" ht="11.25" customHeight="1" x14ac:dyDescent="0.2">
      <c r="A724" s="1239" t="s">
        <v>3700</v>
      </c>
      <c r="B724" s="751">
        <v>450</v>
      </c>
      <c r="C724" s="751">
        <v>300</v>
      </c>
      <c r="D724" s="759" t="s">
        <v>3484</v>
      </c>
    </row>
    <row r="725" spans="1:4" s="753" customFormat="1" ht="11.25" customHeight="1" x14ac:dyDescent="0.2">
      <c r="A725" s="1239"/>
      <c r="B725" s="754">
        <v>450</v>
      </c>
      <c r="C725" s="754">
        <v>300</v>
      </c>
      <c r="D725" s="760" t="s">
        <v>11</v>
      </c>
    </row>
    <row r="726" spans="1:4" s="753" customFormat="1" ht="11.25" customHeight="1" x14ac:dyDescent="0.2">
      <c r="A726" s="1239" t="s">
        <v>3701</v>
      </c>
      <c r="B726" s="751">
        <v>3780</v>
      </c>
      <c r="C726" s="751">
        <v>3780</v>
      </c>
      <c r="D726" s="759" t="s">
        <v>2676</v>
      </c>
    </row>
    <row r="727" spans="1:4" s="753" customFormat="1" ht="11.25" customHeight="1" x14ac:dyDescent="0.2">
      <c r="A727" s="1239"/>
      <c r="B727" s="756">
        <v>500</v>
      </c>
      <c r="C727" s="756">
        <v>500</v>
      </c>
      <c r="D727" s="758" t="s">
        <v>2683</v>
      </c>
    </row>
    <row r="728" spans="1:4" s="753" customFormat="1" ht="11.25" customHeight="1" x14ac:dyDescent="0.2">
      <c r="A728" s="1239"/>
      <c r="B728" s="756">
        <v>357.4</v>
      </c>
      <c r="C728" s="756">
        <v>357.4</v>
      </c>
      <c r="D728" s="758" t="s">
        <v>2680</v>
      </c>
    </row>
    <row r="729" spans="1:4" s="753" customFormat="1" ht="11.25" customHeight="1" x14ac:dyDescent="0.2">
      <c r="A729" s="1239"/>
      <c r="B729" s="754">
        <v>4637.3999999999996</v>
      </c>
      <c r="C729" s="754">
        <v>4637.3999999999996</v>
      </c>
      <c r="D729" s="760" t="s">
        <v>11</v>
      </c>
    </row>
    <row r="730" spans="1:4" s="753" customFormat="1" ht="11.25" customHeight="1" x14ac:dyDescent="0.2">
      <c r="A730" s="1239" t="s">
        <v>3702</v>
      </c>
      <c r="B730" s="751">
        <v>46.9</v>
      </c>
      <c r="C730" s="751">
        <v>46.9</v>
      </c>
      <c r="D730" s="759" t="s">
        <v>2674</v>
      </c>
    </row>
    <row r="731" spans="1:4" s="753" customFormat="1" ht="21" x14ac:dyDescent="0.2">
      <c r="A731" s="1239"/>
      <c r="B731" s="756">
        <v>579</v>
      </c>
      <c r="C731" s="756">
        <v>579</v>
      </c>
      <c r="D731" s="758" t="s">
        <v>2822</v>
      </c>
    </row>
    <row r="732" spans="1:4" s="753" customFormat="1" ht="11.25" customHeight="1" x14ac:dyDescent="0.2">
      <c r="A732" s="1239"/>
      <c r="B732" s="756">
        <v>8728</v>
      </c>
      <c r="C732" s="756">
        <v>8709.67</v>
      </c>
      <c r="D732" s="758" t="s">
        <v>2676</v>
      </c>
    </row>
    <row r="733" spans="1:4" s="753" customFormat="1" ht="11.25" customHeight="1" x14ac:dyDescent="0.2">
      <c r="A733" s="1239"/>
      <c r="B733" s="756">
        <v>954.5</v>
      </c>
      <c r="C733" s="756">
        <v>954.50199999999995</v>
      </c>
      <c r="D733" s="758" t="s">
        <v>2680</v>
      </c>
    </row>
    <row r="734" spans="1:4" s="753" customFormat="1" ht="11.25" customHeight="1" x14ac:dyDescent="0.2">
      <c r="A734" s="1239"/>
      <c r="B734" s="754">
        <v>10308.4</v>
      </c>
      <c r="C734" s="754">
        <v>10290.072</v>
      </c>
      <c r="D734" s="760" t="s">
        <v>11</v>
      </c>
    </row>
    <row r="735" spans="1:4" s="753" customFormat="1" ht="21" x14ac:dyDescent="0.2">
      <c r="A735" s="1239" t="s">
        <v>3703</v>
      </c>
      <c r="B735" s="756">
        <v>59</v>
      </c>
      <c r="C735" s="756">
        <v>59</v>
      </c>
      <c r="D735" s="758" t="s">
        <v>2822</v>
      </c>
    </row>
    <row r="736" spans="1:4" s="753" customFormat="1" ht="11.25" customHeight="1" x14ac:dyDescent="0.2">
      <c r="A736" s="1239"/>
      <c r="B736" s="756">
        <v>1305</v>
      </c>
      <c r="C736" s="756">
        <v>1305</v>
      </c>
      <c r="D736" s="758" t="s">
        <v>2676</v>
      </c>
    </row>
    <row r="737" spans="1:4" s="753" customFormat="1" ht="11.25" customHeight="1" x14ac:dyDescent="0.2">
      <c r="A737" s="1239"/>
      <c r="B737" s="756">
        <v>1364</v>
      </c>
      <c r="C737" s="756">
        <v>1364</v>
      </c>
      <c r="D737" s="758" t="s">
        <v>11</v>
      </c>
    </row>
    <row r="738" spans="1:4" s="753" customFormat="1" ht="21" x14ac:dyDescent="0.2">
      <c r="A738" s="1239" t="s">
        <v>3704</v>
      </c>
      <c r="B738" s="751">
        <v>512</v>
      </c>
      <c r="C738" s="751">
        <v>512</v>
      </c>
      <c r="D738" s="759" t="s">
        <v>2822</v>
      </c>
    </row>
    <row r="739" spans="1:4" s="753" customFormat="1" ht="11.25" customHeight="1" x14ac:dyDescent="0.2">
      <c r="A739" s="1239"/>
      <c r="B739" s="756">
        <v>17591</v>
      </c>
      <c r="C739" s="756">
        <v>17591</v>
      </c>
      <c r="D739" s="758" t="s">
        <v>2676</v>
      </c>
    </row>
    <row r="740" spans="1:4" s="753" customFormat="1" ht="11.25" customHeight="1" x14ac:dyDescent="0.2">
      <c r="A740" s="1239"/>
      <c r="B740" s="756">
        <v>65</v>
      </c>
      <c r="C740" s="756">
        <v>65</v>
      </c>
      <c r="D740" s="758" t="s">
        <v>3508</v>
      </c>
    </row>
    <row r="741" spans="1:4" s="753" customFormat="1" ht="11.25" customHeight="1" x14ac:dyDescent="0.2">
      <c r="A741" s="1239"/>
      <c r="B741" s="756">
        <v>100</v>
      </c>
      <c r="C741" s="756">
        <v>100</v>
      </c>
      <c r="D741" s="758" t="s">
        <v>2683</v>
      </c>
    </row>
    <row r="742" spans="1:4" s="753" customFormat="1" ht="11.25" customHeight="1" x14ac:dyDescent="0.2">
      <c r="A742" s="1239"/>
      <c r="B742" s="756">
        <v>64.400000000000006</v>
      </c>
      <c r="C742" s="756">
        <v>57.500000000000007</v>
      </c>
      <c r="D742" s="758" t="s">
        <v>2694</v>
      </c>
    </row>
    <row r="743" spans="1:4" s="753" customFormat="1" ht="11.25" customHeight="1" x14ac:dyDescent="0.2">
      <c r="A743" s="1239"/>
      <c r="B743" s="754">
        <v>18332.400000000001</v>
      </c>
      <c r="C743" s="754">
        <v>18325.5</v>
      </c>
      <c r="D743" s="760" t="s">
        <v>11</v>
      </c>
    </row>
    <row r="744" spans="1:4" s="753" customFormat="1" ht="11.25" customHeight="1" x14ac:dyDescent="0.2">
      <c r="A744" s="1239" t="s">
        <v>3705</v>
      </c>
      <c r="B744" s="756">
        <v>54</v>
      </c>
      <c r="C744" s="756">
        <v>54</v>
      </c>
      <c r="D744" s="758" t="s">
        <v>2674</v>
      </c>
    </row>
    <row r="745" spans="1:4" s="753" customFormat="1" ht="21" x14ac:dyDescent="0.2">
      <c r="A745" s="1239"/>
      <c r="B745" s="756">
        <v>206</v>
      </c>
      <c r="C745" s="756">
        <v>206</v>
      </c>
      <c r="D745" s="758" t="s">
        <v>2822</v>
      </c>
    </row>
    <row r="746" spans="1:4" s="753" customFormat="1" ht="11.25" customHeight="1" x14ac:dyDescent="0.2">
      <c r="A746" s="1239"/>
      <c r="B746" s="756">
        <v>5088</v>
      </c>
      <c r="C746" s="756">
        <v>5088</v>
      </c>
      <c r="D746" s="758" t="s">
        <v>2676</v>
      </c>
    </row>
    <row r="747" spans="1:4" s="753" customFormat="1" ht="11.25" customHeight="1" x14ac:dyDescent="0.2">
      <c r="A747" s="1239"/>
      <c r="B747" s="756">
        <v>96</v>
      </c>
      <c r="C747" s="756">
        <v>96</v>
      </c>
      <c r="D747" s="758" t="s">
        <v>2683</v>
      </c>
    </row>
    <row r="748" spans="1:4" s="753" customFormat="1" ht="11.25" customHeight="1" x14ac:dyDescent="0.2">
      <c r="A748" s="1239"/>
      <c r="B748" s="756">
        <v>5444</v>
      </c>
      <c r="C748" s="756">
        <v>5444</v>
      </c>
      <c r="D748" s="758" t="s">
        <v>11</v>
      </c>
    </row>
    <row r="749" spans="1:4" s="753" customFormat="1" ht="11.25" customHeight="1" x14ac:dyDescent="0.2">
      <c r="A749" s="1239" t="s">
        <v>1050</v>
      </c>
      <c r="B749" s="751">
        <v>943</v>
      </c>
      <c r="C749" s="751">
        <v>943</v>
      </c>
      <c r="D749" s="759" t="s">
        <v>2676</v>
      </c>
    </row>
    <row r="750" spans="1:4" s="753" customFormat="1" ht="11.25" customHeight="1" x14ac:dyDescent="0.2">
      <c r="A750" s="1239"/>
      <c r="B750" s="756">
        <v>200</v>
      </c>
      <c r="C750" s="756">
        <v>199.95099999999999</v>
      </c>
      <c r="D750" s="758" t="s">
        <v>3706</v>
      </c>
    </row>
    <row r="751" spans="1:4" s="753" customFormat="1" ht="11.25" customHeight="1" x14ac:dyDescent="0.2">
      <c r="A751" s="1239"/>
      <c r="B751" s="754">
        <v>1143</v>
      </c>
      <c r="C751" s="754">
        <v>1142.951</v>
      </c>
      <c r="D751" s="760" t="s">
        <v>11</v>
      </c>
    </row>
    <row r="752" spans="1:4" s="753" customFormat="1" ht="11.25" customHeight="1" x14ac:dyDescent="0.2">
      <c r="A752" s="1239" t="s">
        <v>3707</v>
      </c>
      <c r="B752" s="756">
        <v>230</v>
      </c>
      <c r="C752" s="756">
        <v>230</v>
      </c>
      <c r="D752" s="758" t="s">
        <v>2676</v>
      </c>
    </row>
    <row r="753" spans="1:4" s="753" customFormat="1" ht="11.25" customHeight="1" x14ac:dyDescent="0.2">
      <c r="A753" s="1239"/>
      <c r="B753" s="756">
        <v>185</v>
      </c>
      <c r="C753" s="756">
        <v>185</v>
      </c>
      <c r="D753" s="758" t="s">
        <v>2683</v>
      </c>
    </row>
    <row r="754" spans="1:4" s="753" customFormat="1" ht="11.25" customHeight="1" x14ac:dyDescent="0.2">
      <c r="A754" s="1239"/>
      <c r="B754" s="756">
        <v>415</v>
      </c>
      <c r="C754" s="756">
        <v>415</v>
      </c>
      <c r="D754" s="758" t="s">
        <v>11</v>
      </c>
    </row>
    <row r="755" spans="1:4" s="753" customFormat="1" ht="21" x14ac:dyDescent="0.2">
      <c r="A755" s="1239" t="s">
        <v>3708</v>
      </c>
      <c r="B755" s="751">
        <v>483</v>
      </c>
      <c r="C755" s="751">
        <v>483</v>
      </c>
      <c r="D755" s="759" t="s">
        <v>2822</v>
      </c>
    </row>
    <row r="756" spans="1:4" s="753" customFormat="1" ht="11.25" customHeight="1" x14ac:dyDescent="0.2">
      <c r="A756" s="1239"/>
      <c r="B756" s="756">
        <v>2347</v>
      </c>
      <c r="C756" s="756">
        <v>2347</v>
      </c>
      <c r="D756" s="758" t="s">
        <v>2676</v>
      </c>
    </row>
    <row r="757" spans="1:4" s="753" customFormat="1" ht="11.25" customHeight="1" x14ac:dyDescent="0.2">
      <c r="A757" s="1239"/>
      <c r="B757" s="756">
        <v>150</v>
      </c>
      <c r="C757" s="756">
        <v>150</v>
      </c>
      <c r="D757" s="758" t="s">
        <v>2683</v>
      </c>
    </row>
    <row r="758" spans="1:4" s="753" customFormat="1" ht="11.25" customHeight="1" x14ac:dyDescent="0.2">
      <c r="A758" s="1239"/>
      <c r="B758" s="754">
        <v>2980</v>
      </c>
      <c r="C758" s="754">
        <v>2980</v>
      </c>
      <c r="D758" s="760" t="s">
        <v>11</v>
      </c>
    </row>
    <row r="759" spans="1:4" s="753" customFormat="1" ht="21" x14ac:dyDescent="0.2">
      <c r="A759" s="1239" t="s">
        <v>3709</v>
      </c>
      <c r="B759" s="756">
        <v>400</v>
      </c>
      <c r="C759" s="756">
        <v>400</v>
      </c>
      <c r="D759" s="758" t="s">
        <v>2822</v>
      </c>
    </row>
    <row r="760" spans="1:4" s="753" customFormat="1" ht="11.25" customHeight="1" x14ac:dyDescent="0.2">
      <c r="A760" s="1239"/>
      <c r="B760" s="756">
        <v>2951</v>
      </c>
      <c r="C760" s="756">
        <v>2951</v>
      </c>
      <c r="D760" s="758" t="s">
        <v>2676</v>
      </c>
    </row>
    <row r="761" spans="1:4" s="753" customFormat="1" ht="11.25" customHeight="1" x14ac:dyDescent="0.2">
      <c r="A761" s="1239"/>
      <c r="B761" s="756">
        <v>3287.6</v>
      </c>
      <c r="C761" s="756">
        <v>3287.6</v>
      </c>
      <c r="D761" s="758" t="s">
        <v>2680</v>
      </c>
    </row>
    <row r="762" spans="1:4" s="753" customFormat="1" ht="11.25" customHeight="1" x14ac:dyDescent="0.2">
      <c r="A762" s="1239"/>
      <c r="B762" s="756">
        <v>6638.6</v>
      </c>
      <c r="C762" s="756">
        <v>6638.6</v>
      </c>
      <c r="D762" s="758" t="s">
        <v>11</v>
      </c>
    </row>
    <row r="763" spans="1:4" s="753" customFormat="1" ht="11.25" customHeight="1" x14ac:dyDescent="0.2">
      <c r="A763" s="1239" t="s">
        <v>3710</v>
      </c>
      <c r="B763" s="751">
        <v>54.5</v>
      </c>
      <c r="C763" s="751">
        <v>54.5</v>
      </c>
      <c r="D763" s="759" t="s">
        <v>3560</v>
      </c>
    </row>
    <row r="764" spans="1:4" s="753" customFormat="1" ht="11.25" customHeight="1" x14ac:dyDescent="0.2">
      <c r="A764" s="1239"/>
      <c r="B764" s="756">
        <v>1918</v>
      </c>
      <c r="C764" s="756">
        <v>1918</v>
      </c>
      <c r="D764" s="758" t="s">
        <v>2676</v>
      </c>
    </row>
    <row r="765" spans="1:4" s="753" customFormat="1" ht="11.25" customHeight="1" x14ac:dyDescent="0.2">
      <c r="A765" s="1239"/>
      <c r="B765" s="756">
        <v>103</v>
      </c>
      <c r="C765" s="756">
        <v>103</v>
      </c>
      <c r="D765" s="758" t="s">
        <v>3508</v>
      </c>
    </row>
    <row r="766" spans="1:4" s="753" customFormat="1" ht="11.25" customHeight="1" x14ac:dyDescent="0.2">
      <c r="A766" s="1239"/>
      <c r="B766" s="754">
        <v>2075.5</v>
      </c>
      <c r="C766" s="754">
        <v>2075.5</v>
      </c>
      <c r="D766" s="760" t="s">
        <v>11</v>
      </c>
    </row>
    <row r="767" spans="1:4" s="753" customFormat="1" ht="11.25" customHeight="1" x14ac:dyDescent="0.2">
      <c r="A767" s="1239" t="s">
        <v>3711</v>
      </c>
      <c r="B767" s="756">
        <v>14107</v>
      </c>
      <c r="C767" s="756">
        <v>14107</v>
      </c>
      <c r="D767" s="758" t="s">
        <v>2676</v>
      </c>
    </row>
    <row r="768" spans="1:4" s="753" customFormat="1" ht="11.25" customHeight="1" x14ac:dyDescent="0.2">
      <c r="A768" s="1239"/>
      <c r="B768" s="756">
        <v>114</v>
      </c>
      <c r="C768" s="756">
        <v>114</v>
      </c>
      <c r="D768" s="758" t="s">
        <v>3508</v>
      </c>
    </row>
    <row r="769" spans="1:4" s="753" customFormat="1" ht="11.25" customHeight="1" x14ac:dyDescent="0.2">
      <c r="A769" s="1239"/>
      <c r="B769" s="756">
        <v>500</v>
      </c>
      <c r="C769" s="756">
        <v>500</v>
      </c>
      <c r="D769" s="758" t="s">
        <v>2683</v>
      </c>
    </row>
    <row r="770" spans="1:4" s="753" customFormat="1" ht="21" x14ac:dyDescent="0.2">
      <c r="A770" s="1239"/>
      <c r="B770" s="756">
        <v>300</v>
      </c>
      <c r="C770" s="756">
        <v>300</v>
      </c>
      <c r="D770" s="758" t="s">
        <v>3488</v>
      </c>
    </row>
    <row r="771" spans="1:4" s="753" customFormat="1" ht="11.25" customHeight="1" x14ac:dyDescent="0.2">
      <c r="A771" s="1239"/>
      <c r="B771" s="756">
        <v>15021</v>
      </c>
      <c r="C771" s="756">
        <v>15021</v>
      </c>
      <c r="D771" s="758" t="s">
        <v>11</v>
      </c>
    </row>
    <row r="772" spans="1:4" s="753" customFormat="1" ht="21" x14ac:dyDescent="0.2">
      <c r="A772" s="1239" t="s">
        <v>3712</v>
      </c>
      <c r="B772" s="751">
        <v>2161</v>
      </c>
      <c r="C772" s="751">
        <v>2137.8998200000001</v>
      </c>
      <c r="D772" s="759" t="s">
        <v>2822</v>
      </c>
    </row>
    <row r="773" spans="1:4" s="753" customFormat="1" ht="11.25" customHeight="1" x14ac:dyDescent="0.2">
      <c r="A773" s="1239"/>
      <c r="B773" s="756">
        <v>25967</v>
      </c>
      <c r="C773" s="756">
        <v>25945.279999999999</v>
      </c>
      <c r="D773" s="758" t="s">
        <v>2676</v>
      </c>
    </row>
    <row r="774" spans="1:4" s="753" customFormat="1" ht="11.25" customHeight="1" x14ac:dyDescent="0.2">
      <c r="A774" s="1239"/>
      <c r="B774" s="756">
        <v>435</v>
      </c>
      <c r="C774" s="756">
        <v>435</v>
      </c>
      <c r="D774" s="758" t="s">
        <v>3508</v>
      </c>
    </row>
    <row r="775" spans="1:4" s="753" customFormat="1" ht="11.25" customHeight="1" x14ac:dyDescent="0.2">
      <c r="A775" s="1239"/>
      <c r="B775" s="756">
        <v>81.2</v>
      </c>
      <c r="C775" s="756">
        <v>80.548509999999993</v>
      </c>
      <c r="D775" s="758" t="s">
        <v>2683</v>
      </c>
    </row>
    <row r="776" spans="1:4" s="753" customFormat="1" ht="11.25" customHeight="1" x14ac:dyDescent="0.2">
      <c r="A776" s="1239"/>
      <c r="B776" s="756">
        <v>73</v>
      </c>
      <c r="C776" s="756">
        <v>73</v>
      </c>
      <c r="D776" s="758" t="s">
        <v>2685</v>
      </c>
    </row>
    <row r="777" spans="1:4" s="753" customFormat="1" ht="11.25" customHeight="1" x14ac:dyDescent="0.2">
      <c r="A777" s="1239"/>
      <c r="B777" s="756">
        <v>1652.5</v>
      </c>
      <c r="C777" s="756">
        <v>1652.5</v>
      </c>
      <c r="D777" s="758" t="s">
        <v>2680</v>
      </c>
    </row>
    <row r="778" spans="1:4" s="753" customFormat="1" ht="11.25" customHeight="1" x14ac:dyDescent="0.2">
      <c r="A778" s="1239"/>
      <c r="B778" s="754">
        <v>30369.7</v>
      </c>
      <c r="C778" s="754">
        <v>30324.228330000002</v>
      </c>
      <c r="D778" s="760" t="s">
        <v>11</v>
      </c>
    </row>
    <row r="779" spans="1:4" s="753" customFormat="1" ht="21" x14ac:dyDescent="0.2">
      <c r="A779" s="1239" t="s">
        <v>3713</v>
      </c>
      <c r="B779" s="756">
        <v>218</v>
      </c>
      <c r="C779" s="756">
        <v>218</v>
      </c>
      <c r="D779" s="758" t="s">
        <v>2822</v>
      </c>
    </row>
    <row r="780" spans="1:4" s="753" customFormat="1" ht="11.25" customHeight="1" x14ac:dyDescent="0.2">
      <c r="A780" s="1239"/>
      <c r="B780" s="756">
        <v>2945</v>
      </c>
      <c r="C780" s="756">
        <v>2945</v>
      </c>
      <c r="D780" s="758" t="s">
        <v>2676</v>
      </c>
    </row>
    <row r="781" spans="1:4" s="753" customFormat="1" ht="11.25" customHeight="1" x14ac:dyDescent="0.2">
      <c r="A781" s="1239"/>
      <c r="B781" s="756">
        <v>119</v>
      </c>
      <c r="C781" s="756">
        <v>117.371</v>
      </c>
      <c r="D781" s="758" t="s">
        <v>2683</v>
      </c>
    </row>
    <row r="782" spans="1:4" s="753" customFormat="1" ht="11.25" customHeight="1" x14ac:dyDescent="0.2">
      <c r="A782" s="1239"/>
      <c r="B782" s="756">
        <v>69.2</v>
      </c>
      <c r="C782" s="756">
        <v>69.2</v>
      </c>
      <c r="D782" s="758" t="s">
        <v>2680</v>
      </c>
    </row>
    <row r="783" spans="1:4" s="753" customFormat="1" ht="11.25" customHeight="1" x14ac:dyDescent="0.2">
      <c r="A783" s="1239"/>
      <c r="B783" s="756">
        <v>3351.2</v>
      </c>
      <c r="C783" s="756">
        <v>3349.5709999999999</v>
      </c>
      <c r="D783" s="758" t="s">
        <v>11</v>
      </c>
    </row>
    <row r="784" spans="1:4" s="753" customFormat="1" ht="11.25" customHeight="1" x14ac:dyDescent="0.2">
      <c r="A784" s="1239" t="s">
        <v>3714</v>
      </c>
      <c r="B784" s="751">
        <v>1968</v>
      </c>
      <c r="C784" s="751">
        <v>1968</v>
      </c>
      <c r="D784" s="759" t="s">
        <v>2676</v>
      </c>
    </row>
    <row r="785" spans="1:4" s="753" customFormat="1" ht="21" x14ac:dyDescent="0.2">
      <c r="A785" s="1239"/>
      <c r="B785" s="756">
        <v>430.29999999999995</v>
      </c>
      <c r="C785" s="756">
        <v>430.29999999999995</v>
      </c>
      <c r="D785" s="758" t="s">
        <v>3488</v>
      </c>
    </row>
    <row r="786" spans="1:4" s="753" customFormat="1" ht="11.25" customHeight="1" x14ac:dyDescent="0.2">
      <c r="A786" s="1239"/>
      <c r="B786" s="754">
        <v>2398.3000000000002</v>
      </c>
      <c r="C786" s="754">
        <v>2398.3000000000002</v>
      </c>
      <c r="D786" s="760" t="s">
        <v>11</v>
      </c>
    </row>
    <row r="787" spans="1:4" s="753" customFormat="1" ht="11.25" customHeight="1" x14ac:dyDescent="0.2">
      <c r="A787" s="1239" t="s">
        <v>1049</v>
      </c>
      <c r="B787" s="756">
        <v>189.99</v>
      </c>
      <c r="C787" s="756">
        <v>189.99</v>
      </c>
      <c r="D787" s="758" t="s">
        <v>702</v>
      </c>
    </row>
    <row r="788" spans="1:4" s="753" customFormat="1" ht="11.25" customHeight="1" x14ac:dyDescent="0.2">
      <c r="A788" s="1239"/>
      <c r="B788" s="756">
        <v>189.99</v>
      </c>
      <c r="C788" s="756">
        <v>189.99</v>
      </c>
      <c r="D788" s="758" t="s">
        <v>11</v>
      </c>
    </row>
    <row r="789" spans="1:4" s="753" customFormat="1" ht="11.25" customHeight="1" x14ac:dyDescent="0.2">
      <c r="A789" s="1239" t="s">
        <v>3715</v>
      </c>
      <c r="B789" s="751">
        <v>1214</v>
      </c>
      <c r="C789" s="751">
        <v>1214</v>
      </c>
      <c r="D789" s="759" t="s">
        <v>2676</v>
      </c>
    </row>
    <row r="790" spans="1:4" s="753" customFormat="1" ht="11.25" customHeight="1" x14ac:dyDescent="0.2">
      <c r="A790" s="1239"/>
      <c r="B790" s="754">
        <v>1214</v>
      </c>
      <c r="C790" s="754">
        <v>1214</v>
      </c>
      <c r="D790" s="760" t="s">
        <v>11</v>
      </c>
    </row>
    <row r="791" spans="1:4" s="753" customFormat="1" ht="11.25" customHeight="1" x14ac:dyDescent="0.2">
      <c r="A791" s="1239" t="s">
        <v>1034</v>
      </c>
      <c r="B791" s="756">
        <v>52</v>
      </c>
      <c r="C791" s="756">
        <v>52</v>
      </c>
      <c r="D791" s="758" t="s">
        <v>2675</v>
      </c>
    </row>
    <row r="792" spans="1:4" s="753" customFormat="1" ht="11.25" customHeight="1" x14ac:dyDescent="0.2">
      <c r="A792" s="1239"/>
      <c r="B792" s="756">
        <v>195.7</v>
      </c>
      <c r="C792" s="756">
        <v>103.15</v>
      </c>
      <c r="D792" s="758" t="s">
        <v>678</v>
      </c>
    </row>
    <row r="793" spans="1:4" s="753" customFormat="1" ht="11.25" customHeight="1" x14ac:dyDescent="0.2">
      <c r="A793" s="1239"/>
      <c r="B793" s="756">
        <v>247.7</v>
      </c>
      <c r="C793" s="756">
        <v>155.15</v>
      </c>
      <c r="D793" s="758" t="s">
        <v>11</v>
      </c>
    </row>
    <row r="794" spans="1:4" s="753" customFormat="1" ht="11.25" customHeight="1" x14ac:dyDescent="0.2">
      <c r="A794" s="1239" t="s">
        <v>1012</v>
      </c>
      <c r="B794" s="751">
        <v>150</v>
      </c>
      <c r="C794" s="751">
        <v>150</v>
      </c>
      <c r="D794" s="759" t="s">
        <v>666</v>
      </c>
    </row>
    <row r="795" spans="1:4" s="753" customFormat="1" ht="11.25" customHeight="1" x14ac:dyDescent="0.2">
      <c r="A795" s="1239"/>
      <c r="B795" s="754">
        <v>150</v>
      </c>
      <c r="C795" s="754">
        <v>150</v>
      </c>
      <c r="D795" s="760" t="s">
        <v>11</v>
      </c>
    </row>
    <row r="796" spans="1:4" s="753" customFormat="1" ht="11.25" customHeight="1" x14ac:dyDescent="0.2">
      <c r="A796" s="1239" t="s">
        <v>3716</v>
      </c>
      <c r="B796" s="756">
        <v>143.94999999999999</v>
      </c>
      <c r="C796" s="756">
        <v>93.981999999999999</v>
      </c>
      <c r="D796" s="758" t="s">
        <v>3484</v>
      </c>
    </row>
    <row r="797" spans="1:4" s="753" customFormat="1" ht="11.25" customHeight="1" x14ac:dyDescent="0.2">
      <c r="A797" s="1239"/>
      <c r="B797" s="756">
        <v>143.94999999999999</v>
      </c>
      <c r="C797" s="756">
        <v>93.981999999999999</v>
      </c>
      <c r="D797" s="758" t="s">
        <v>11</v>
      </c>
    </row>
    <row r="798" spans="1:4" s="753" customFormat="1" ht="11.25" customHeight="1" x14ac:dyDescent="0.2">
      <c r="A798" s="1239" t="s">
        <v>1073</v>
      </c>
      <c r="B798" s="751">
        <v>100</v>
      </c>
      <c r="C798" s="751">
        <v>100</v>
      </c>
      <c r="D798" s="759" t="s">
        <v>711</v>
      </c>
    </row>
    <row r="799" spans="1:4" s="753" customFormat="1" ht="11.25" customHeight="1" x14ac:dyDescent="0.2">
      <c r="A799" s="1239"/>
      <c r="B799" s="754">
        <v>100</v>
      </c>
      <c r="C799" s="754">
        <v>100</v>
      </c>
      <c r="D799" s="760" t="s">
        <v>11</v>
      </c>
    </row>
    <row r="800" spans="1:4" s="753" customFormat="1" ht="11.25" customHeight="1" x14ac:dyDescent="0.2">
      <c r="A800" s="1239" t="s">
        <v>5162</v>
      </c>
      <c r="B800" s="756">
        <v>150</v>
      </c>
      <c r="C800" s="756">
        <v>150</v>
      </c>
      <c r="D800" s="758" t="s">
        <v>2685</v>
      </c>
    </row>
    <row r="801" spans="1:4" s="753" customFormat="1" ht="11.25" customHeight="1" x14ac:dyDescent="0.2">
      <c r="A801" s="1239"/>
      <c r="B801" s="756">
        <v>50</v>
      </c>
      <c r="C801" s="756">
        <v>50</v>
      </c>
      <c r="D801" s="758" t="s">
        <v>638</v>
      </c>
    </row>
    <row r="802" spans="1:4" s="753" customFormat="1" ht="11.25" customHeight="1" x14ac:dyDescent="0.2">
      <c r="A802" s="1239"/>
      <c r="B802" s="756">
        <v>200</v>
      </c>
      <c r="C802" s="756">
        <v>200</v>
      </c>
      <c r="D802" s="758" t="s">
        <v>11</v>
      </c>
    </row>
    <row r="803" spans="1:4" s="753" customFormat="1" ht="11.25" customHeight="1" x14ac:dyDescent="0.2">
      <c r="A803" s="1239" t="s">
        <v>3717</v>
      </c>
      <c r="B803" s="751">
        <v>300</v>
      </c>
      <c r="C803" s="751">
        <v>150</v>
      </c>
      <c r="D803" s="759" t="s">
        <v>3484</v>
      </c>
    </row>
    <row r="804" spans="1:4" s="753" customFormat="1" ht="11.25" customHeight="1" x14ac:dyDescent="0.2">
      <c r="A804" s="1239"/>
      <c r="B804" s="756">
        <v>966</v>
      </c>
      <c r="C804" s="756">
        <v>483</v>
      </c>
      <c r="D804" s="758" t="s">
        <v>2849</v>
      </c>
    </row>
    <row r="805" spans="1:4" s="753" customFormat="1" ht="11.25" customHeight="1" x14ac:dyDescent="0.2">
      <c r="A805" s="1239"/>
      <c r="B805" s="754">
        <v>1266</v>
      </c>
      <c r="C805" s="754">
        <v>633</v>
      </c>
      <c r="D805" s="760" t="s">
        <v>11</v>
      </c>
    </row>
    <row r="806" spans="1:4" s="753" customFormat="1" ht="11.25" customHeight="1" x14ac:dyDescent="0.2">
      <c r="A806" s="1239" t="s">
        <v>5162</v>
      </c>
      <c r="B806" s="756">
        <v>50</v>
      </c>
      <c r="C806" s="756">
        <v>50</v>
      </c>
      <c r="D806" s="758" t="s">
        <v>2685</v>
      </c>
    </row>
    <row r="807" spans="1:4" s="753" customFormat="1" ht="11.25" customHeight="1" x14ac:dyDescent="0.2">
      <c r="A807" s="1239"/>
      <c r="B807" s="756">
        <v>50</v>
      </c>
      <c r="C807" s="756">
        <v>50</v>
      </c>
      <c r="D807" s="758" t="s">
        <v>11</v>
      </c>
    </row>
    <row r="808" spans="1:4" s="753" customFormat="1" ht="11.25" customHeight="1" x14ac:dyDescent="0.2">
      <c r="A808" s="1239" t="s">
        <v>3718</v>
      </c>
      <c r="B808" s="751">
        <v>101.6</v>
      </c>
      <c r="C808" s="751">
        <v>101.6</v>
      </c>
      <c r="D808" s="759" t="s">
        <v>2686</v>
      </c>
    </row>
    <row r="809" spans="1:4" s="753" customFormat="1" ht="11.25" customHeight="1" x14ac:dyDescent="0.2">
      <c r="A809" s="1239"/>
      <c r="B809" s="754">
        <v>101.6</v>
      </c>
      <c r="C809" s="754">
        <v>101.6</v>
      </c>
      <c r="D809" s="760" t="s">
        <v>11</v>
      </c>
    </row>
    <row r="810" spans="1:4" s="753" customFormat="1" ht="11.25" customHeight="1" x14ac:dyDescent="0.2">
      <c r="A810" s="1239" t="s">
        <v>3719</v>
      </c>
      <c r="B810" s="751">
        <v>300</v>
      </c>
      <c r="C810" s="751">
        <v>150</v>
      </c>
      <c r="D810" s="759" t="s">
        <v>3484</v>
      </c>
    </row>
    <row r="811" spans="1:4" s="753" customFormat="1" ht="11.25" customHeight="1" x14ac:dyDescent="0.2">
      <c r="A811" s="1239"/>
      <c r="B811" s="756">
        <v>989</v>
      </c>
      <c r="C811" s="756">
        <v>494.5</v>
      </c>
      <c r="D811" s="758" t="s">
        <v>2849</v>
      </c>
    </row>
    <row r="812" spans="1:4" s="753" customFormat="1" ht="11.25" customHeight="1" x14ac:dyDescent="0.2">
      <c r="A812" s="1239"/>
      <c r="B812" s="754">
        <v>1289</v>
      </c>
      <c r="C812" s="754">
        <v>644.5</v>
      </c>
      <c r="D812" s="760" t="s">
        <v>11</v>
      </c>
    </row>
    <row r="813" spans="1:4" s="753" customFormat="1" ht="11.25" customHeight="1" x14ac:dyDescent="0.2">
      <c r="A813" s="1239" t="s">
        <v>3720</v>
      </c>
      <c r="B813" s="751">
        <v>1000</v>
      </c>
      <c r="C813" s="751">
        <v>500</v>
      </c>
      <c r="D813" s="759" t="s">
        <v>2849</v>
      </c>
    </row>
    <row r="814" spans="1:4" s="753" customFormat="1" ht="11.25" customHeight="1" x14ac:dyDescent="0.2">
      <c r="A814" s="1239"/>
      <c r="B814" s="754">
        <v>1000</v>
      </c>
      <c r="C814" s="754">
        <v>500</v>
      </c>
      <c r="D814" s="760" t="s">
        <v>11</v>
      </c>
    </row>
    <row r="815" spans="1:4" s="753" customFormat="1" ht="11.25" customHeight="1" x14ac:dyDescent="0.2">
      <c r="A815" s="1239" t="s">
        <v>3721</v>
      </c>
      <c r="B815" s="756">
        <v>35</v>
      </c>
      <c r="C815" s="756">
        <v>35</v>
      </c>
      <c r="D815" s="758" t="s">
        <v>3484</v>
      </c>
    </row>
    <row r="816" spans="1:4" s="753" customFormat="1" ht="11.25" customHeight="1" x14ac:dyDescent="0.2">
      <c r="A816" s="1239"/>
      <c r="B816" s="756">
        <v>35</v>
      </c>
      <c r="C816" s="756">
        <v>35</v>
      </c>
      <c r="D816" s="758" t="s">
        <v>11</v>
      </c>
    </row>
    <row r="817" spans="1:4" s="753" customFormat="1" ht="11.25" customHeight="1" x14ac:dyDescent="0.2">
      <c r="A817" s="1239" t="s">
        <v>668</v>
      </c>
      <c r="B817" s="751">
        <v>200</v>
      </c>
      <c r="C817" s="751">
        <v>200</v>
      </c>
      <c r="D817" s="759" t="s">
        <v>666</v>
      </c>
    </row>
    <row r="818" spans="1:4" s="753" customFormat="1" ht="11.25" customHeight="1" x14ac:dyDescent="0.2">
      <c r="A818" s="1239"/>
      <c r="B818" s="754">
        <v>200</v>
      </c>
      <c r="C818" s="754">
        <v>200</v>
      </c>
      <c r="D818" s="760" t="s">
        <v>11</v>
      </c>
    </row>
    <row r="819" spans="1:4" s="753" customFormat="1" ht="11.25" customHeight="1" x14ac:dyDescent="0.2">
      <c r="A819" s="1239" t="s">
        <v>1013</v>
      </c>
      <c r="B819" s="756">
        <v>200</v>
      </c>
      <c r="C819" s="756">
        <v>200</v>
      </c>
      <c r="D819" s="758" t="s">
        <v>666</v>
      </c>
    </row>
    <row r="820" spans="1:4" s="753" customFormat="1" ht="11.25" customHeight="1" x14ac:dyDescent="0.2">
      <c r="A820" s="1239"/>
      <c r="B820" s="756">
        <v>200</v>
      </c>
      <c r="C820" s="756">
        <v>200</v>
      </c>
      <c r="D820" s="758" t="s">
        <v>11</v>
      </c>
    </row>
    <row r="821" spans="1:4" s="753" customFormat="1" ht="11.25" customHeight="1" x14ac:dyDescent="0.2">
      <c r="A821" s="1239" t="s">
        <v>3722</v>
      </c>
      <c r="B821" s="751">
        <v>300</v>
      </c>
      <c r="C821" s="751">
        <v>150</v>
      </c>
      <c r="D821" s="759" t="s">
        <v>3484</v>
      </c>
    </row>
    <row r="822" spans="1:4" s="753" customFormat="1" ht="11.25" customHeight="1" x14ac:dyDescent="0.2">
      <c r="A822" s="1239"/>
      <c r="B822" s="754">
        <v>300</v>
      </c>
      <c r="C822" s="754">
        <v>150</v>
      </c>
      <c r="D822" s="760" t="s">
        <v>11</v>
      </c>
    </row>
    <row r="823" spans="1:4" s="753" customFormat="1" ht="11.25" customHeight="1" x14ac:dyDescent="0.2">
      <c r="A823" s="1239" t="s">
        <v>3723</v>
      </c>
      <c r="B823" s="756">
        <v>147</v>
      </c>
      <c r="C823" s="756">
        <v>147</v>
      </c>
      <c r="D823" s="758" t="s">
        <v>3484</v>
      </c>
    </row>
    <row r="824" spans="1:4" s="753" customFormat="1" ht="11.25" customHeight="1" x14ac:dyDescent="0.2">
      <c r="A824" s="1239"/>
      <c r="B824" s="756">
        <v>147</v>
      </c>
      <c r="C824" s="756">
        <v>147</v>
      </c>
      <c r="D824" s="758" t="s">
        <v>11</v>
      </c>
    </row>
    <row r="825" spans="1:4" s="753" customFormat="1" ht="11.25" customHeight="1" x14ac:dyDescent="0.2">
      <c r="A825" s="1239" t="s">
        <v>3724</v>
      </c>
      <c r="B825" s="751">
        <v>150</v>
      </c>
      <c r="C825" s="751">
        <v>0</v>
      </c>
      <c r="D825" s="759" t="s">
        <v>3484</v>
      </c>
    </row>
    <row r="826" spans="1:4" s="753" customFormat="1" ht="11.25" customHeight="1" x14ac:dyDescent="0.2">
      <c r="A826" s="1239"/>
      <c r="B826" s="754">
        <v>150</v>
      </c>
      <c r="C826" s="754">
        <v>0</v>
      </c>
      <c r="D826" s="760" t="s">
        <v>11</v>
      </c>
    </row>
    <row r="827" spans="1:4" s="753" customFormat="1" ht="11.25" customHeight="1" x14ac:dyDescent="0.2">
      <c r="A827" s="1239" t="s">
        <v>1074</v>
      </c>
      <c r="B827" s="756">
        <v>200</v>
      </c>
      <c r="C827" s="756">
        <v>200</v>
      </c>
      <c r="D827" s="758" t="s">
        <v>711</v>
      </c>
    </row>
    <row r="828" spans="1:4" s="753" customFormat="1" ht="11.25" customHeight="1" x14ac:dyDescent="0.2">
      <c r="A828" s="1239"/>
      <c r="B828" s="756">
        <v>200</v>
      </c>
      <c r="C828" s="756">
        <v>200</v>
      </c>
      <c r="D828" s="758" t="s">
        <v>11</v>
      </c>
    </row>
    <row r="829" spans="1:4" s="753" customFormat="1" ht="11.25" customHeight="1" x14ac:dyDescent="0.2">
      <c r="A829" s="1239" t="s">
        <v>3725</v>
      </c>
      <c r="B829" s="751">
        <v>148.69999999999999</v>
      </c>
      <c r="C829" s="751">
        <v>148.69999999999999</v>
      </c>
      <c r="D829" s="759" t="s">
        <v>3484</v>
      </c>
    </row>
    <row r="830" spans="1:4" s="753" customFormat="1" ht="11.25" customHeight="1" x14ac:dyDescent="0.2">
      <c r="A830" s="1239"/>
      <c r="B830" s="754">
        <v>148.69999999999999</v>
      </c>
      <c r="C830" s="754">
        <v>148.69999999999999</v>
      </c>
      <c r="D830" s="760" t="s">
        <v>11</v>
      </c>
    </row>
    <row r="831" spans="1:4" s="753" customFormat="1" ht="11.25" customHeight="1" x14ac:dyDescent="0.2">
      <c r="A831" s="1239" t="s">
        <v>3726</v>
      </c>
      <c r="B831" s="756">
        <v>170</v>
      </c>
      <c r="C831" s="756">
        <v>50</v>
      </c>
      <c r="D831" s="758" t="s">
        <v>3484</v>
      </c>
    </row>
    <row r="832" spans="1:4" s="753" customFormat="1" ht="11.25" customHeight="1" x14ac:dyDescent="0.2">
      <c r="A832" s="1239"/>
      <c r="B832" s="756">
        <v>170</v>
      </c>
      <c r="C832" s="756">
        <v>50</v>
      </c>
      <c r="D832" s="758" t="s">
        <v>11</v>
      </c>
    </row>
    <row r="833" spans="1:4" s="753" customFormat="1" ht="11.25" customHeight="1" x14ac:dyDescent="0.2">
      <c r="A833" s="1239" t="s">
        <v>1014</v>
      </c>
      <c r="B833" s="751">
        <v>30</v>
      </c>
      <c r="C833" s="751">
        <v>29.917999999999999</v>
      </c>
      <c r="D833" s="759" t="s">
        <v>666</v>
      </c>
    </row>
    <row r="834" spans="1:4" s="753" customFormat="1" ht="11.25" customHeight="1" x14ac:dyDescent="0.2">
      <c r="A834" s="1239"/>
      <c r="B834" s="754">
        <v>30</v>
      </c>
      <c r="C834" s="754">
        <v>29.917999999999999</v>
      </c>
      <c r="D834" s="760" t="s">
        <v>11</v>
      </c>
    </row>
    <row r="835" spans="1:4" s="753" customFormat="1" ht="11.25" customHeight="1" x14ac:dyDescent="0.2">
      <c r="A835" s="1239" t="s">
        <v>3727</v>
      </c>
      <c r="B835" s="756">
        <v>9097.59</v>
      </c>
      <c r="C835" s="756">
        <v>9077.6449999999986</v>
      </c>
      <c r="D835" s="758" t="s">
        <v>894</v>
      </c>
    </row>
    <row r="836" spans="1:4" s="753" customFormat="1" ht="11.25" customHeight="1" x14ac:dyDescent="0.2">
      <c r="A836" s="1239"/>
      <c r="B836" s="756">
        <v>9097.59</v>
      </c>
      <c r="C836" s="756">
        <v>9077.6449999999986</v>
      </c>
      <c r="D836" s="758" t="s">
        <v>11</v>
      </c>
    </row>
    <row r="837" spans="1:4" s="753" customFormat="1" ht="11.25" customHeight="1" x14ac:dyDescent="0.2">
      <c r="A837" s="1239" t="s">
        <v>997</v>
      </c>
      <c r="B837" s="751">
        <v>200</v>
      </c>
      <c r="C837" s="751">
        <v>200</v>
      </c>
      <c r="D837" s="759" t="s">
        <v>3728</v>
      </c>
    </row>
    <row r="838" spans="1:4" s="753" customFormat="1" ht="11.25" customHeight="1" x14ac:dyDescent="0.2">
      <c r="A838" s="1239"/>
      <c r="B838" s="756">
        <v>196</v>
      </c>
      <c r="C838" s="756">
        <v>189.05600000000001</v>
      </c>
      <c r="D838" s="758" t="s">
        <v>3729</v>
      </c>
    </row>
    <row r="839" spans="1:4" s="753" customFormat="1" ht="11.25" customHeight="1" x14ac:dyDescent="0.2">
      <c r="A839" s="1239"/>
      <c r="B839" s="754">
        <v>396</v>
      </c>
      <c r="C839" s="754">
        <v>389.05599999999998</v>
      </c>
      <c r="D839" s="760" t="s">
        <v>11</v>
      </c>
    </row>
    <row r="840" spans="1:4" s="753" customFormat="1" ht="11.25" customHeight="1" x14ac:dyDescent="0.2">
      <c r="A840" s="1239" t="s">
        <v>3730</v>
      </c>
      <c r="B840" s="756">
        <v>250</v>
      </c>
      <c r="C840" s="756">
        <v>0</v>
      </c>
      <c r="D840" s="758" t="s">
        <v>2811</v>
      </c>
    </row>
    <row r="841" spans="1:4" s="753" customFormat="1" ht="11.25" customHeight="1" x14ac:dyDescent="0.2">
      <c r="A841" s="1239"/>
      <c r="B841" s="756">
        <v>250</v>
      </c>
      <c r="C841" s="756">
        <v>0</v>
      </c>
      <c r="D841" s="758" t="s">
        <v>11</v>
      </c>
    </row>
    <row r="842" spans="1:4" s="753" customFormat="1" ht="11.25" customHeight="1" x14ac:dyDescent="0.2">
      <c r="A842" s="1239" t="s">
        <v>650</v>
      </c>
      <c r="B842" s="751">
        <v>1900</v>
      </c>
      <c r="C842" s="751">
        <v>1900</v>
      </c>
      <c r="D842" s="759" t="s">
        <v>648</v>
      </c>
    </row>
    <row r="843" spans="1:4" s="753" customFormat="1" ht="11.25" customHeight="1" x14ac:dyDescent="0.2">
      <c r="A843" s="1239"/>
      <c r="B843" s="754">
        <v>1900</v>
      </c>
      <c r="C843" s="754">
        <v>1900</v>
      </c>
      <c r="D843" s="760" t="s">
        <v>11</v>
      </c>
    </row>
    <row r="844" spans="1:4" s="753" customFormat="1" ht="11.25" customHeight="1" x14ac:dyDescent="0.2">
      <c r="A844" s="1239" t="s">
        <v>963</v>
      </c>
      <c r="B844" s="751">
        <v>300</v>
      </c>
      <c r="C844" s="751">
        <v>300</v>
      </c>
      <c r="D844" s="759" t="s">
        <v>618</v>
      </c>
    </row>
    <row r="845" spans="1:4" s="753" customFormat="1" ht="11.25" customHeight="1" x14ac:dyDescent="0.2">
      <c r="A845" s="1239"/>
      <c r="B845" s="754">
        <v>300</v>
      </c>
      <c r="C845" s="754">
        <v>300</v>
      </c>
      <c r="D845" s="760" t="s">
        <v>11</v>
      </c>
    </row>
    <row r="846" spans="1:4" s="753" customFormat="1" ht="11.25" customHeight="1" x14ac:dyDescent="0.2">
      <c r="A846" s="1239" t="s">
        <v>622</v>
      </c>
      <c r="B846" s="751">
        <v>1500</v>
      </c>
      <c r="C846" s="751">
        <v>1500</v>
      </c>
      <c r="D846" s="759" t="s">
        <v>618</v>
      </c>
    </row>
    <row r="847" spans="1:4" s="753" customFormat="1" ht="11.25" customHeight="1" x14ac:dyDescent="0.2">
      <c r="A847" s="1239"/>
      <c r="B847" s="754">
        <v>1500</v>
      </c>
      <c r="C847" s="754">
        <v>1500</v>
      </c>
      <c r="D847" s="760" t="s">
        <v>11</v>
      </c>
    </row>
    <row r="848" spans="1:4" s="753" customFormat="1" ht="11.25" customHeight="1" x14ac:dyDescent="0.2">
      <c r="A848" s="1239" t="s">
        <v>5162</v>
      </c>
      <c r="B848" s="756">
        <v>200</v>
      </c>
      <c r="C848" s="756">
        <v>200</v>
      </c>
      <c r="D848" s="758" t="s">
        <v>633</v>
      </c>
    </row>
    <row r="849" spans="1:4" s="753" customFormat="1" ht="11.25" customHeight="1" x14ac:dyDescent="0.2">
      <c r="A849" s="1239"/>
      <c r="B849" s="756">
        <v>200</v>
      </c>
      <c r="C849" s="756">
        <v>200</v>
      </c>
      <c r="D849" s="758" t="s">
        <v>11</v>
      </c>
    </row>
    <row r="850" spans="1:4" s="753" customFormat="1" ht="11.25" customHeight="1" x14ac:dyDescent="0.2">
      <c r="A850" s="1239" t="s">
        <v>3731</v>
      </c>
      <c r="B850" s="751">
        <v>149.94999999999999</v>
      </c>
      <c r="C850" s="751">
        <v>149.94999999999999</v>
      </c>
      <c r="D850" s="759" t="s">
        <v>3484</v>
      </c>
    </row>
    <row r="851" spans="1:4" s="753" customFormat="1" ht="11.25" customHeight="1" x14ac:dyDescent="0.2">
      <c r="A851" s="1239"/>
      <c r="B851" s="754">
        <v>149.94999999999999</v>
      </c>
      <c r="C851" s="754">
        <v>149.94999999999999</v>
      </c>
      <c r="D851" s="760" t="s">
        <v>11</v>
      </c>
    </row>
    <row r="852" spans="1:4" s="753" customFormat="1" ht="11.25" customHeight="1" x14ac:dyDescent="0.2">
      <c r="A852" s="1239" t="s">
        <v>3732</v>
      </c>
      <c r="B852" s="756">
        <v>400</v>
      </c>
      <c r="C852" s="756">
        <v>400</v>
      </c>
      <c r="D852" s="758" t="s">
        <v>3479</v>
      </c>
    </row>
    <row r="853" spans="1:4" s="753" customFormat="1" ht="11.25" customHeight="1" x14ac:dyDescent="0.2">
      <c r="A853" s="1239"/>
      <c r="B853" s="756">
        <v>400</v>
      </c>
      <c r="C853" s="756">
        <v>400</v>
      </c>
      <c r="D853" s="758" t="s">
        <v>11</v>
      </c>
    </row>
    <row r="854" spans="1:4" s="753" customFormat="1" ht="11.25" customHeight="1" x14ac:dyDescent="0.2">
      <c r="A854" s="1239" t="s">
        <v>1075</v>
      </c>
      <c r="B854" s="751">
        <v>350</v>
      </c>
      <c r="C854" s="751">
        <v>350</v>
      </c>
      <c r="D854" s="759" t="s">
        <v>711</v>
      </c>
    </row>
    <row r="855" spans="1:4" s="753" customFormat="1" ht="11.25" customHeight="1" x14ac:dyDescent="0.2">
      <c r="A855" s="1239"/>
      <c r="B855" s="754">
        <v>350</v>
      </c>
      <c r="C855" s="754">
        <v>350</v>
      </c>
      <c r="D855" s="760" t="s">
        <v>11</v>
      </c>
    </row>
    <row r="856" spans="1:4" s="753" customFormat="1" ht="11.25" customHeight="1" x14ac:dyDescent="0.2">
      <c r="A856" s="1239" t="s">
        <v>3733</v>
      </c>
      <c r="B856" s="756">
        <v>295</v>
      </c>
      <c r="C856" s="756">
        <v>295</v>
      </c>
      <c r="D856" s="758" t="s">
        <v>3479</v>
      </c>
    </row>
    <row r="857" spans="1:4" s="753" customFormat="1" ht="11.25" customHeight="1" x14ac:dyDescent="0.2">
      <c r="A857" s="1239"/>
      <c r="B857" s="756">
        <v>295</v>
      </c>
      <c r="C857" s="756">
        <v>295</v>
      </c>
      <c r="D857" s="758" t="s">
        <v>11</v>
      </c>
    </row>
    <row r="858" spans="1:4" s="753" customFormat="1" ht="11.25" customHeight="1" x14ac:dyDescent="0.2">
      <c r="A858" s="1239" t="s">
        <v>3734</v>
      </c>
      <c r="B858" s="751">
        <v>40</v>
      </c>
      <c r="C858" s="751">
        <v>40</v>
      </c>
      <c r="D858" s="759" t="s">
        <v>3508</v>
      </c>
    </row>
    <row r="859" spans="1:4" s="753" customFormat="1" ht="11.25" customHeight="1" x14ac:dyDescent="0.2">
      <c r="A859" s="1239"/>
      <c r="B859" s="754">
        <v>40</v>
      </c>
      <c r="C859" s="754">
        <v>40</v>
      </c>
      <c r="D859" s="760" t="s">
        <v>11</v>
      </c>
    </row>
    <row r="860" spans="1:4" s="753" customFormat="1" ht="11.25" customHeight="1" x14ac:dyDescent="0.2">
      <c r="A860" s="1239" t="s">
        <v>3735</v>
      </c>
      <c r="B860" s="756">
        <v>61.8</v>
      </c>
      <c r="C860" s="756">
        <v>61.8</v>
      </c>
      <c r="D860" s="758" t="s">
        <v>3479</v>
      </c>
    </row>
    <row r="861" spans="1:4" s="753" customFormat="1" ht="11.25" customHeight="1" x14ac:dyDescent="0.2">
      <c r="A861" s="1239"/>
      <c r="B861" s="756">
        <v>61.8</v>
      </c>
      <c r="C861" s="756">
        <v>61.8</v>
      </c>
      <c r="D861" s="758" t="s">
        <v>11</v>
      </c>
    </row>
    <row r="862" spans="1:4" s="753" customFormat="1" ht="11.25" customHeight="1" x14ac:dyDescent="0.2">
      <c r="A862" s="1239" t="s">
        <v>3736</v>
      </c>
      <c r="B862" s="751">
        <v>35</v>
      </c>
      <c r="C862" s="751">
        <v>35</v>
      </c>
      <c r="D862" s="759" t="s">
        <v>711</v>
      </c>
    </row>
    <row r="863" spans="1:4" s="753" customFormat="1" ht="11.25" customHeight="1" x14ac:dyDescent="0.2">
      <c r="A863" s="1239"/>
      <c r="B863" s="754">
        <v>35</v>
      </c>
      <c r="C863" s="754">
        <v>35</v>
      </c>
      <c r="D863" s="760" t="s">
        <v>11</v>
      </c>
    </row>
    <row r="864" spans="1:4" s="753" customFormat="1" ht="11.25" customHeight="1" x14ac:dyDescent="0.2">
      <c r="A864" s="1239" t="s">
        <v>3737</v>
      </c>
      <c r="B864" s="756">
        <v>3090</v>
      </c>
      <c r="C864" s="756">
        <v>3090</v>
      </c>
      <c r="D864" s="758" t="s">
        <v>2676</v>
      </c>
    </row>
    <row r="865" spans="1:4" s="753" customFormat="1" ht="11.25" customHeight="1" x14ac:dyDescent="0.2">
      <c r="A865" s="1239"/>
      <c r="B865" s="756">
        <v>3090</v>
      </c>
      <c r="C865" s="756">
        <v>3090</v>
      </c>
      <c r="D865" s="758" t="s">
        <v>11</v>
      </c>
    </row>
    <row r="866" spans="1:4" s="753" customFormat="1" ht="11.25" customHeight="1" x14ac:dyDescent="0.2">
      <c r="A866" s="1239" t="s">
        <v>3738</v>
      </c>
      <c r="B866" s="751">
        <v>238</v>
      </c>
      <c r="C866" s="751">
        <v>119</v>
      </c>
      <c r="D866" s="759" t="s">
        <v>2811</v>
      </c>
    </row>
    <row r="867" spans="1:4" s="753" customFormat="1" ht="11.25" customHeight="1" x14ac:dyDescent="0.2">
      <c r="A867" s="1239"/>
      <c r="B867" s="754">
        <v>238</v>
      </c>
      <c r="C867" s="754">
        <v>119</v>
      </c>
      <c r="D867" s="760" t="s">
        <v>11</v>
      </c>
    </row>
    <row r="868" spans="1:4" s="753" customFormat="1" ht="11.25" customHeight="1" x14ac:dyDescent="0.2">
      <c r="A868" s="1239" t="s">
        <v>3739</v>
      </c>
      <c r="B868" s="756">
        <v>500</v>
      </c>
      <c r="C868" s="756">
        <v>250</v>
      </c>
      <c r="D868" s="758" t="s">
        <v>2811</v>
      </c>
    </row>
    <row r="869" spans="1:4" s="753" customFormat="1" ht="11.25" customHeight="1" x14ac:dyDescent="0.2">
      <c r="A869" s="1239"/>
      <c r="B869" s="756">
        <v>500</v>
      </c>
      <c r="C869" s="756">
        <v>250</v>
      </c>
      <c r="D869" s="758" t="s">
        <v>11</v>
      </c>
    </row>
    <row r="870" spans="1:4" s="753" customFormat="1" ht="11.25" customHeight="1" x14ac:dyDescent="0.2">
      <c r="A870" s="1239" t="s">
        <v>3740</v>
      </c>
      <c r="B870" s="751">
        <v>499.9</v>
      </c>
      <c r="C870" s="751">
        <v>499.9</v>
      </c>
      <c r="D870" s="759" t="s">
        <v>2811</v>
      </c>
    </row>
    <row r="871" spans="1:4" s="753" customFormat="1" ht="11.25" customHeight="1" x14ac:dyDescent="0.2">
      <c r="A871" s="1239"/>
      <c r="B871" s="754">
        <v>499.9</v>
      </c>
      <c r="C871" s="754">
        <v>499.9</v>
      </c>
      <c r="D871" s="760" t="s">
        <v>11</v>
      </c>
    </row>
    <row r="872" spans="1:4" s="753" customFormat="1" ht="11.25" customHeight="1" x14ac:dyDescent="0.2">
      <c r="A872" s="1239" t="s">
        <v>1076</v>
      </c>
      <c r="B872" s="756">
        <v>200</v>
      </c>
      <c r="C872" s="756">
        <v>200</v>
      </c>
      <c r="D872" s="758" t="s">
        <v>711</v>
      </c>
    </row>
    <row r="873" spans="1:4" s="753" customFormat="1" ht="11.25" customHeight="1" x14ac:dyDescent="0.2">
      <c r="A873" s="1239"/>
      <c r="B873" s="756">
        <v>200</v>
      </c>
      <c r="C873" s="756">
        <v>200</v>
      </c>
      <c r="D873" s="758" t="s">
        <v>11</v>
      </c>
    </row>
    <row r="874" spans="1:4" s="753" customFormat="1" ht="11.25" customHeight="1" x14ac:dyDescent="0.2">
      <c r="A874" s="1239" t="s">
        <v>3741</v>
      </c>
      <c r="B874" s="751">
        <v>100</v>
      </c>
      <c r="C874" s="751">
        <v>100</v>
      </c>
      <c r="D874" s="759" t="s">
        <v>3520</v>
      </c>
    </row>
    <row r="875" spans="1:4" s="753" customFormat="1" ht="11.25" customHeight="1" x14ac:dyDescent="0.2">
      <c r="A875" s="1239"/>
      <c r="B875" s="754">
        <v>100</v>
      </c>
      <c r="C875" s="754">
        <v>100</v>
      </c>
      <c r="D875" s="760" t="s">
        <v>11</v>
      </c>
    </row>
    <row r="876" spans="1:4" s="753" customFormat="1" ht="11.25" customHeight="1" x14ac:dyDescent="0.2">
      <c r="A876" s="1239" t="s">
        <v>1140</v>
      </c>
      <c r="B876" s="756">
        <v>50</v>
      </c>
      <c r="C876" s="756">
        <v>47.625999999999998</v>
      </c>
      <c r="D876" s="758" t="s">
        <v>750</v>
      </c>
    </row>
    <row r="877" spans="1:4" s="753" customFormat="1" ht="11.25" customHeight="1" x14ac:dyDescent="0.2">
      <c r="A877" s="1239"/>
      <c r="B877" s="756">
        <v>50</v>
      </c>
      <c r="C877" s="756">
        <v>47.625999999999998</v>
      </c>
      <c r="D877" s="758" t="s">
        <v>11</v>
      </c>
    </row>
    <row r="878" spans="1:4" s="753" customFormat="1" ht="11.25" customHeight="1" x14ac:dyDescent="0.2">
      <c r="A878" s="1239" t="s">
        <v>3742</v>
      </c>
      <c r="B878" s="751">
        <v>100</v>
      </c>
      <c r="C878" s="751">
        <v>100</v>
      </c>
      <c r="D878" s="759" t="s">
        <v>3520</v>
      </c>
    </row>
    <row r="879" spans="1:4" s="753" customFormat="1" ht="11.25" customHeight="1" x14ac:dyDescent="0.2">
      <c r="A879" s="1239"/>
      <c r="B879" s="754">
        <v>100</v>
      </c>
      <c r="C879" s="754">
        <v>100</v>
      </c>
      <c r="D879" s="760" t="s">
        <v>11</v>
      </c>
    </row>
    <row r="880" spans="1:4" s="753" customFormat="1" ht="11.25" customHeight="1" x14ac:dyDescent="0.2">
      <c r="A880" s="1239" t="s">
        <v>697</v>
      </c>
      <c r="B880" s="756">
        <v>100</v>
      </c>
      <c r="C880" s="756">
        <v>100</v>
      </c>
      <c r="D880" s="758" t="s">
        <v>3520</v>
      </c>
    </row>
    <row r="881" spans="1:4" s="753" customFormat="1" ht="21" x14ac:dyDescent="0.2">
      <c r="A881" s="1239"/>
      <c r="B881" s="756">
        <v>100</v>
      </c>
      <c r="C881" s="756">
        <v>100</v>
      </c>
      <c r="D881" s="758" t="s">
        <v>2687</v>
      </c>
    </row>
    <row r="882" spans="1:4" s="753" customFormat="1" ht="11.25" customHeight="1" x14ac:dyDescent="0.2">
      <c r="A882" s="1239"/>
      <c r="B882" s="756">
        <v>90</v>
      </c>
      <c r="C882" s="756">
        <v>90</v>
      </c>
      <c r="D882" s="758" t="s">
        <v>2685</v>
      </c>
    </row>
    <row r="883" spans="1:4" s="753" customFormat="1" ht="11.25" customHeight="1" x14ac:dyDescent="0.2">
      <c r="A883" s="1239"/>
      <c r="B883" s="756">
        <v>71</v>
      </c>
      <c r="C883" s="756">
        <v>71</v>
      </c>
      <c r="D883" s="758" t="s">
        <v>3743</v>
      </c>
    </row>
    <row r="884" spans="1:4" s="753" customFormat="1" ht="11.25" customHeight="1" x14ac:dyDescent="0.2">
      <c r="A884" s="1239"/>
      <c r="B884" s="756">
        <v>361</v>
      </c>
      <c r="C884" s="756">
        <v>361</v>
      </c>
      <c r="D884" s="758" t="s">
        <v>11</v>
      </c>
    </row>
    <row r="885" spans="1:4" s="753" customFormat="1" ht="11.25" customHeight="1" x14ac:dyDescent="0.2">
      <c r="A885" s="1239" t="s">
        <v>3744</v>
      </c>
      <c r="B885" s="751">
        <v>50</v>
      </c>
      <c r="C885" s="751">
        <v>50</v>
      </c>
      <c r="D885" s="759" t="s">
        <v>3479</v>
      </c>
    </row>
    <row r="886" spans="1:4" s="753" customFormat="1" ht="11.25" customHeight="1" x14ac:dyDescent="0.2">
      <c r="A886" s="1239"/>
      <c r="B886" s="754">
        <v>50</v>
      </c>
      <c r="C886" s="754">
        <v>50</v>
      </c>
      <c r="D886" s="760" t="s">
        <v>11</v>
      </c>
    </row>
    <row r="887" spans="1:4" s="753" customFormat="1" ht="11.25" customHeight="1" x14ac:dyDescent="0.2">
      <c r="A887" s="1239" t="s">
        <v>3745</v>
      </c>
      <c r="B887" s="751">
        <v>100</v>
      </c>
      <c r="C887" s="751">
        <v>100</v>
      </c>
      <c r="D887" s="759" t="s">
        <v>3520</v>
      </c>
    </row>
    <row r="888" spans="1:4" s="753" customFormat="1" ht="21" customHeight="1" x14ac:dyDescent="0.2">
      <c r="A888" s="1239"/>
      <c r="B888" s="756">
        <v>100</v>
      </c>
      <c r="C888" s="756">
        <v>100</v>
      </c>
      <c r="D888" s="758" t="s">
        <v>2687</v>
      </c>
    </row>
    <row r="889" spans="1:4" s="753" customFormat="1" ht="11.25" customHeight="1" x14ac:dyDescent="0.2">
      <c r="A889" s="1239"/>
      <c r="B889" s="756">
        <v>100</v>
      </c>
      <c r="C889" s="756">
        <v>100</v>
      </c>
      <c r="D889" s="758" t="s">
        <v>711</v>
      </c>
    </row>
    <row r="890" spans="1:4" s="753" customFormat="1" ht="11.25" customHeight="1" x14ac:dyDescent="0.2">
      <c r="A890" s="1239"/>
      <c r="B890" s="754">
        <v>300</v>
      </c>
      <c r="C890" s="754">
        <v>300</v>
      </c>
      <c r="D890" s="760" t="s">
        <v>11</v>
      </c>
    </row>
    <row r="891" spans="1:4" s="753" customFormat="1" ht="11.25" customHeight="1" x14ac:dyDescent="0.2">
      <c r="A891" s="1239" t="s">
        <v>3746</v>
      </c>
      <c r="B891" s="751">
        <v>337.5</v>
      </c>
      <c r="C891" s="751">
        <v>237.5</v>
      </c>
      <c r="D891" s="759" t="s">
        <v>3484</v>
      </c>
    </row>
    <row r="892" spans="1:4" s="753" customFormat="1" ht="11.25" customHeight="1" x14ac:dyDescent="0.2">
      <c r="A892" s="1239"/>
      <c r="B892" s="754">
        <v>337.5</v>
      </c>
      <c r="C892" s="754">
        <v>237.5</v>
      </c>
      <c r="D892" s="760" t="s">
        <v>11</v>
      </c>
    </row>
    <row r="893" spans="1:4" s="753" customFormat="1" ht="11.25" customHeight="1" x14ac:dyDescent="0.2">
      <c r="A893" s="1239" t="s">
        <v>3747</v>
      </c>
      <c r="B893" s="756">
        <v>199</v>
      </c>
      <c r="C893" s="756">
        <v>199</v>
      </c>
      <c r="D893" s="758" t="s">
        <v>711</v>
      </c>
    </row>
    <row r="894" spans="1:4" s="753" customFormat="1" ht="11.25" customHeight="1" x14ac:dyDescent="0.2">
      <c r="A894" s="1239"/>
      <c r="B894" s="756">
        <v>199</v>
      </c>
      <c r="C894" s="756">
        <v>199</v>
      </c>
      <c r="D894" s="758" t="s">
        <v>11</v>
      </c>
    </row>
    <row r="895" spans="1:4" s="753" customFormat="1" ht="21" customHeight="1" x14ac:dyDescent="0.2">
      <c r="A895" s="1239" t="s">
        <v>1077</v>
      </c>
      <c r="B895" s="751">
        <v>33</v>
      </c>
      <c r="C895" s="751">
        <v>33</v>
      </c>
      <c r="D895" s="759" t="s">
        <v>2687</v>
      </c>
    </row>
    <row r="896" spans="1:4" s="753" customFormat="1" ht="11.25" customHeight="1" x14ac:dyDescent="0.2">
      <c r="A896" s="1239"/>
      <c r="B896" s="756">
        <v>3024</v>
      </c>
      <c r="C896" s="756">
        <v>3024</v>
      </c>
      <c r="D896" s="758" t="s">
        <v>2676</v>
      </c>
    </row>
    <row r="897" spans="1:4" s="753" customFormat="1" ht="11.25" customHeight="1" x14ac:dyDescent="0.2">
      <c r="A897" s="1239"/>
      <c r="B897" s="756">
        <v>40</v>
      </c>
      <c r="C897" s="756">
        <v>40</v>
      </c>
      <c r="D897" s="758" t="s">
        <v>3508</v>
      </c>
    </row>
    <row r="898" spans="1:4" s="753" customFormat="1" ht="11.25" customHeight="1" x14ac:dyDescent="0.2">
      <c r="A898" s="1239"/>
      <c r="B898" s="756">
        <v>300</v>
      </c>
      <c r="C898" s="756">
        <v>300</v>
      </c>
      <c r="D898" s="758" t="s">
        <v>2683</v>
      </c>
    </row>
    <row r="899" spans="1:4" s="753" customFormat="1" ht="21" customHeight="1" x14ac:dyDescent="0.2">
      <c r="A899" s="1239"/>
      <c r="B899" s="756">
        <v>80</v>
      </c>
      <c r="C899" s="756">
        <v>80</v>
      </c>
      <c r="D899" s="758" t="s">
        <v>3488</v>
      </c>
    </row>
    <row r="900" spans="1:4" s="753" customFormat="1" ht="11.25" customHeight="1" x14ac:dyDescent="0.2">
      <c r="A900" s="1239"/>
      <c r="B900" s="756">
        <v>1217.31</v>
      </c>
      <c r="C900" s="756">
        <v>1217.31</v>
      </c>
      <c r="D900" s="758" t="s">
        <v>2680</v>
      </c>
    </row>
    <row r="901" spans="1:4" s="753" customFormat="1" ht="11.25" customHeight="1" x14ac:dyDescent="0.2">
      <c r="A901" s="1239"/>
      <c r="B901" s="756">
        <v>20</v>
      </c>
      <c r="C901" s="756">
        <v>20</v>
      </c>
      <c r="D901" s="758" t="s">
        <v>711</v>
      </c>
    </row>
    <row r="902" spans="1:4" s="753" customFormat="1" ht="11.25" customHeight="1" x14ac:dyDescent="0.2">
      <c r="A902" s="1239"/>
      <c r="B902" s="754">
        <v>4714.3099999999995</v>
      </c>
      <c r="C902" s="754">
        <v>4714.3099999999995</v>
      </c>
      <c r="D902" s="760" t="s">
        <v>11</v>
      </c>
    </row>
    <row r="903" spans="1:4" s="753" customFormat="1" ht="11.25" customHeight="1" x14ac:dyDescent="0.2">
      <c r="A903" s="1239" t="s">
        <v>3748</v>
      </c>
      <c r="B903" s="751">
        <v>417.5</v>
      </c>
      <c r="C903" s="751">
        <v>417.5</v>
      </c>
      <c r="D903" s="759" t="s">
        <v>3479</v>
      </c>
    </row>
    <row r="904" spans="1:4" s="753" customFormat="1" ht="11.25" customHeight="1" x14ac:dyDescent="0.2">
      <c r="A904" s="1239"/>
      <c r="B904" s="754">
        <v>417.5</v>
      </c>
      <c r="C904" s="754">
        <v>417.5</v>
      </c>
      <c r="D904" s="760" t="s">
        <v>11</v>
      </c>
    </row>
    <row r="905" spans="1:4" s="753" customFormat="1" ht="11.25" customHeight="1" x14ac:dyDescent="0.2">
      <c r="A905" s="1239" t="s">
        <v>3749</v>
      </c>
      <c r="B905" s="751">
        <v>249.85</v>
      </c>
      <c r="C905" s="751">
        <v>249.81200000000001</v>
      </c>
      <c r="D905" s="759" t="s">
        <v>2811</v>
      </c>
    </row>
    <row r="906" spans="1:4" s="753" customFormat="1" ht="11.25" customHeight="1" x14ac:dyDescent="0.2">
      <c r="A906" s="1239"/>
      <c r="B906" s="754">
        <v>249.85</v>
      </c>
      <c r="C906" s="754">
        <v>249.81200000000001</v>
      </c>
      <c r="D906" s="760" t="s">
        <v>11</v>
      </c>
    </row>
    <row r="907" spans="1:4" s="753" customFormat="1" ht="21" customHeight="1" x14ac:dyDescent="0.2">
      <c r="A907" s="1239" t="s">
        <v>5162</v>
      </c>
      <c r="B907" s="756">
        <v>39.799999999999997</v>
      </c>
      <c r="C907" s="756">
        <v>39.799999999999997</v>
      </c>
      <c r="D907" s="758" t="s">
        <v>2687</v>
      </c>
    </row>
    <row r="908" spans="1:4" s="753" customFormat="1" ht="11.25" customHeight="1" x14ac:dyDescent="0.2">
      <c r="A908" s="1239"/>
      <c r="B908" s="756">
        <v>39.799999999999997</v>
      </c>
      <c r="C908" s="756">
        <v>39.799999999999997</v>
      </c>
      <c r="D908" s="758" t="s">
        <v>11</v>
      </c>
    </row>
    <row r="909" spans="1:4" s="753" customFormat="1" ht="21" customHeight="1" x14ac:dyDescent="0.2">
      <c r="A909" s="1239" t="s">
        <v>5162</v>
      </c>
      <c r="B909" s="751">
        <v>30</v>
      </c>
      <c r="C909" s="751">
        <v>30</v>
      </c>
      <c r="D909" s="759" t="s">
        <v>2687</v>
      </c>
    </row>
    <row r="910" spans="1:4" s="753" customFormat="1" ht="11.25" customHeight="1" x14ac:dyDescent="0.2">
      <c r="A910" s="1239"/>
      <c r="B910" s="754">
        <v>30</v>
      </c>
      <c r="C910" s="754">
        <v>30</v>
      </c>
      <c r="D910" s="760" t="s">
        <v>11</v>
      </c>
    </row>
    <row r="911" spans="1:4" s="753" customFormat="1" ht="11.25" customHeight="1" x14ac:dyDescent="0.2">
      <c r="A911" s="1239" t="s">
        <v>3750</v>
      </c>
      <c r="B911" s="756">
        <v>100</v>
      </c>
      <c r="C911" s="756">
        <v>100</v>
      </c>
      <c r="D911" s="758" t="s">
        <v>2685</v>
      </c>
    </row>
    <row r="912" spans="1:4" s="753" customFormat="1" ht="11.25" customHeight="1" x14ac:dyDescent="0.2">
      <c r="A912" s="1239"/>
      <c r="B912" s="756">
        <v>100</v>
      </c>
      <c r="C912" s="756">
        <v>100</v>
      </c>
      <c r="D912" s="758" t="s">
        <v>11</v>
      </c>
    </row>
    <row r="913" spans="1:4" s="753" customFormat="1" ht="11.25" customHeight="1" x14ac:dyDescent="0.2">
      <c r="A913" s="1239" t="s">
        <v>3751</v>
      </c>
      <c r="B913" s="751">
        <v>150</v>
      </c>
      <c r="C913" s="751">
        <v>150</v>
      </c>
      <c r="D913" s="759" t="s">
        <v>2811</v>
      </c>
    </row>
    <row r="914" spans="1:4" s="753" customFormat="1" ht="11.25" customHeight="1" x14ac:dyDescent="0.2">
      <c r="A914" s="1239"/>
      <c r="B914" s="754">
        <v>150</v>
      </c>
      <c r="C914" s="754">
        <v>150</v>
      </c>
      <c r="D914" s="760" t="s">
        <v>11</v>
      </c>
    </row>
    <row r="915" spans="1:4" s="753" customFormat="1" ht="11.25" customHeight="1" x14ac:dyDescent="0.2">
      <c r="A915" s="1239" t="s">
        <v>683</v>
      </c>
      <c r="B915" s="756">
        <v>50</v>
      </c>
      <c r="C915" s="756">
        <v>50</v>
      </c>
      <c r="D915" s="758" t="s">
        <v>678</v>
      </c>
    </row>
    <row r="916" spans="1:4" s="753" customFormat="1" ht="11.25" customHeight="1" x14ac:dyDescent="0.2">
      <c r="A916" s="1239"/>
      <c r="B916" s="756">
        <v>180</v>
      </c>
      <c r="C916" s="756">
        <v>180</v>
      </c>
      <c r="D916" s="758" t="s">
        <v>789</v>
      </c>
    </row>
    <row r="917" spans="1:4" s="753" customFormat="1" ht="11.25" customHeight="1" x14ac:dyDescent="0.2">
      <c r="A917" s="1239"/>
      <c r="B917" s="756">
        <v>150</v>
      </c>
      <c r="C917" s="756">
        <v>150</v>
      </c>
      <c r="D917" s="758" t="s">
        <v>691</v>
      </c>
    </row>
    <row r="918" spans="1:4" s="753" customFormat="1" ht="11.25" customHeight="1" x14ac:dyDescent="0.2">
      <c r="A918" s="1239"/>
      <c r="B918" s="756">
        <v>700</v>
      </c>
      <c r="C918" s="756">
        <v>700</v>
      </c>
      <c r="D918" s="758" t="s">
        <v>694</v>
      </c>
    </row>
    <row r="919" spans="1:4" s="753" customFormat="1" ht="11.25" customHeight="1" x14ac:dyDescent="0.2">
      <c r="A919" s="1239"/>
      <c r="B919" s="756">
        <v>1080</v>
      </c>
      <c r="C919" s="756">
        <v>1080</v>
      </c>
      <c r="D919" s="758" t="s">
        <v>11</v>
      </c>
    </row>
    <row r="920" spans="1:4" s="753" customFormat="1" ht="11.25" customHeight="1" x14ac:dyDescent="0.2">
      <c r="A920" s="1239" t="s">
        <v>1035</v>
      </c>
      <c r="B920" s="751">
        <v>100</v>
      </c>
      <c r="C920" s="751">
        <v>100</v>
      </c>
      <c r="D920" s="759" t="s">
        <v>678</v>
      </c>
    </row>
    <row r="921" spans="1:4" s="753" customFormat="1" ht="11.25" customHeight="1" x14ac:dyDescent="0.2">
      <c r="A921" s="1239"/>
      <c r="B921" s="754">
        <v>100</v>
      </c>
      <c r="C921" s="754">
        <v>100</v>
      </c>
      <c r="D921" s="760" t="s">
        <v>11</v>
      </c>
    </row>
    <row r="922" spans="1:4" s="753" customFormat="1" ht="11.25" customHeight="1" x14ac:dyDescent="0.2">
      <c r="A922" s="1239" t="s">
        <v>3752</v>
      </c>
      <c r="B922" s="756">
        <v>55</v>
      </c>
      <c r="C922" s="756">
        <v>55</v>
      </c>
      <c r="D922" s="758" t="s">
        <v>3479</v>
      </c>
    </row>
    <row r="923" spans="1:4" s="753" customFormat="1" ht="11.25" customHeight="1" x14ac:dyDescent="0.2">
      <c r="A923" s="1239"/>
      <c r="B923" s="756">
        <v>55</v>
      </c>
      <c r="C923" s="756">
        <v>55</v>
      </c>
      <c r="D923" s="758" t="s">
        <v>11</v>
      </c>
    </row>
    <row r="924" spans="1:4" s="753" customFormat="1" ht="11.25" customHeight="1" x14ac:dyDescent="0.2">
      <c r="A924" s="1239" t="s">
        <v>3753</v>
      </c>
      <c r="B924" s="751">
        <v>75</v>
      </c>
      <c r="C924" s="751">
        <v>75</v>
      </c>
      <c r="D924" s="759" t="s">
        <v>2677</v>
      </c>
    </row>
    <row r="925" spans="1:4" s="753" customFormat="1" ht="11.25" customHeight="1" x14ac:dyDescent="0.2">
      <c r="A925" s="1239"/>
      <c r="B925" s="754">
        <v>75</v>
      </c>
      <c r="C925" s="754">
        <v>75</v>
      </c>
      <c r="D925" s="760" t="s">
        <v>11</v>
      </c>
    </row>
    <row r="926" spans="1:4" s="753" customFormat="1" ht="11.25" customHeight="1" x14ac:dyDescent="0.2">
      <c r="A926" s="1239" t="s">
        <v>3754</v>
      </c>
      <c r="B926" s="756">
        <v>2000</v>
      </c>
      <c r="C926" s="756">
        <v>2000</v>
      </c>
      <c r="D926" s="758" t="s">
        <v>648</v>
      </c>
    </row>
    <row r="927" spans="1:4" s="753" customFormat="1" ht="11.25" customHeight="1" x14ac:dyDescent="0.2">
      <c r="A927" s="1239"/>
      <c r="B927" s="756">
        <v>2000</v>
      </c>
      <c r="C927" s="756">
        <v>2000</v>
      </c>
      <c r="D927" s="758" t="s">
        <v>11</v>
      </c>
    </row>
    <row r="928" spans="1:4" s="753" customFormat="1" ht="11.25" customHeight="1" x14ac:dyDescent="0.2">
      <c r="A928" s="1239" t="s">
        <v>3755</v>
      </c>
      <c r="B928" s="751">
        <v>40</v>
      </c>
      <c r="C928" s="751">
        <v>40</v>
      </c>
      <c r="D928" s="759" t="s">
        <v>3508</v>
      </c>
    </row>
    <row r="929" spans="1:4" s="753" customFormat="1" ht="11.25" customHeight="1" x14ac:dyDescent="0.2">
      <c r="A929" s="1239"/>
      <c r="B929" s="754">
        <v>40</v>
      </c>
      <c r="C929" s="754">
        <v>40</v>
      </c>
      <c r="D929" s="760" t="s">
        <v>11</v>
      </c>
    </row>
    <row r="930" spans="1:4" s="753" customFormat="1" ht="11.25" customHeight="1" x14ac:dyDescent="0.2">
      <c r="A930" s="1239" t="s">
        <v>3756</v>
      </c>
      <c r="B930" s="751">
        <v>43.9</v>
      </c>
      <c r="C930" s="751">
        <v>27.5</v>
      </c>
      <c r="D930" s="759" t="s">
        <v>2724</v>
      </c>
    </row>
    <row r="931" spans="1:4" s="753" customFormat="1" ht="11.25" customHeight="1" x14ac:dyDescent="0.2">
      <c r="A931" s="1239"/>
      <c r="B931" s="754">
        <v>43.9</v>
      </c>
      <c r="C931" s="754">
        <v>27.5</v>
      </c>
      <c r="D931" s="760" t="s">
        <v>11</v>
      </c>
    </row>
    <row r="932" spans="1:4" s="753" customFormat="1" ht="21" customHeight="1" x14ac:dyDescent="0.2">
      <c r="A932" s="1239" t="s">
        <v>3757</v>
      </c>
      <c r="B932" s="751">
        <v>34</v>
      </c>
      <c r="C932" s="751">
        <v>34</v>
      </c>
      <c r="D932" s="759" t="s">
        <v>2687</v>
      </c>
    </row>
    <row r="933" spans="1:4" s="753" customFormat="1" ht="21" customHeight="1" x14ac:dyDescent="0.2">
      <c r="A933" s="1239"/>
      <c r="B933" s="756">
        <v>70</v>
      </c>
      <c r="C933" s="756">
        <v>70</v>
      </c>
      <c r="D933" s="758" t="s">
        <v>3488</v>
      </c>
    </row>
    <row r="934" spans="1:4" s="753" customFormat="1" ht="11.25" customHeight="1" x14ac:dyDescent="0.2">
      <c r="A934" s="1239"/>
      <c r="B934" s="754">
        <v>104</v>
      </c>
      <c r="C934" s="754">
        <v>104</v>
      </c>
      <c r="D934" s="760" t="s">
        <v>11</v>
      </c>
    </row>
    <row r="935" spans="1:4" s="753" customFormat="1" ht="11.25" customHeight="1" x14ac:dyDescent="0.2">
      <c r="A935" s="1239" t="s">
        <v>1078</v>
      </c>
      <c r="B935" s="756">
        <v>350</v>
      </c>
      <c r="C935" s="756">
        <v>350</v>
      </c>
      <c r="D935" s="758" t="s">
        <v>711</v>
      </c>
    </row>
    <row r="936" spans="1:4" s="753" customFormat="1" ht="11.25" customHeight="1" x14ac:dyDescent="0.2">
      <c r="A936" s="1239"/>
      <c r="B936" s="756">
        <v>1000</v>
      </c>
      <c r="C936" s="756">
        <v>1000</v>
      </c>
      <c r="D936" s="758" t="s">
        <v>1111</v>
      </c>
    </row>
    <row r="937" spans="1:4" s="753" customFormat="1" ht="11.25" customHeight="1" x14ac:dyDescent="0.2">
      <c r="A937" s="1239"/>
      <c r="B937" s="756">
        <v>1350</v>
      </c>
      <c r="C937" s="756">
        <v>1350</v>
      </c>
      <c r="D937" s="758" t="s">
        <v>11</v>
      </c>
    </row>
    <row r="938" spans="1:4" s="753" customFormat="1" ht="11.25" customHeight="1" x14ac:dyDescent="0.2">
      <c r="A938" s="1239" t="s">
        <v>3758</v>
      </c>
      <c r="B938" s="751">
        <v>150</v>
      </c>
      <c r="C938" s="751">
        <v>150</v>
      </c>
      <c r="D938" s="759" t="s">
        <v>2685</v>
      </c>
    </row>
    <row r="939" spans="1:4" s="753" customFormat="1" ht="11.25" customHeight="1" x14ac:dyDescent="0.2">
      <c r="A939" s="1239"/>
      <c r="B939" s="754">
        <v>150</v>
      </c>
      <c r="C939" s="754">
        <v>150</v>
      </c>
      <c r="D939" s="760" t="s">
        <v>11</v>
      </c>
    </row>
    <row r="940" spans="1:4" s="753" customFormat="1" ht="11.25" customHeight="1" x14ac:dyDescent="0.2">
      <c r="A940" s="1239" t="s">
        <v>1126</v>
      </c>
      <c r="B940" s="751">
        <v>270</v>
      </c>
      <c r="C940" s="751">
        <v>270</v>
      </c>
      <c r="D940" s="759" t="s">
        <v>3479</v>
      </c>
    </row>
    <row r="941" spans="1:4" s="753" customFormat="1" ht="11.25" customHeight="1" x14ac:dyDescent="0.2">
      <c r="A941" s="1239"/>
      <c r="B941" s="756">
        <v>300</v>
      </c>
      <c r="C941" s="756">
        <v>300</v>
      </c>
      <c r="D941" s="758" t="s">
        <v>1111</v>
      </c>
    </row>
    <row r="942" spans="1:4" s="753" customFormat="1" ht="11.25" customHeight="1" x14ac:dyDescent="0.2">
      <c r="A942" s="1239"/>
      <c r="B942" s="754">
        <v>570</v>
      </c>
      <c r="C942" s="754">
        <v>570</v>
      </c>
      <c r="D942" s="760" t="s">
        <v>11</v>
      </c>
    </row>
    <row r="943" spans="1:4" s="753" customFormat="1" ht="11.25" customHeight="1" x14ac:dyDescent="0.2">
      <c r="A943" s="1239" t="s">
        <v>1110</v>
      </c>
      <c r="B943" s="751">
        <v>50</v>
      </c>
      <c r="C943" s="751">
        <v>50</v>
      </c>
      <c r="D943" s="759" t="s">
        <v>742</v>
      </c>
    </row>
    <row r="944" spans="1:4" s="753" customFormat="1" ht="11.25" customHeight="1" x14ac:dyDescent="0.2">
      <c r="A944" s="1239"/>
      <c r="B944" s="754">
        <v>50</v>
      </c>
      <c r="C944" s="754">
        <v>50</v>
      </c>
      <c r="D944" s="760" t="s">
        <v>11</v>
      </c>
    </row>
    <row r="945" spans="1:4" s="753" customFormat="1" ht="11.25" customHeight="1" x14ac:dyDescent="0.2">
      <c r="A945" s="1239" t="s">
        <v>753</v>
      </c>
      <c r="B945" s="756">
        <v>350</v>
      </c>
      <c r="C945" s="756">
        <v>350</v>
      </c>
      <c r="D945" s="758" t="s">
        <v>750</v>
      </c>
    </row>
    <row r="946" spans="1:4" s="753" customFormat="1" ht="11.25" customHeight="1" x14ac:dyDescent="0.2">
      <c r="A946" s="1239"/>
      <c r="B946" s="756">
        <v>350</v>
      </c>
      <c r="C946" s="756">
        <v>350</v>
      </c>
      <c r="D946" s="758" t="s">
        <v>11</v>
      </c>
    </row>
    <row r="947" spans="1:4" s="753" customFormat="1" ht="11.25" customHeight="1" x14ac:dyDescent="0.2">
      <c r="A947" s="1239" t="s">
        <v>1079</v>
      </c>
      <c r="B947" s="751">
        <v>100</v>
      </c>
      <c r="C947" s="751">
        <v>100</v>
      </c>
      <c r="D947" s="759" t="s">
        <v>711</v>
      </c>
    </row>
    <row r="948" spans="1:4" s="753" customFormat="1" ht="11.25" customHeight="1" x14ac:dyDescent="0.2">
      <c r="A948" s="1239"/>
      <c r="B948" s="754">
        <v>100</v>
      </c>
      <c r="C948" s="754">
        <v>100</v>
      </c>
      <c r="D948" s="760" t="s">
        <v>11</v>
      </c>
    </row>
    <row r="949" spans="1:4" s="753" customFormat="1" ht="11.25" customHeight="1" x14ac:dyDescent="0.2">
      <c r="A949" s="1239" t="s">
        <v>3759</v>
      </c>
      <c r="B949" s="756">
        <v>143.5</v>
      </c>
      <c r="C949" s="756">
        <v>143.5</v>
      </c>
      <c r="D949" s="758" t="s">
        <v>3479</v>
      </c>
    </row>
    <row r="950" spans="1:4" s="753" customFormat="1" ht="11.25" customHeight="1" x14ac:dyDescent="0.2">
      <c r="A950" s="1239"/>
      <c r="B950" s="756">
        <v>143.5</v>
      </c>
      <c r="C950" s="756">
        <v>143.5</v>
      </c>
      <c r="D950" s="758" t="s">
        <v>11</v>
      </c>
    </row>
    <row r="951" spans="1:4" s="753" customFormat="1" ht="11.25" customHeight="1" x14ac:dyDescent="0.2">
      <c r="A951" s="1239" t="s">
        <v>998</v>
      </c>
      <c r="B951" s="751">
        <v>25</v>
      </c>
      <c r="C951" s="751">
        <v>25</v>
      </c>
      <c r="D951" s="759" t="s">
        <v>3760</v>
      </c>
    </row>
    <row r="952" spans="1:4" s="753" customFormat="1" ht="11.25" customHeight="1" x14ac:dyDescent="0.2">
      <c r="A952" s="1239"/>
      <c r="B952" s="754">
        <v>25</v>
      </c>
      <c r="C952" s="754">
        <v>25</v>
      </c>
      <c r="D952" s="760" t="s">
        <v>11</v>
      </c>
    </row>
    <row r="953" spans="1:4" s="753" customFormat="1" ht="11.25" customHeight="1" x14ac:dyDescent="0.2">
      <c r="A953" s="1239" t="s">
        <v>623</v>
      </c>
      <c r="B953" s="756">
        <v>170</v>
      </c>
      <c r="C953" s="756">
        <v>170</v>
      </c>
      <c r="D953" s="758" t="s">
        <v>618</v>
      </c>
    </row>
    <row r="954" spans="1:4" s="753" customFormat="1" ht="11.25" customHeight="1" x14ac:dyDescent="0.2">
      <c r="A954" s="1239"/>
      <c r="B954" s="756">
        <v>170</v>
      </c>
      <c r="C954" s="756">
        <v>170</v>
      </c>
      <c r="D954" s="758" t="s">
        <v>11</v>
      </c>
    </row>
    <row r="955" spans="1:4" s="753" customFormat="1" ht="11.25" customHeight="1" x14ac:dyDescent="0.2">
      <c r="A955" s="1239" t="s">
        <v>684</v>
      </c>
      <c r="B955" s="751">
        <v>29.65</v>
      </c>
      <c r="C955" s="751">
        <v>29.649000000000001</v>
      </c>
      <c r="D955" s="759" t="s">
        <v>678</v>
      </c>
    </row>
    <row r="956" spans="1:4" s="753" customFormat="1" ht="11.25" customHeight="1" x14ac:dyDescent="0.2">
      <c r="A956" s="1239"/>
      <c r="B956" s="754">
        <v>29.65</v>
      </c>
      <c r="C956" s="754">
        <v>29.649000000000001</v>
      </c>
      <c r="D956" s="760" t="s">
        <v>11</v>
      </c>
    </row>
    <row r="957" spans="1:4" s="753" customFormat="1" ht="11.25" customHeight="1" x14ac:dyDescent="0.2">
      <c r="A957" s="1239" t="s">
        <v>3761</v>
      </c>
      <c r="B957" s="756">
        <v>136.5</v>
      </c>
      <c r="C957" s="756">
        <v>136.5</v>
      </c>
      <c r="D957" s="758" t="s">
        <v>3479</v>
      </c>
    </row>
    <row r="958" spans="1:4" s="753" customFormat="1" ht="11.25" customHeight="1" x14ac:dyDescent="0.2">
      <c r="A958" s="1239"/>
      <c r="B958" s="756">
        <v>136.5</v>
      </c>
      <c r="C958" s="756">
        <v>136.5</v>
      </c>
      <c r="D958" s="758" t="s">
        <v>11</v>
      </c>
    </row>
    <row r="959" spans="1:4" s="753" customFormat="1" ht="11.25" customHeight="1" x14ac:dyDescent="0.2">
      <c r="A959" s="1239" t="s">
        <v>1036</v>
      </c>
      <c r="B959" s="751">
        <v>50</v>
      </c>
      <c r="C959" s="751">
        <v>50</v>
      </c>
      <c r="D959" s="759" t="s">
        <v>678</v>
      </c>
    </row>
    <row r="960" spans="1:4" s="753" customFormat="1" ht="11.25" customHeight="1" x14ac:dyDescent="0.2">
      <c r="A960" s="1239"/>
      <c r="B960" s="754">
        <v>50</v>
      </c>
      <c r="C960" s="754">
        <v>50</v>
      </c>
      <c r="D960" s="760" t="s">
        <v>11</v>
      </c>
    </row>
    <row r="961" spans="1:4" s="753" customFormat="1" ht="11.25" customHeight="1" x14ac:dyDescent="0.2">
      <c r="A961" s="1239" t="s">
        <v>3762</v>
      </c>
      <c r="B961" s="756">
        <v>160</v>
      </c>
      <c r="C961" s="756">
        <v>160</v>
      </c>
      <c r="D961" s="758" t="s">
        <v>2693</v>
      </c>
    </row>
    <row r="962" spans="1:4" s="753" customFormat="1" ht="11.25" customHeight="1" x14ac:dyDescent="0.2">
      <c r="A962" s="1239"/>
      <c r="B962" s="756">
        <v>160</v>
      </c>
      <c r="C962" s="756">
        <v>160</v>
      </c>
      <c r="D962" s="758" t="s">
        <v>11</v>
      </c>
    </row>
    <row r="963" spans="1:4" s="753" customFormat="1" ht="11.25" customHeight="1" x14ac:dyDescent="0.2">
      <c r="A963" s="1239" t="s">
        <v>3763</v>
      </c>
      <c r="B963" s="751">
        <v>10000</v>
      </c>
      <c r="C963" s="751">
        <v>10000</v>
      </c>
      <c r="D963" s="759" t="s">
        <v>2676</v>
      </c>
    </row>
    <row r="964" spans="1:4" s="753" customFormat="1" ht="11.25" customHeight="1" x14ac:dyDescent="0.2">
      <c r="A964" s="1239"/>
      <c r="B964" s="754">
        <v>10000</v>
      </c>
      <c r="C964" s="754">
        <v>10000</v>
      </c>
      <c r="D964" s="760" t="s">
        <v>11</v>
      </c>
    </row>
    <row r="965" spans="1:4" s="753" customFormat="1" ht="11.25" customHeight="1" x14ac:dyDescent="0.2">
      <c r="A965" s="1239" t="s">
        <v>3764</v>
      </c>
      <c r="B965" s="756">
        <v>300</v>
      </c>
      <c r="C965" s="756">
        <v>298</v>
      </c>
      <c r="D965" s="758" t="s">
        <v>3765</v>
      </c>
    </row>
    <row r="966" spans="1:4" s="753" customFormat="1" ht="11.25" customHeight="1" x14ac:dyDescent="0.2">
      <c r="A966" s="1239"/>
      <c r="B966" s="756">
        <v>300</v>
      </c>
      <c r="C966" s="756">
        <v>298</v>
      </c>
      <c r="D966" s="758" t="s">
        <v>11</v>
      </c>
    </row>
    <row r="967" spans="1:4" s="753" customFormat="1" ht="11.25" customHeight="1" x14ac:dyDescent="0.2">
      <c r="A967" s="1239" t="s">
        <v>5162</v>
      </c>
      <c r="B967" s="751">
        <v>30</v>
      </c>
      <c r="C967" s="751">
        <v>30</v>
      </c>
      <c r="D967" s="759" t="s">
        <v>711</v>
      </c>
    </row>
    <row r="968" spans="1:4" s="753" customFormat="1" ht="11.25" customHeight="1" x14ac:dyDescent="0.2">
      <c r="A968" s="1239"/>
      <c r="B968" s="754">
        <v>30</v>
      </c>
      <c r="C968" s="754">
        <v>30</v>
      </c>
      <c r="D968" s="760" t="s">
        <v>11</v>
      </c>
    </row>
    <row r="969" spans="1:4" s="753" customFormat="1" ht="11.25" customHeight="1" x14ac:dyDescent="0.2">
      <c r="A969" s="1239" t="s">
        <v>1037</v>
      </c>
      <c r="B969" s="756">
        <v>100</v>
      </c>
      <c r="C969" s="756">
        <v>100</v>
      </c>
      <c r="D969" s="758" t="s">
        <v>678</v>
      </c>
    </row>
    <row r="970" spans="1:4" s="753" customFormat="1" ht="11.25" customHeight="1" x14ac:dyDescent="0.2">
      <c r="A970" s="1239"/>
      <c r="B970" s="756">
        <v>100</v>
      </c>
      <c r="C970" s="756">
        <v>100</v>
      </c>
      <c r="D970" s="758" t="s">
        <v>11</v>
      </c>
    </row>
    <row r="971" spans="1:4" s="753" customFormat="1" ht="11.25" customHeight="1" x14ac:dyDescent="0.2">
      <c r="A971" s="1239" t="s">
        <v>669</v>
      </c>
      <c r="B971" s="751">
        <v>200</v>
      </c>
      <c r="C971" s="751">
        <v>200</v>
      </c>
      <c r="D971" s="759" t="s">
        <v>666</v>
      </c>
    </row>
    <row r="972" spans="1:4" s="753" customFormat="1" ht="11.25" customHeight="1" x14ac:dyDescent="0.2">
      <c r="A972" s="1239"/>
      <c r="B972" s="754">
        <v>200</v>
      </c>
      <c r="C972" s="754">
        <v>200</v>
      </c>
      <c r="D972" s="760" t="s">
        <v>11</v>
      </c>
    </row>
    <row r="973" spans="1:4" s="753" customFormat="1" ht="16.5" customHeight="1" x14ac:dyDescent="0.2">
      <c r="A973" s="1239" t="s">
        <v>1080</v>
      </c>
      <c r="B973" s="751">
        <v>250</v>
      </c>
      <c r="C973" s="751">
        <v>250</v>
      </c>
      <c r="D973" s="759" t="s">
        <v>711</v>
      </c>
    </row>
    <row r="974" spans="1:4" s="753" customFormat="1" ht="16.5" customHeight="1" x14ac:dyDescent="0.2">
      <c r="A974" s="1239"/>
      <c r="B974" s="754">
        <v>250</v>
      </c>
      <c r="C974" s="754">
        <v>250</v>
      </c>
      <c r="D974" s="760" t="s">
        <v>11</v>
      </c>
    </row>
    <row r="975" spans="1:4" s="753" customFormat="1" ht="11.25" customHeight="1" x14ac:dyDescent="0.2">
      <c r="A975" s="1239" t="s">
        <v>3766</v>
      </c>
      <c r="B975" s="751">
        <v>132</v>
      </c>
      <c r="C975" s="751">
        <v>126.62</v>
      </c>
      <c r="D975" s="759" t="s">
        <v>3479</v>
      </c>
    </row>
    <row r="976" spans="1:4" s="753" customFormat="1" ht="11.25" customHeight="1" x14ac:dyDescent="0.2">
      <c r="A976" s="1239"/>
      <c r="B976" s="756">
        <v>300</v>
      </c>
      <c r="C976" s="756">
        <v>300</v>
      </c>
      <c r="D976" s="758" t="s">
        <v>700</v>
      </c>
    </row>
    <row r="977" spans="1:4" s="753" customFormat="1" ht="11.25" customHeight="1" x14ac:dyDescent="0.2">
      <c r="A977" s="1239"/>
      <c r="B977" s="754">
        <v>432</v>
      </c>
      <c r="C977" s="754">
        <v>426.62</v>
      </c>
      <c r="D977" s="760" t="s">
        <v>11</v>
      </c>
    </row>
    <row r="978" spans="1:4" s="753" customFormat="1" ht="11.25" customHeight="1" x14ac:dyDescent="0.2">
      <c r="A978" s="1239" t="s">
        <v>787</v>
      </c>
      <c r="B978" s="756">
        <v>44.08</v>
      </c>
      <c r="C978" s="756">
        <v>44.075000000000003</v>
      </c>
      <c r="D978" s="758" t="s">
        <v>666</v>
      </c>
    </row>
    <row r="979" spans="1:4" s="753" customFormat="1" ht="11.25" customHeight="1" x14ac:dyDescent="0.2">
      <c r="A979" s="1239"/>
      <c r="B979" s="756">
        <v>44.08</v>
      </c>
      <c r="C979" s="756">
        <v>44.075000000000003</v>
      </c>
      <c r="D979" s="758" t="s">
        <v>11</v>
      </c>
    </row>
    <row r="980" spans="1:4" s="753" customFormat="1" ht="11.25" customHeight="1" x14ac:dyDescent="0.2">
      <c r="A980" s="1239" t="s">
        <v>3767</v>
      </c>
      <c r="B980" s="751">
        <v>50</v>
      </c>
      <c r="C980" s="751">
        <v>50</v>
      </c>
      <c r="D980" s="759" t="s">
        <v>3479</v>
      </c>
    </row>
    <row r="981" spans="1:4" s="753" customFormat="1" ht="11.25" customHeight="1" x14ac:dyDescent="0.2">
      <c r="A981" s="1239"/>
      <c r="B981" s="754">
        <v>50</v>
      </c>
      <c r="C981" s="754">
        <v>50</v>
      </c>
      <c r="D981" s="760" t="s">
        <v>11</v>
      </c>
    </row>
    <row r="982" spans="1:4" s="753" customFormat="1" ht="11.25" customHeight="1" x14ac:dyDescent="0.2">
      <c r="A982" s="1239" t="s">
        <v>3768</v>
      </c>
      <c r="B982" s="756">
        <v>310</v>
      </c>
      <c r="C982" s="756">
        <v>310</v>
      </c>
      <c r="D982" s="758" t="s">
        <v>3479</v>
      </c>
    </row>
    <row r="983" spans="1:4" s="753" customFormat="1" ht="11.25" customHeight="1" x14ac:dyDescent="0.2">
      <c r="A983" s="1239"/>
      <c r="B983" s="756">
        <v>310</v>
      </c>
      <c r="C983" s="756">
        <v>310</v>
      </c>
      <c r="D983" s="758" t="s">
        <v>11</v>
      </c>
    </row>
    <row r="984" spans="1:4" s="753" customFormat="1" ht="21" x14ac:dyDescent="0.2">
      <c r="A984" s="1239" t="s">
        <v>3769</v>
      </c>
      <c r="B984" s="751">
        <v>220</v>
      </c>
      <c r="C984" s="751">
        <v>220</v>
      </c>
      <c r="D984" s="759" t="s">
        <v>2822</v>
      </c>
    </row>
    <row r="985" spans="1:4" s="753" customFormat="1" ht="11.25" customHeight="1" x14ac:dyDescent="0.2">
      <c r="A985" s="1239"/>
      <c r="B985" s="756">
        <v>519</v>
      </c>
      <c r="C985" s="756">
        <v>519</v>
      </c>
      <c r="D985" s="758" t="s">
        <v>2676</v>
      </c>
    </row>
    <row r="986" spans="1:4" s="753" customFormat="1" ht="11.25" customHeight="1" x14ac:dyDescent="0.2">
      <c r="A986" s="1239"/>
      <c r="B986" s="754">
        <v>739</v>
      </c>
      <c r="C986" s="754">
        <v>739</v>
      </c>
      <c r="D986" s="760" t="s">
        <v>11</v>
      </c>
    </row>
    <row r="987" spans="1:4" s="753" customFormat="1" ht="11.25" customHeight="1" x14ac:dyDescent="0.2">
      <c r="A987" s="1239" t="s">
        <v>3770</v>
      </c>
      <c r="B987" s="756">
        <v>3206</v>
      </c>
      <c r="C987" s="756">
        <v>3206</v>
      </c>
      <c r="D987" s="758" t="s">
        <v>2676</v>
      </c>
    </row>
    <row r="988" spans="1:4" s="753" customFormat="1" ht="11.25" customHeight="1" x14ac:dyDescent="0.2">
      <c r="A988" s="1239"/>
      <c r="B988" s="756">
        <v>3206</v>
      </c>
      <c r="C988" s="756">
        <v>3206</v>
      </c>
      <c r="D988" s="758" t="s">
        <v>11</v>
      </c>
    </row>
    <row r="989" spans="1:4" s="753" customFormat="1" ht="21" x14ac:dyDescent="0.2">
      <c r="A989" s="1239" t="s">
        <v>3771</v>
      </c>
      <c r="B989" s="751">
        <v>335</v>
      </c>
      <c r="C989" s="751">
        <v>335</v>
      </c>
      <c r="D989" s="759" t="s">
        <v>2822</v>
      </c>
    </row>
    <row r="990" spans="1:4" s="753" customFormat="1" ht="11.25" customHeight="1" x14ac:dyDescent="0.2">
      <c r="A990" s="1239"/>
      <c r="B990" s="756">
        <v>1073</v>
      </c>
      <c r="C990" s="756">
        <v>1073</v>
      </c>
      <c r="D990" s="758" t="s">
        <v>2676</v>
      </c>
    </row>
    <row r="991" spans="1:4" s="753" customFormat="1" ht="11.25" customHeight="1" x14ac:dyDescent="0.2">
      <c r="A991" s="1239"/>
      <c r="B991" s="756">
        <v>148.6</v>
      </c>
      <c r="C991" s="756">
        <v>148.6</v>
      </c>
      <c r="D991" s="758" t="s">
        <v>2680</v>
      </c>
    </row>
    <row r="992" spans="1:4" s="753" customFormat="1" ht="11.25" customHeight="1" x14ac:dyDescent="0.2">
      <c r="A992" s="1239"/>
      <c r="B992" s="754">
        <v>1556.6</v>
      </c>
      <c r="C992" s="754">
        <v>1556.6</v>
      </c>
      <c r="D992" s="760" t="s">
        <v>11</v>
      </c>
    </row>
    <row r="993" spans="1:4" s="753" customFormat="1" ht="11.25" customHeight="1" x14ac:dyDescent="0.2">
      <c r="A993" s="1239" t="s">
        <v>3772</v>
      </c>
      <c r="B993" s="756">
        <v>150</v>
      </c>
      <c r="C993" s="756">
        <v>150</v>
      </c>
      <c r="D993" s="758" t="s">
        <v>2685</v>
      </c>
    </row>
    <row r="994" spans="1:4" s="753" customFormat="1" ht="11.25" customHeight="1" x14ac:dyDescent="0.2">
      <c r="A994" s="1239"/>
      <c r="B994" s="756">
        <v>150</v>
      </c>
      <c r="C994" s="756">
        <v>150</v>
      </c>
      <c r="D994" s="758" t="s">
        <v>11</v>
      </c>
    </row>
    <row r="995" spans="1:4" s="753" customFormat="1" ht="11.25" customHeight="1" x14ac:dyDescent="0.2">
      <c r="A995" s="1239" t="s">
        <v>3773</v>
      </c>
      <c r="B995" s="751">
        <v>996.8</v>
      </c>
      <c r="C995" s="751">
        <v>498.4</v>
      </c>
      <c r="D995" s="759" t="s">
        <v>2849</v>
      </c>
    </row>
    <row r="996" spans="1:4" s="753" customFormat="1" ht="11.25" customHeight="1" x14ac:dyDescent="0.2">
      <c r="A996" s="1239"/>
      <c r="B996" s="754">
        <v>996.8</v>
      </c>
      <c r="C996" s="754">
        <v>498.4</v>
      </c>
      <c r="D996" s="760" t="s">
        <v>11</v>
      </c>
    </row>
    <row r="997" spans="1:4" s="753" customFormat="1" ht="11.25" customHeight="1" x14ac:dyDescent="0.2">
      <c r="A997" s="1239" t="s">
        <v>1162</v>
      </c>
      <c r="B997" s="756">
        <v>150</v>
      </c>
      <c r="C997" s="756">
        <v>150</v>
      </c>
      <c r="D997" s="758" t="s">
        <v>768</v>
      </c>
    </row>
    <row r="998" spans="1:4" s="753" customFormat="1" ht="11.25" customHeight="1" x14ac:dyDescent="0.2">
      <c r="A998" s="1239"/>
      <c r="B998" s="756">
        <v>150</v>
      </c>
      <c r="C998" s="756">
        <v>150</v>
      </c>
      <c r="D998" s="758" t="s">
        <v>11</v>
      </c>
    </row>
    <row r="999" spans="1:4" s="753" customFormat="1" ht="11.25" customHeight="1" x14ac:dyDescent="0.2">
      <c r="A999" s="1239" t="s">
        <v>3774</v>
      </c>
      <c r="B999" s="751">
        <v>59.52</v>
      </c>
      <c r="C999" s="751">
        <v>59.517000000000003</v>
      </c>
      <c r="D999" s="759" t="s">
        <v>3484</v>
      </c>
    </row>
    <row r="1000" spans="1:4" s="753" customFormat="1" ht="11.25" customHeight="1" x14ac:dyDescent="0.2">
      <c r="A1000" s="1239"/>
      <c r="B1000" s="754">
        <v>59.52</v>
      </c>
      <c r="C1000" s="754">
        <v>59.517000000000003</v>
      </c>
      <c r="D1000" s="760" t="s">
        <v>11</v>
      </c>
    </row>
    <row r="1001" spans="1:4" s="753" customFormat="1" ht="11.25" customHeight="1" x14ac:dyDescent="0.2">
      <c r="A1001" s="1239" t="s">
        <v>1169</v>
      </c>
      <c r="B1001" s="756">
        <v>60</v>
      </c>
      <c r="C1001" s="756">
        <v>60</v>
      </c>
      <c r="D1001" s="758" t="s">
        <v>789</v>
      </c>
    </row>
    <row r="1002" spans="1:4" s="753" customFormat="1" ht="11.25" customHeight="1" x14ac:dyDescent="0.2">
      <c r="A1002" s="1239"/>
      <c r="B1002" s="756">
        <v>60</v>
      </c>
      <c r="C1002" s="756">
        <v>60</v>
      </c>
      <c r="D1002" s="758" t="s">
        <v>11</v>
      </c>
    </row>
    <row r="1003" spans="1:4" s="753" customFormat="1" ht="11.25" customHeight="1" x14ac:dyDescent="0.2">
      <c r="A1003" s="1239" t="s">
        <v>3775</v>
      </c>
      <c r="B1003" s="751">
        <v>4827</v>
      </c>
      <c r="C1003" s="751">
        <v>4827</v>
      </c>
      <c r="D1003" s="759" t="s">
        <v>3514</v>
      </c>
    </row>
    <row r="1004" spans="1:4" s="753" customFormat="1" ht="11.25" customHeight="1" x14ac:dyDescent="0.2">
      <c r="A1004" s="1239"/>
      <c r="B1004" s="754">
        <v>4827</v>
      </c>
      <c r="C1004" s="754">
        <v>4827</v>
      </c>
      <c r="D1004" s="760" t="s">
        <v>11</v>
      </c>
    </row>
    <row r="1005" spans="1:4" s="753" customFormat="1" ht="11.25" customHeight="1" x14ac:dyDescent="0.2">
      <c r="A1005" s="1239" t="s">
        <v>3776</v>
      </c>
      <c r="B1005" s="756">
        <v>280</v>
      </c>
      <c r="C1005" s="756">
        <v>140</v>
      </c>
      <c r="D1005" s="758" t="s">
        <v>3484</v>
      </c>
    </row>
    <row r="1006" spans="1:4" s="753" customFormat="1" ht="11.25" customHeight="1" x14ac:dyDescent="0.2">
      <c r="A1006" s="1239"/>
      <c r="B1006" s="756">
        <v>280</v>
      </c>
      <c r="C1006" s="756">
        <v>140</v>
      </c>
      <c r="D1006" s="758" t="s">
        <v>11</v>
      </c>
    </row>
    <row r="1007" spans="1:4" s="753" customFormat="1" ht="11.25" customHeight="1" x14ac:dyDescent="0.2">
      <c r="A1007" s="1239" t="s">
        <v>3777</v>
      </c>
      <c r="B1007" s="751">
        <v>63</v>
      </c>
      <c r="C1007" s="751">
        <v>55.34628</v>
      </c>
      <c r="D1007" s="759" t="s">
        <v>3484</v>
      </c>
    </row>
    <row r="1008" spans="1:4" s="753" customFormat="1" ht="11.25" customHeight="1" x14ac:dyDescent="0.2">
      <c r="A1008" s="1239"/>
      <c r="B1008" s="754">
        <v>63</v>
      </c>
      <c r="C1008" s="754">
        <v>55.34628</v>
      </c>
      <c r="D1008" s="760" t="s">
        <v>11</v>
      </c>
    </row>
    <row r="1009" spans="1:4" s="753" customFormat="1" ht="21" x14ac:dyDescent="0.2">
      <c r="A1009" s="1239" t="s">
        <v>3778</v>
      </c>
      <c r="B1009" s="756">
        <v>235</v>
      </c>
      <c r="C1009" s="756">
        <v>235</v>
      </c>
      <c r="D1009" s="758" t="s">
        <v>2822</v>
      </c>
    </row>
    <row r="1010" spans="1:4" s="753" customFormat="1" ht="11.25" customHeight="1" x14ac:dyDescent="0.2">
      <c r="A1010" s="1239"/>
      <c r="B1010" s="756">
        <v>1013</v>
      </c>
      <c r="C1010" s="756">
        <v>1013</v>
      </c>
      <c r="D1010" s="758" t="s">
        <v>2676</v>
      </c>
    </row>
    <row r="1011" spans="1:4" s="753" customFormat="1" ht="11.25" customHeight="1" x14ac:dyDescent="0.2">
      <c r="A1011" s="1239"/>
      <c r="B1011" s="756">
        <v>1248</v>
      </c>
      <c r="C1011" s="756">
        <v>1248</v>
      </c>
      <c r="D1011" s="758" t="s">
        <v>11</v>
      </c>
    </row>
    <row r="1012" spans="1:4" s="753" customFormat="1" ht="11.25" customHeight="1" x14ac:dyDescent="0.2">
      <c r="A1012" s="1239" t="s">
        <v>969</v>
      </c>
      <c r="B1012" s="751">
        <v>80</v>
      </c>
      <c r="C1012" s="751">
        <v>80</v>
      </c>
      <c r="D1012" s="759" t="s">
        <v>634</v>
      </c>
    </row>
    <row r="1013" spans="1:4" s="753" customFormat="1" ht="11.25" customHeight="1" x14ac:dyDescent="0.2">
      <c r="A1013" s="1239"/>
      <c r="B1013" s="754">
        <v>80</v>
      </c>
      <c r="C1013" s="754">
        <v>80</v>
      </c>
      <c r="D1013" s="760" t="s">
        <v>11</v>
      </c>
    </row>
    <row r="1014" spans="1:4" s="753" customFormat="1" ht="11.25" customHeight="1" x14ac:dyDescent="0.2">
      <c r="A1014" s="1239" t="s">
        <v>3779</v>
      </c>
      <c r="B1014" s="756">
        <v>450</v>
      </c>
      <c r="C1014" s="756">
        <v>150</v>
      </c>
      <c r="D1014" s="758" t="s">
        <v>2811</v>
      </c>
    </row>
    <row r="1015" spans="1:4" s="753" customFormat="1" ht="11.25" customHeight="1" x14ac:dyDescent="0.2">
      <c r="A1015" s="1239"/>
      <c r="B1015" s="756">
        <v>450</v>
      </c>
      <c r="C1015" s="756">
        <v>150</v>
      </c>
      <c r="D1015" s="758" t="s">
        <v>11</v>
      </c>
    </row>
    <row r="1016" spans="1:4" s="753" customFormat="1" ht="11.25" customHeight="1" x14ac:dyDescent="0.2">
      <c r="A1016" s="1239" t="s">
        <v>3780</v>
      </c>
      <c r="B1016" s="751">
        <v>187.85</v>
      </c>
      <c r="C1016" s="751">
        <v>187.84388999999999</v>
      </c>
      <c r="D1016" s="759" t="s">
        <v>2811</v>
      </c>
    </row>
    <row r="1017" spans="1:4" s="753" customFormat="1" ht="11.25" customHeight="1" x14ac:dyDescent="0.2">
      <c r="A1017" s="1239"/>
      <c r="B1017" s="754">
        <v>187.85</v>
      </c>
      <c r="C1017" s="754">
        <v>187.84388999999999</v>
      </c>
      <c r="D1017" s="760" t="s">
        <v>11</v>
      </c>
    </row>
    <row r="1018" spans="1:4" s="753" customFormat="1" ht="11.25" customHeight="1" x14ac:dyDescent="0.2">
      <c r="A1018" s="1239" t="s">
        <v>3781</v>
      </c>
      <c r="B1018" s="756">
        <v>1486.56</v>
      </c>
      <c r="C1018" s="756">
        <v>1486.558</v>
      </c>
      <c r="D1018" s="758" t="s">
        <v>3782</v>
      </c>
    </row>
    <row r="1019" spans="1:4" s="753" customFormat="1" ht="11.25" customHeight="1" x14ac:dyDescent="0.2">
      <c r="A1019" s="1239"/>
      <c r="B1019" s="756">
        <v>1486.56</v>
      </c>
      <c r="C1019" s="756">
        <v>1486.558</v>
      </c>
      <c r="D1019" s="758" t="s">
        <v>11</v>
      </c>
    </row>
    <row r="1020" spans="1:4" s="753" customFormat="1" ht="11.25" customHeight="1" x14ac:dyDescent="0.2">
      <c r="A1020" s="1239" t="s">
        <v>3783</v>
      </c>
      <c r="B1020" s="751">
        <v>49300</v>
      </c>
      <c r="C1020" s="751">
        <v>48952.807000000001</v>
      </c>
      <c r="D1020" s="759" t="s">
        <v>3784</v>
      </c>
    </row>
    <row r="1021" spans="1:4" s="753" customFormat="1" ht="11.25" customHeight="1" x14ac:dyDescent="0.2">
      <c r="A1021" s="1239"/>
      <c r="B1021" s="754">
        <v>49300</v>
      </c>
      <c r="C1021" s="754">
        <v>48952.807000000001</v>
      </c>
      <c r="D1021" s="760" t="s">
        <v>11</v>
      </c>
    </row>
    <row r="1022" spans="1:4" s="753" customFormat="1" ht="11.25" customHeight="1" x14ac:dyDescent="0.2">
      <c r="A1022" s="1239" t="s">
        <v>3785</v>
      </c>
      <c r="B1022" s="756">
        <v>295</v>
      </c>
      <c r="C1022" s="756">
        <v>295</v>
      </c>
      <c r="D1022" s="758" t="s">
        <v>2676</v>
      </c>
    </row>
    <row r="1023" spans="1:4" s="753" customFormat="1" ht="11.25" customHeight="1" x14ac:dyDescent="0.2">
      <c r="A1023" s="1239"/>
      <c r="B1023" s="756">
        <v>295</v>
      </c>
      <c r="C1023" s="756">
        <v>295</v>
      </c>
      <c r="D1023" s="758" t="s">
        <v>11</v>
      </c>
    </row>
    <row r="1024" spans="1:4" s="753" customFormat="1" ht="11.25" customHeight="1" x14ac:dyDescent="0.2">
      <c r="A1024" s="1239" t="s">
        <v>726</v>
      </c>
      <c r="B1024" s="751">
        <v>60</v>
      </c>
      <c r="C1024" s="751">
        <v>60</v>
      </c>
      <c r="D1024" s="759" t="s">
        <v>711</v>
      </c>
    </row>
    <row r="1025" spans="1:4" s="753" customFormat="1" ht="11.25" customHeight="1" x14ac:dyDescent="0.2">
      <c r="A1025" s="1239"/>
      <c r="B1025" s="754">
        <v>60</v>
      </c>
      <c r="C1025" s="754">
        <v>60</v>
      </c>
      <c r="D1025" s="760" t="s">
        <v>11</v>
      </c>
    </row>
    <row r="1026" spans="1:4" s="753" customFormat="1" ht="11.25" customHeight="1" x14ac:dyDescent="0.2">
      <c r="A1026" s="1239" t="s">
        <v>3786</v>
      </c>
      <c r="B1026" s="756">
        <v>350</v>
      </c>
      <c r="C1026" s="756">
        <v>350</v>
      </c>
      <c r="D1026" s="758" t="s">
        <v>3479</v>
      </c>
    </row>
    <row r="1027" spans="1:4" s="753" customFormat="1" ht="11.25" customHeight="1" x14ac:dyDescent="0.2">
      <c r="A1027" s="1239"/>
      <c r="B1027" s="756">
        <v>350</v>
      </c>
      <c r="C1027" s="756">
        <v>350</v>
      </c>
      <c r="D1027" s="758" t="s">
        <v>11</v>
      </c>
    </row>
    <row r="1028" spans="1:4" s="753" customFormat="1" ht="11.25" customHeight="1" x14ac:dyDescent="0.2">
      <c r="A1028" s="1239" t="s">
        <v>3787</v>
      </c>
      <c r="B1028" s="751">
        <v>1540</v>
      </c>
      <c r="C1028" s="751">
        <v>1540</v>
      </c>
      <c r="D1028" s="759" t="s">
        <v>2676</v>
      </c>
    </row>
    <row r="1029" spans="1:4" s="753" customFormat="1" ht="11.25" customHeight="1" x14ac:dyDescent="0.2">
      <c r="A1029" s="1239"/>
      <c r="B1029" s="754">
        <v>1540</v>
      </c>
      <c r="C1029" s="754">
        <v>1540</v>
      </c>
      <c r="D1029" s="760" t="s">
        <v>11</v>
      </c>
    </row>
    <row r="1030" spans="1:4" s="753" customFormat="1" ht="11.25" customHeight="1" x14ac:dyDescent="0.2">
      <c r="A1030" s="1239" t="s">
        <v>3788</v>
      </c>
      <c r="B1030" s="756">
        <v>149.5</v>
      </c>
      <c r="C1030" s="756">
        <v>149.5</v>
      </c>
      <c r="D1030" s="758" t="s">
        <v>3484</v>
      </c>
    </row>
    <row r="1031" spans="1:4" s="753" customFormat="1" ht="11.25" customHeight="1" x14ac:dyDescent="0.2">
      <c r="A1031" s="1239"/>
      <c r="B1031" s="756">
        <v>999.9</v>
      </c>
      <c r="C1031" s="756">
        <v>499.95</v>
      </c>
      <c r="D1031" s="758" t="s">
        <v>2849</v>
      </c>
    </row>
    <row r="1032" spans="1:4" s="753" customFormat="1" ht="11.25" customHeight="1" x14ac:dyDescent="0.2">
      <c r="A1032" s="1239"/>
      <c r="B1032" s="756">
        <v>1149.4000000000001</v>
      </c>
      <c r="C1032" s="756">
        <v>649.45000000000005</v>
      </c>
      <c r="D1032" s="758" t="s">
        <v>11</v>
      </c>
    </row>
    <row r="1033" spans="1:4" s="753" customFormat="1" ht="11.25" customHeight="1" x14ac:dyDescent="0.2">
      <c r="A1033" s="1239" t="s">
        <v>3789</v>
      </c>
      <c r="B1033" s="751">
        <v>33.1</v>
      </c>
      <c r="C1033" s="751">
        <v>32.006</v>
      </c>
      <c r="D1033" s="759" t="s">
        <v>3479</v>
      </c>
    </row>
    <row r="1034" spans="1:4" s="753" customFormat="1" ht="11.25" customHeight="1" x14ac:dyDescent="0.2">
      <c r="A1034" s="1239"/>
      <c r="B1034" s="754">
        <v>33.1</v>
      </c>
      <c r="C1034" s="754">
        <v>32.006</v>
      </c>
      <c r="D1034" s="760" t="s">
        <v>11</v>
      </c>
    </row>
    <row r="1035" spans="1:4" s="753" customFormat="1" ht="11.25" customHeight="1" x14ac:dyDescent="0.2">
      <c r="A1035" s="1239" t="s">
        <v>3790</v>
      </c>
      <c r="B1035" s="756">
        <v>179.7</v>
      </c>
      <c r="C1035" s="756">
        <v>179.7</v>
      </c>
      <c r="D1035" s="758" t="s">
        <v>3479</v>
      </c>
    </row>
    <row r="1036" spans="1:4" s="753" customFormat="1" ht="11.25" customHeight="1" x14ac:dyDescent="0.2">
      <c r="A1036" s="1239"/>
      <c r="B1036" s="756">
        <v>179.7</v>
      </c>
      <c r="C1036" s="756">
        <v>179.7</v>
      </c>
      <c r="D1036" s="758" t="s">
        <v>11</v>
      </c>
    </row>
    <row r="1037" spans="1:4" s="753" customFormat="1" ht="11.25" customHeight="1" x14ac:dyDescent="0.2">
      <c r="A1037" s="1239" t="s">
        <v>3791</v>
      </c>
      <c r="B1037" s="751">
        <v>200</v>
      </c>
      <c r="C1037" s="751">
        <v>200</v>
      </c>
      <c r="D1037" s="759" t="s">
        <v>3479</v>
      </c>
    </row>
    <row r="1038" spans="1:4" s="753" customFormat="1" ht="11.25" customHeight="1" x14ac:dyDescent="0.2">
      <c r="A1038" s="1239"/>
      <c r="B1038" s="754">
        <v>200</v>
      </c>
      <c r="C1038" s="754">
        <v>200</v>
      </c>
      <c r="D1038" s="760" t="s">
        <v>11</v>
      </c>
    </row>
    <row r="1039" spans="1:4" s="753" customFormat="1" ht="11.25" customHeight="1" x14ac:dyDescent="0.2">
      <c r="A1039" s="1239" t="s">
        <v>5162</v>
      </c>
      <c r="B1039" s="756">
        <v>30</v>
      </c>
      <c r="C1039" s="756">
        <v>30</v>
      </c>
      <c r="D1039" s="758" t="s">
        <v>1138</v>
      </c>
    </row>
    <row r="1040" spans="1:4" s="753" customFormat="1" ht="11.25" customHeight="1" x14ac:dyDescent="0.2">
      <c r="A1040" s="1239"/>
      <c r="B1040" s="756">
        <v>30</v>
      </c>
      <c r="C1040" s="756">
        <v>30</v>
      </c>
      <c r="D1040" s="758" t="s">
        <v>11</v>
      </c>
    </row>
    <row r="1041" spans="1:4" s="753" customFormat="1" ht="11.25" customHeight="1" x14ac:dyDescent="0.2">
      <c r="A1041" s="1239" t="s">
        <v>3792</v>
      </c>
      <c r="B1041" s="751">
        <v>356.5</v>
      </c>
      <c r="C1041" s="751">
        <v>27.5</v>
      </c>
      <c r="D1041" s="759" t="s">
        <v>2724</v>
      </c>
    </row>
    <row r="1042" spans="1:4" s="753" customFormat="1" ht="11.25" customHeight="1" x14ac:dyDescent="0.2">
      <c r="A1042" s="1239"/>
      <c r="B1042" s="754">
        <v>356.5</v>
      </c>
      <c r="C1042" s="754">
        <v>27.5</v>
      </c>
      <c r="D1042" s="760" t="s">
        <v>11</v>
      </c>
    </row>
    <row r="1043" spans="1:4" s="753" customFormat="1" ht="11.25" customHeight="1" x14ac:dyDescent="0.2">
      <c r="A1043" s="1239" t="s">
        <v>931</v>
      </c>
      <c r="B1043" s="756">
        <v>50</v>
      </c>
      <c r="C1043" s="756">
        <v>50</v>
      </c>
      <c r="D1043" s="758" t="s">
        <v>3793</v>
      </c>
    </row>
    <row r="1044" spans="1:4" s="753" customFormat="1" ht="11.25" customHeight="1" x14ac:dyDescent="0.2">
      <c r="A1044" s="1239"/>
      <c r="B1044" s="756">
        <v>50</v>
      </c>
      <c r="C1044" s="756">
        <v>50</v>
      </c>
      <c r="D1044" s="758" t="s">
        <v>11</v>
      </c>
    </row>
    <row r="1045" spans="1:4" s="753" customFormat="1" ht="11.25" customHeight="1" x14ac:dyDescent="0.2">
      <c r="A1045" s="1239" t="s">
        <v>3794</v>
      </c>
      <c r="B1045" s="751">
        <v>279</v>
      </c>
      <c r="C1045" s="751">
        <v>279</v>
      </c>
      <c r="D1045" s="759" t="s">
        <v>2678</v>
      </c>
    </row>
    <row r="1046" spans="1:4" s="753" customFormat="1" ht="11.25" customHeight="1" x14ac:dyDescent="0.2">
      <c r="A1046" s="1239"/>
      <c r="B1046" s="754">
        <v>279</v>
      </c>
      <c r="C1046" s="754">
        <v>279</v>
      </c>
      <c r="D1046" s="760" t="s">
        <v>11</v>
      </c>
    </row>
    <row r="1047" spans="1:4" s="753" customFormat="1" ht="11.25" customHeight="1" x14ac:dyDescent="0.2">
      <c r="A1047" s="1239" t="s">
        <v>3795</v>
      </c>
      <c r="B1047" s="756">
        <v>200</v>
      </c>
      <c r="C1047" s="756">
        <v>200</v>
      </c>
      <c r="D1047" s="758" t="s">
        <v>3479</v>
      </c>
    </row>
    <row r="1048" spans="1:4" s="753" customFormat="1" ht="11.25" customHeight="1" x14ac:dyDescent="0.2">
      <c r="A1048" s="1239"/>
      <c r="B1048" s="756">
        <v>130</v>
      </c>
      <c r="C1048" s="756">
        <v>130</v>
      </c>
      <c r="D1048" s="758" t="s">
        <v>711</v>
      </c>
    </row>
    <row r="1049" spans="1:4" s="753" customFormat="1" ht="11.25" customHeight="1" x14ac:dyDescent="0.2">
      <c r="A1049" s="1239"/>
      <c r="B1049" s="756">
        <v>330</v>
      </c>
      <c r="C1049" s="756">
        <v>330</v>
      </c>
      <c r="D1049" s="758" t="s">
        <v>11</v>
      </c>
    </row>
    <row r="1050" spans="1:4" s="753" customFormat="1" ht="11.25" customHeight="1" x14ac:dyDescent="0.2">
      <c r="A1050" s="1239" t="s">
        <v>635</v>
      </c>
      <c r="B1050" s="751">
        <v>80</v>
      </c>
      <c r="C1050" s="751">
        <v>80</v>
      </c>
      <c r="D1050" s="759" t="s">
        <v>634</v>
      </c>
    </row>
    <row r="1051" spans="1:4" s="753" customFormat="1" ht="11.25" customHeight="1" x14ac:dyDescent="0.2">
      <c r="A1051" s="1239"/>
      <c r="B1051" s="754">
        <v>80</v>
      </c>
      <c r="C1051" s="754">
        <v>80</v>
      </c>
      <c r="D1051" s="760" t="s">
        <v>11</v>
      </c>
    </row>
    <row r="1052" spans="1:4" s="753" customFormat="1" ht="11.25" customHeight="1" x14ac:dyDescent="0.2">
      <c r="A1052" s="1239" t="s">
        <v>5162</v>
      </c>
      <c r="B1052" s="756">
        <v>60</v>
      </c>
      <c r="C1052" s="756">
        <v>60</v>
      </c>
      <c r="D1052" s="758" t="s">
        <v>1138</v>
      </c>
    </row>
    <row r="1053" spans="1:4" s="753" customFormat="1" ht="11.25" customHeight="1" x14ac:dyDescent="0.2">
      <c r="A1053" s="1239"/>
      <c r="B1053" s="756">
        <v>60</v>
      </c>
      <c r="C1053" s="756">
        <v>60</v>
      </c>
      <c r="D1053" s="758" t="s">
        <v>11</v>
      </c>
    </row>
    <row r="1054" spans="1:4" s="753" customFormat="1" ht="11.25" customHeight="1" x14ac:dyDescent="0.2">
      <c r="A1054" s="1239" t="s">
        <v>3796</v>
      </c>
      <c r="B1054" s="751">
        <v>300</v>
      </c>
      <c r="C1054" s="751">
        <v>300</v>
      </c>
      <c r="D1054" s="759" t="s">
        <v>3797</v>
      </c>
    </row>
    <row r="1055" spans="1:4" s="753" customFormat="1" ht="11.25" customHeight="1" x14ac:dyDescent="0.2">
      <c r="A1055" s="1239"/>
      <c r="B1055" s="754">
        <v>300</v>
      </c>
      <c r="C1055" s="754">
        <v>300</v>
      </c>
      <c r="D1055" s="760" t="s">
        <v>11</v>
      </c>
    </row>
    <row r="1056" spans="1:4" s="753" customFormat="1" ht="11.25" customHeight="1" x14ac:dyDescent="0.2">
      <c r="A1056" s="1239" t="s">
        <v>3798</v>
      </c>
      <c r="B1056" s="756">
        <v>294.52999999999997</v>
      </c>
      <c r="C1056" s="756">
        <v>294.52699999999999</v>
      </c>
      <c r="D1056" s="758" t="s">
        <v>3797</v>
      </c>
    </row>
    <row r="1057" spans="1:4" s="753" customFormat="1" ht="11.25" customHeight="1" x14ac:dyDescent="0.2">
      <c r="A1057" s="1239"/>
      <c r="B1057" s="756">
        <v>294.52999999999997</v>
      </c>
      <c r="C1057" s="756">
        <v>294.52699999999999</v>
      </c>
      <c r="D1057" s="758" t="s">
        <v>11</v>
      </c>
    </row>
    <row r="1058" spans="1:4" s="753" customFormat="1" ht="11.25" customHeight="1" x14ac:dyDescent="0.2">
      <c r="A1058" s="1239" t="s">
        <v>3799</v>
      </c>
      <c r="B1058" s="751">
        <v>299.08999999999997</v>
      </c>
      <c r="C1058" s="751">
        <v>299.08800000000002</v>
      </c>
      <c r="D1058" s="759" t="s">
        <v>3797</v>
      </c>
    </row>
    <row r="1059" spans="1:4" s="753" customFormat="1" ht="11.25" customHeight="1" x14ac:dyDescent="0.2">
      <c r="A1059" s="1239"/>
      <c r="B1059" s="754">
        <v>299.08999999999997</v>
      </c>
      <c r="C1059" s="754">
        <v>299.08800000000002</v>
      </c>
      <c r="D1059" s="760" t="s">
        <v>11</v>
      </c>
    </row>
    <row r="1060" spans="1:4" s="753" customFormat="1" ht="11.25" customHeight="1" x14ac:dyDescent="0.2">
      <c r="A1060" s="1239" t="s">
        <v>3800</v>
      </c>
      <c r="B1060" s="756">
        <v>300</v>
      </c>
      <c r="C1060" s="756">
        <v>300</v>
      </c>
      <c r="D1060" s="758" t="s">
        <v>3797</v>
      </c>
    </row>
    <row r="1061" spans="1:4" s="753" customFormat="1" ht="11.25" customHeight="1" x14ac:dyDescent="0.2">
      <c r="A1061" s="1239"/>
      <c r="B1061" s="756">
        <v>300</v>
      </c>
      <c r="C1061" s="756">
        <v>300</v>
      </c>
      <c r="D1061" s="758" t="s">
        <v>11</v>
      </c>
    </row>
    <row r="1062" spans="1:4" s="753" customFormat="1" ht="11.25" customHeight="1" x14ac:dyDescent="0.2">
      <c r="A1062" s="1239" t="s">
        <v>3801</v>
      </c>
      <c r="B1062" s="751">
        <v>306</v>
      </c>
      <c r="C1062" s="751">
        <v>306</v>
      </c>
      <c r="D1062" s="759" t="s">
        <v>2676</v>
      </c>
    </row>
    <row r="1063" spans="1:4" s="753" customFormat="1" ht="11.25" customHeight="1" x14ac:dyDescent="0.2">
      <c r="A1063" s="1239"/>
      <c r="B1063" s="756">
        <v>267.60000000000002</v>
      </c>
      <c r="C1063" s="756">
        <v>267.60000000000002</v>
      </c>
      <c r="D1063" s="758" t="s">
        <v>2680</v>
      </c>
    </row>
    <row r="1064" spans="1:4" s="753" customFormat="1" ht="11.25" customHeight="1" x14ac:dyDescent="0.2">
      <c r="A1064" s="1239"/>
      <c r="B1064" s="754">
        <v>573.6</v>
      </c>
      <c r="C1064" s="754">
        <v>573.6</v>
      </c>
      <c r="D1064" s="760" t="s">
        <v>11</v>
      </c>
    </row>
    <row r="1065" spans="1:4" s="753" customFormat="1" ht="11.25" customHeight="1" x14ac:dyDescent="0.2">
      <c r="A1065" s="1239" t="s">
        <v>3802</v>
      </c>
      <c r="B1065" s="756">
        <v>667.6</v>
      </c>
      <c r="C1065" s="756">
        <v>333.8</v>
      </c>
      <c r="D1065" s="758" t="s">
        <v>2849</v>
      </c>
    </row>
    <row r="1066" spans="1:4" s="753" customFormat="1" ht="11.25" customHeight="1" x14ac:dyDescent="0.2">
      <c r="A1066" s="1239"/>
      <c r="B1066" s="756">
        <v>667.6</v>
      </c>
      <c r="C1066" s="756">
        <v>333.8</v>
      </c>
      <c r="D1066" s="758" t="s">
        <v>11</v>
      </c>
    </row>
    <row r="1067" spans="1:4" s="753" customFormat="1" ht="11.25" customHeight="1" x14ac:dyDescent="0.2">
      <c r="A1067" s="1239" t="s">
        <v>3803</v>
      </c>
      <c r="B1067" s="751">
        <v>643.16</v>
      </c>
      <c r="C1067" s="751">
        <v>643.15800000000002</v>
      </c>
      <c r="D1067" s="759" t="s">
        <v>899</v>
      </c>
    </row>
    <row r="1068" spans="1:4" s="753" customFormat="1" ht="11.25" customHeight="1" x14ac:dyDescent="0.2">
      <c r="A1068" s="1239"/>
      <c r="B1068" s="756">
        <v>4671.6499999999996</v>
      </c>
      <c r="C1068" s="756">
        <v>4671.6530000000002</v>
      </c>
      <c r="D1068" s="758" t="s">
        <v>894</v>
      </c>
    </row>
    <row r="1069" spans="1:4" s="753" customFormat="1" ht="11.25" customHeight="1" x14ac:dyDescent="0.2">
      <c r="A1069" s="1239"/>
      <c r="B1069" s="756">
        <v>15</v>
      </c>
      <c r="C1069" s="756">
        <v>15</v>
      </c>
      <c r="D1069" s="758" t="s">
        <v>2482</v>
      </c>
    </row>
    <row r="1070" spans="1:4" s="753" customFormat="1" ht="11.25" customHeight="1" x14ac:dyDescent="0.2">
      <c r="A1070" s="1239"/>
      <c r="B1070" s="754">
        <v>5329.8099999999995</v>
      </c>
      <c r="C1070" s="754">
        <v>5329.8110000000006</v>
      </c>
      <c r="D1070" s="760" t="s">
        <v>11</v>
      </c>
    </row>
    <row r="1071" spans="1:4" s="753" customFormat="1" ht="11.25" customHeight="1" x14ac:dyDescent="0.2">
      <c r="A1071" s="1239" t="s">
        <v>3804</v>
      </c>
      <c r="B1071" s="756">
        <v>881.51</v>
      </c>
      <c r="C1071" s="756">
        <v>878.41099999999994</v>
      </c>
      <c r="D1071" s="758" t="s">
        <v>894</v>
      </c>
    </row>
    <row r="1072" spans="1:4" s="753" customFormat="1" ht="11.25" customHeight="1" x14ac:dyDescent="0.2">
      <c r="A1072" s="1239"/>
      <c r="B1072" s="756">
        <v>881.51</v>
      </c>
      <c r="C1072" s="756">
        <v>878.41099999999994</v>
      </c>
      <c r="D1072" s="758" t="s">
        <v>11</v>
      </c>
    </row>
    <row r="1073" spans="1:4" s="753" customFormat="1" ht="11.25" customHeight="1" x14ac:dyDescent="0.2">
      <c r="A1073" s="1239" t="s">
        <v>3805</v>
      </c>
      <c r="B1073" s="751">
        <v>918.08</v>
      </c>
      <c r="C1073" s="751">
        <v>912.17700000000002</v>
      </c>
      <c r="D1073" s="759" t="s">
        <v>894</v>
      </c>
    </row>
    <row r="1074" spans="1:4" s="753" customFormat="1" ht="11.25" customHeight="1" x14ac:dyDescent="0.2">
      <c r="A1074" s="1239"/>
      <c r="B1074" s="754">
        <v>918.08</v>
      </c>
      <c r="C1074" s="754">
        <v>912.17700000000002</v>
      </c>
      <c r="D1074" s="760" t="s">
        <v>11</v>
      </c>
    </row>
    <row r="1075" spans="1:4" s="753" customFormat="1" ht="11.25" customHeight="1" x14ac:dyDescent="0.2">
      <c r="A1075" s="1239" t="s">
        <v>3806</v>
      </c>
      <c r="B1075" s="751">
        <v>1770.2</v>
      </c>
      <c r="C1075" s="751">
        <v>1770.2</v>
      </c>
      <c r="D1075" s="759" t="s">
        <v>894</v>
      </c>
    </row>
    <row r="1076" spans="1:4" s="753" customFormat="1" ht="11.25" customHeight="1" x14ac:dyDescent="0.2">
      <c r="A1076" s="1239"/>
      <c r="B1076" s="754">
        <v>1770.2</v>
      </c>
      <c r="C1076" s="754">
        <v>1770.2</v>
      </c>
      <c r="D1076" s="760" t="s">
        <v>11</v>
      </c>
    </row>
    <row r="1077" spans="1:4" s="753" customFormat="1" ht="11.25" customHeight="1" x14ac:dyDescent="0.2">
      <c r="A1077" s="1239" t="s">
        <v>3807</v>
      </c>
      <c r="B1077" s="751">
        <v>1627.9199999999998</v>
      </c>
      <c r="C1077" s="751">
        <v>1627.915</v>
      </c>
      <c r="D1077" s="759" t="s">
        <v>894</v>
      </c>
    </row>
    <row r="1078" spans="1:4" s="753" customFormat="1" ht="11.25" customHeight="1" x14ac:dyDescent="0.2">
      <c r="A1078" s="1239"/>
      <c r="B1078" s="754">
        <v>1627.9199999999998</v>
      </c>
      <c r="C1078" s="754">
        <v>1627.915</v>
      </c>
      <c r="D1078" s="760" t="s">
        <v>11</v>
      </c>
    </row>
    <row r="1079" spans="1:4" s="753" customFormat="1" ht="11.25" customHeight="1" x14ac:dyDescent="0.2">
      <c r="A1079" s="1239" t="s">
        <v>3808</v>
      </c>
      <c r="B1079" s="756">
        <v>1039.25</v>
      </c>
      <c r="C1079" s="756">
        <v>1039.2470000000001</v>
      </c>
      <c r="D1079" s="758" t="s">
        <v>894</v>
      </c>
    </row>
    <row r="1080" spans="1:4" s="753" customFormat="1" ht="11.25" customHeight="1" x14ac:dyDescent="0.2">
      <c r="A1080" s="1239"/>
      <c r="B1080" s="756">
        <v>1039.25</v>
      </c>
      <c r="C1080" s="756">
        <v>1039.2470000000001</v>
      </c>
      <c r="D1080" s="758" t="s">
        <v>11</v>
      </c>
    </row>
    <row r="1081" spans="1:4" s="753" customFormat="1" ht="11.25" customHeight="1" x14ac:dyDescent="0.2">
      <c r="A1081" s="1239" t="s">
        <v>3809</v>
      </c>
      <c r="B1081" s="751">
        <v>1968.7600000000002</v>
      </c>
      <c r="C1081" s="751">
        <v>1940.7449999999999</v>
      </c>
      <c r="D1081" s="759" t="s">
        <v>894</v>
      </c>
    </row>
    <row r="1082" spans="1:4" s="753" customFormat="1" ht="11.25" customHeight="1" x14ac:dyDescent="0.2">
      <c r="A1082" s="1239"/>
      <c r="B1082" s="754">
        <v>1968.7600000000002</v>
      </c>
      <c r="C1082" s="754">
        <v>1940.7449999999999</v>
      </c>
      <c r="D1082" s="760" t="s">
        <v>11</v>
      </c>
    </row>
    <row r="1083" spans="1:4" s="753" customFormat="1" ht="11.25" customHeight="1" x14ac:dyDescent="0.2">
      <c r="A1083" s="1239" t="s">
        <v>3810</v>
      </c>
      <c r="B1083" s="756">
        <v>1802.6799999999998</v>
      </c>
      <c r="C1083" s="756">
        <v>1802.684</v>
      </c>
      <c r="D1083" s="758" t="s">
        <v>894</v>
      </c>
    </row>
    <row r="1084" spans="1:4" s="753" customFormat="1" ht="11.25" customHeight="1" x14ac:dyDescent="0.2">
      <c r="A1084" s="1239"/>
      <c r="B1084" s="756">
        <v>1802.6799999999998</v>
      </c>
      <c r="C1084" s="756">
        <v>1802.684</v>
      </c>
      <c r="D1084" s="758" t="s">
        <v>11</v>
      </c>
    </row>
    <row r="1085" spans="1:4" s="753" customFormat="1" ht="11.25" customHeight="1" x14ac:dyDescent="0.2">
      <c r="A1085" s="1239" t="s">
        <v>3811</v>
      </c>
      <c r="B1085" s="751">
        <v>2695.16</v>
      </c>
      <c r="C1085" s="751">
        <v>2695.1559999999999</v>
      </c>
      <c r="D1085" s="759" t="s">
        <v>894</v>
      </c>
    </row>
    <row r="1086" spans="1:4" s="753" customFormat="1" ht="11.25" customHeight="1" x14ac:dyDescent="0.2">
      <c r="A1086" s="1239"/>
      <c r="B1086" s="754">
        <v>2695.16</v>
      </c>
      <c r="C1086" s="754">
        <v>2695.1559999999999</v>
      </c>
      <c r="D1086" s="760" t="s">
        <v>11</v>
      </c>
    </row>
    <row r="1087" spans="1:4" s="753" customFormat="1" ht="11.25" customHeight="1" x14ac:dyDescent="0.2">
      <c r="A1087" s="1239" t="s">
        <v>3812</v>
      </c>
      <c r="B1087" s="756">
        <v>1203.74</v>
      </c>
      <c r="C1087" s="756">
        <v>1203.7349999999999</v>
      </c>
      <c r="D1087" s="758" t="s">
        <v>894</v>
      </c>
    </row>
    <row r="1088" spans="1:4" s="753" customFormat="1" ht="11.25" customHeight="1" x14ac:dyDescent="0.2">
      <c r="A1088" s="1239"/>
      <c r="B1088" s="756">
        <v>1203.74</v>
      </c>
      <c r="C1088" s="756">
        <v>1203.7349999999999</v>
      </c>
      <c r="D1088" s="758" t="s">
        <v>11</v>
      </c>
    </row>
    <row r="1089" spans="1:4" s="753" customFormat="1" ht="11.25" customHeight="1" x14ac:dyDescent="0.2">
      <c r="A1089" s="1239" t="s">
        <v>3813</v>
      </c>
      <c r="B1089" s="751">
        <v>816.56</v>
      </c>
      <c r="C1089" s="751">
        <v>816.553</v>
      </c>
      <c r="D1089" s="759" t="s">
        <v>894</v>
      </c>
    </row>
    <row r="1090" spans="1:4" s="753" customFormat="1" ht="11.25" customHeight="1" x14ac:dyDescent="0.2">
      <c r="A1090" s="1239"/>
      <c r="B1090" s="754">
        <v>816.56</v>
      </c>
      <c r="C1090" s="754">
        <v>816.553</v>
      </c>
      <c r="D1090" s="760" t="s">
        <v>11</v>
      </c>
    </row>
    <row r="1091" spans="1:4" s="753" customFormat="1" ht="11.25" customHeight="1" x14ac:dyDescent="0.2">
      <c r="A1091" s="1239" t="s">
        <v>3814</v>
      </c>
      <c r="B1091" s="756">
        <v>2624.89</v>
      </c>
      <c r="C1091" s="756">
        <v>2624.886</v>
      </c>
      <c r="D1091" s="758" t="s">
        <v>894</v>
      </c>
    </row>
    <row r="1092" spans="1:4" s="753" customFormat="1" ht="11.25" customHeight="1" x14ac:dyDescent="0.2">
      <c r="A1092" s="1239"/>
      <c r="B1092" s="756">
        <v>2624.89</v>
      </c>
      <c r="C1092" s="756">
        <v>2624.886</v>
      </c>
      <c r="D1092" s="758" t="s">
        <v>11</v>
      </c>
    </row>
    <row r="1093" spans="1:4" s="753" customFormat="1" ht="11.25" customHeight="1" x14ac:dyDescent="0.2">
      <c r="A1093" s="1239" t="s">
        <v>3815</v>
      </c>
      <c r="B1093" s="751">
        <v>1551.58</v>
      </c>
      <c r="C1093" s="751">
        <v>1542.2919999999999</v>
      </c>
      <c r="D1093" s="759" t="s">
        <v>894</v>
      </c>
    </row>
    <row r="1094" spans="1:4" s="753" customFormat="1" ht="11.25" customHeight="1" x14ac:dyDescent="0.2">
      <c r="A1094" s="1239"/>
      <c r="B1094" s="754">
        <v>1551.58</v>
      </c>
      <c r="C1094" s="754">
        <v>1542.2919999999999</v>
      </c>
      <c r="D1094" s="760" t="s">
        <v>11</v>
      </c>
    </row>
    <row r="1095" spans="1:4" s="753" customFormat="1" ht="11.25" customHeight="1" x14ac:dyDescent="0.2">
      <c r="A1095" s="1239" t="s">
        <v>3816</v>
      </c>
      <c r="B1095" s="756">
        <v>865.08</v>
      </c>
      <c r="C1095" s="756">
        <v>865.07799999999997</v>
      </c>
      <c r="D1095" s="758" t="s">
        <v>894</v>
      </c>
    </row>
    <row r="1096" spans="1:4" s="753" customFormat="1" ht="11.25" customHeight="1" x14ac:dyDescent="0.2">
      <c r="A1096" s="1239"/>
      <c r="B1096" s="756">
        <v>865.08</v>
      </c>
      <c r="C1096" s="756">
        <v>865.07799999999997</v>
      </c>
      <c r="D1096" s="758" t="s">
        <v>11</v>
      </c>
    </row>
    <row r="1097" spans="1:4" s="753" customFormat="1" ht="11.25" customHeight="1" x14ac:dyDescent="0.2">
      <c r="A1097" s="1239" t="s">
        <v>3817</v>
      </c>
      <c r="B1097" s="751">
        <v>1855.8</v>
      </c>
      <c r="C1097" s="751">
        <v>1855.8</v>
      </c>
      <c r="D1097" s="759" t="s">
        <v>894</v>
      </c>
    </row>
    <row r="1098" spans="1:4" s="753" customFormat="1" ht="11.25" customHeight="1" x14ac:dyDescent="0.2">
      <c r="A1098" s="1239"/>
      <c r="B1098" s="754">
        <v>1855.8</v>
      </c>
      <c r="C1098" s="754">
        <v>1855.8</v>
      </c>
      <c r="D1098" s="760" t="s">
        <v>11</v>
      </c>
    </row>
    <row r="1099" spans="1:4" s="753" customFormat="1" ht="11.25" customHeight="1" x14ac:dyDescent="0.2">
      <c r="A1099" s="1239" t="s">
        <v>3818</v>
      </c>
      <c r="B1099" s="756">
        <v>1593.18</v>
      </c>
      <c r="C1099" s="756">
        <v>1593.18</v>
      </c>
      <c r="D1099" s="758" t="s">
        <v>894</v>
      </c>
    </row>
    <row r="1100" spans="1:4" s="753" customFormat="1" ht="11.25" customHeight="1" x14ac:dyDescent="0.2">
      <c r="A1100" s="1239"/>
      <c r="B1100" s="756">
        <v>1593.18</v>
      </c>
      <c r="C1100" s="756">
        <v>1593.18</v>
      </c>
      <c r="D1100" s="758" t="s">
        <v>11</v>
      </c>
    </row>
    <row r="1101" spans="1:4" s="753" customFormat="1" ht="11.25" customHeight="1" x14ac:dyDescent="0.2">
      <c r="A1101" s="1239" t="s">
        <v>3819</v>
      </c>
      <c r="B1101" s="751">
        <v>160.79</v>
      </c>
      <c r="C1101" s="751">
        <v>160.79</v>
      </c>
      <c r="D1101" s="759" t="s">
        <v>899</v>
      </c>
    </row>
    <row r="1102" spans="1:4" s="753" customFormat="1" ht="11.25" customHeight="1" x14ac:dyDescent="0.2">
      <c r="A1102" s="1239"/>
      <c r="B1102" s="756">
        <v>2821.36</v>
      </c>
      <c r="C1102" s="756">
        <v>2821.355</v>
      </c>
      <c r="D1102" s="758" t="s">
        <v>894</v>
      </c>
    </row>
    <row r="1103" spans="1:4" s="753" customFormat="1" ht="11.25" customHeight="1" x14ac:dyDescent="0.2">
      <c r="A1103" s="1239"/>
      <c r="B1103" s="754">
        <v>2982.15</v>
      </c>
      <c r="C1103" s="754">
        <v>2982.145</v>
      </c>
      <c r="D1103" s="760" t="s">
        <v>11</v>
      </c>
    </row>
    <row r="1104" spans="1:4" s="753" customFormat="1" ht="11.25" customHeight="1" x14ac:dyDescent="0.2">
      <c r="A1104" s="1239" t="s">
        <v>3820</v>
      </c>
      <c r="B1104" s="756">
        <v>115.13000000000001</v>
      </c>
      <c r="C1104" s="756">
        <v>115.11999999999999</v>
      </c>
      <c r="D1104" s="758" t="s">
        <v>894</v>
      </c>
    </row>
    <row r="1105" spans="1:4" s="753" customFormat="1" ht="11.25" customHeight="1" x14ac:dyDescent="0.2">
      <c r="A1105" s="1239"/>
      <c r="B1105" s="756">
        <v>115.13000000000001</v>
      </c>
      <c r="C1105" s="756">
        <v>115.11999999999999</v>
      </c>
      <c r="D1105" s="758" t="s">
        <v>11</v>
      </c>
    </row>
    <row r="1106" spans="1:4" s="753" customFormat="1" ht="11.25" customHeight="1" x14ac:dyDescent="0.2">
      <c r="A1106" s="1239" t="s">
        <v>3821</v>
      </c>
      <c r="B1106" s="751">
        <v>819.75</v>
      </c>
      <c r="C1106" s="751">
        <v>819.74199999999996</v>
      </c>
      <c r="D1106" s="759" t="s">
        <v>894</v>
      </c>
    </row>
    <row r="1107" spans="1:4" s="753" customFormat="1" ht="11.25" customHeight="1" x14ac:dyDescent="0.2">
      <c r="A1107" s="1239"/>
      <c r="B1107" s="754">
        <v>819.75</v>
      </c>
      <c r="C1107" s="754">
        <v>819.74199999999996</v>
      </c>
      <c r="D1107" s="760" t="s">
        <v>11</v>
      </c>
    </row>
    <row r="1108" spans="1:4" s="753" customFormat="1" ht="11.25" customHeight="1" x14ac:dyDescent="0.2">
      <c r="A1108" s="1239" t="s">
        <v>3822</v>
      </c>
      <c r="B1108" s="751">
        <v>482.36</v>
      </c>
      <c r="C1108" s="751">
        <v>432.15600000000001</v>
      </c>
      <c r="D1108" s="759" t="s">
        <v>899</v>
      </c>
    </row>
    <row r="1109" spans="1:4" s="753" customFormat="1" ht="11.25" customHeight="1" x14ac:dyDescent="0.2">
      <c r="A1109" s="1239"/>
      <c r="B1109" s="756">
        <v>5022.43</v>
      </c>
      <c r="C1109" s="756">
        <v>5020.3289999999997</v>
      </c>
      <c r="D1109" s="758" t="s">
        <v>894</v>
      </c>
    </row>
    <row r="1110" spans="1:4" s="753" customFormat="1" ht="11.25" customHeight="1" x14ac:dyDescent="0.2">
      <c r="A1110" s="1239"/>
      <c r="B1110" s="754">
        <v>5504.79</v>
      </c>
      <c r="C1110" s="754">
        <v>5452.4849999999997</v>
      </c>
      <c r="D1110" s="760" t="s">
        <v>11</v>
      </c>
    </row>
    <row r="1111" spans="1:4" s="753" customFormat="1" ht="11.25" customHeight="1" x14ac:dyDescent="0.2">
      <c r="A1111" s="1239" t="s">
        <v>3823</v>
      </c>
      <c r="B1111" s="751">
        <v>3267.67</v>
      </c>
      <c r="C1111" s="751">
        <v>3267.6680000000001</v>
      </c>
      <c r="D1111" s="759" t="s">
        <v>894</v>
      </c>
    </row>
    <row r="1112" spans="1:4" s="753" customFormat="1" ht="11.25" customHeight="1" x14ac:dyDescent="0.2">
      <c r="A1112" s="1239"/>
      <c r="B1112" s="754">
        <v>3267.67</v>
      </c>
      <c r="C1112" s="754">
        <v>3267.6680000000001</v>
      </c>
      <c r="D1112" s="760" t="s">
        <v>11</v>
      </c>
    </row>
    <row r="1113" spans="1:4" s="753" customFormat="1" ht="11.25" customHeight="1" x14ac:dyDescent="0.2">
      <c r="A1113" s="1239" t="s">
        <v>3824</v>
      </c>
      <c r="B1113" s="756">
        <v>2012.58</v>
      </c>
      <c r="C1113" s="756">
        <v>2012.5809999999999</v>
      </c>
      <c r="D1113" s="758" t="s">
        <v>894</v>
      </c>
    </row>
    <row r="1114" spans="1:4" s="753" customFormat="1" ht="11.25" customHeight="1" x14ac:dyDescent="0.2">
      <c r="A1114" s="1239"/>
      <c r="B1114" s="756">
        <v>2012.58</v>
      </c>
      <c r="C1114" s="756">
        <v>2012.5809999999999</v>
      </c>
      <c r="D1114" s="758" t="s">
        <v>11</v>
      </c>
    </row>
    <row r="1115" spans="1:4" s="753" customFormat="1" ht="11.25" customHeight="1" x14ac:dyDescent="0.2">
      <c r="A1115" s="1239" t="s">
        <v>3825</v>
      </c>
      <c r="B1115" s="751">
        <v>875.13</v>
      </c>
      <c r="C1115" s="751">
        <v>871.34400000000005</v>
      </c>
      <c r="D1115" s="759" t="s">
        <v>894</v>
      </c>
    </row>
    <row r="1116" spans="1:4" s="753" customFormat="1" ht="11.25" customHeight="1" x14ac:dyDescent="0.2">
      <c r="A1116" s="1239"/>
      <c r="B1116" s="754">
        <v>875.13</v>
      </c>
      <c r="C1116" s="754">
        <v>871.34400000000005</v>
      </c>
      <c r="D1116" s="760" t="s">
        <v>11</v>
      </c>
    </row>
    <row r="1117" spans="1:4" s="753" customFormat="1" ht="11.25" customHeight="1" x14ac:dyDescent="0.2">
      <c r="A1117" s="1239" t="s">
        <v>3826</v>
      </c>
      <c r="B1117" s="756">
        <v>89.3</v>
      </c>
      <c r="C1117" s="756">
        <v>89.3</v>
      </c>
      <c r="D1117" s="758" t="s">
        <v>2694</v>
      </c>
    </row>
    <row r="1118" spans="1:4" s="753" customFormat="1" ht="11.25" customHeight="1" x14ac:dyDescent="0.2">
      <c r="A1118" s="1239"/>
      <c r="B1118" s="756">
        <v>89.3</v>
      </c>
      <c r="C1118" s="756">
        <v>89.3</v>
      </c>
      <c r="D1118" s="758" t="s">
        <v>11</v>
      </c>
    </row>
    <row r="1119" spans="1:4" s="753" customFormat="1" ht="11.25" customHeight="1" x14ac:dyDescent="0.2">
      <c r="A1119" s="1239" t="s">
        <v>3827</v>
      </c>
      <c r="B1119" s="751">
        <v>274.39999999999998</v>
      </c>
      <c r="C1119" s="751">
        <v>0</v>
      </c>
      <c r="D1119" s="759" t="s">
        <v>3484</v>
      </c>
    </row>
    <row r="1120" spans="1:4" s="753" customFormat="1" ht="11.25" customHeight="1" x14ac:dyDescent="0.2">
      <c r="A1120" s="1239"/>
      <c r="B1120" s="754">
        <v>274.39999999999998</v>
      </c>
      <c r="C1120" s="754">
        <v>0</v>
      </c>
      <c r="D1120" s="760" t="s">
        <v>11</v>
      </c>
    </row>
    <row r="1121" spans="1:4" s="753" customFormat="1" ht="11.25" customHeight="1" x14ac:dyDescent="0.2">
      <c r="A1121" s="1239" t="s">
        <v>986</v>
      </c>
      <c r="B1121" s="751">
        <v>50</v>
      </c>
      <c r="C1121" s="751">
        <v>50</v>
      </c>
      <c r="D1121" s="759" t="s">
        <v>638</v>
      </c>
    </row>
    <row r="1122" spans="1:4" s="753" customFormat="1" ht="11.25" customHeight="1" x14ac:dyDescent="0.2">
      <c r="A1122" s="1239"/>
      <c r="B1122" s="754">
        <v>50</v>
      </c>
      <c r="C1122" s="754">
        <v>50</v>
      </c>
      <c r="D1122" s="760" t="s">
        <v>11</v>
      </c>
    </row>
    <row r="1123" spans="1:4" s="753" customFormat="1" ht="11.25" customHeight="1" x14ac:dyDescent="0.2">
      <c r="A1123" s="1239" t="s">
        <v>3828</v>
      </c>
      <c r="B1123" s="751">
        <v>64.099999999999994</v>
      </c>
      <c r="C1123" s="751">
        <v>64.099999999999994</v>
      </c>
      <c r="D1123" s="759" t="s">
        <v>2685</v>
      </c>
    </row>
    <row r="1124" spans="1:4" s="753" customFormat="1" ht="11.25" customHeight="1" x14ac:dyDescent="0.2">
      <c r="A1124" s="1239"/>
      <c r="B1124" s="754">
        <v>64.099999999999994</v>
      </c>
      <c r="C1124" s="754">
        <v>64.099999999999994</v>
      </c>
      <c r="D1124" s="760" t="s">
        <v>11</v>
      </c>
    </row>
    <row r="1125" spans="1:4" s="753" customFormat="1" ht="11.25" customHeight="1" x14ac:dyDescent="0.2">
      <c r="A1125" s="1239" t="s">
        <v>624</v>
      </c>
      <c r="B1125" s="756">
        <v>500</v>
      </c>
      <c r="C1125" s="756">
        <v>500</v>
      </c>
      <c r="D1125" s="758" t="s">
        <v>618</v>
      </c>
    </row>
    <row r="1126" spans="1:4" s="753" customFormat="1" ht="11.25" customHeight="1" x14ac:dyDescent="0.2">
      <c r="A1126" s="1239"/>
      <c r="B1126" s="756">
        <v>2900</v>
      </c>
      <c r="C1126" s="756">
        <v>2900</v>
      </c>
      <c r="D1126" s="758" t="s">
        <v>3829</v>
      </c>
    </row>
    <row r="1127" spans="1:4" s="753" customFormat="1" ht="11.25" customHeight="1" x14ac:dyDescent="0.2">
      <c r="A1127" s="1239"/>
      <c r="B1127" s="756">
        <v>3400</v>
      </c>
      <c r="C1127" s="756">
        <v>3400</v>
      </c>
      <c r="D1127" s="758" t="s">
        <v>11</v>
      </c>
    </row>
    <row r="1128" spans="1:4" s="753" customFormat="1" ht="11.25" customHeight="1" x14ac:dyDescent="0.2">
      <c r="A1128" s="1239" t="s">
        <v>625</v>
      </c>
      <c r="B1128" s="751">
        <v>300</v>
      </c>
      <c r="C1128" s="751">
        <v>300</v>
      </c>
      <c r="D1128" s="759" t="s">
        <v>618</v>
      </c>
    </row>
    <row r="1129" spans="1:4" s="753" customFormat="1" ht="11.25" customHeight="1" x14ac:dyDescent="0.2">
      <c r="A1129" s="1239"/>
      <c r="B1129" s="754">
        <v>300</v>
      </c>
      <c r="C1129" s="754">
        <v>300</v>
      </c>
      <c r="D1129" s="760" t="s">
        <v>11</v>
      </c>
    </row>
    <row r="1130" spans="1:4" s="753" customFormat="1" ht="11.25" customHeight="1" x14ac:dyDescent="0.2">
      <c r="A1130" s="1239" t="s">
        <v>3830</v>
      </c>
      <c r="B1130" s="751">
        <v>280</v>
      </c>
      <c r="C1130" s="751">
        <v>140</v>
      </c>
      <c r="D1130" s="759" t="s">
        <v>3484</v>
      </c>
    </row>
    <row r="1131" spans="1:4" s="753" customFormat="1" ht="11.25" customHeight="1" x14ac:dyDescent="0.2">
      <c r="A1131" s="1239"/>
      <c r="B1131" s="754">
        <v>280</v>
      </c>
      <c r="C1131" s="754">
        <v>140</v>
      </c>
      <c r="D1131" s="760" t="s">
        <v>11</v>
      </c>
    </row>
    <row r="1132" spans="1:4" s="753" customFormat="1" ht="21" x14ac:dyDescent="0.2">
      <c r="A1132" s="1239" t="s">
        <v>3831</v>
      </c>
      <c r="B1132" s="751">
        <v>100</v>
      </c>
      <c r="C1132" s="751">
        <v>100</v>
      </c>
      <c r="D1132" s="759" t="s">
        <v>2687</v>
      </c>
    </row>
    <row r="1133" spans="1:4" s="753" customFormat="1" ht="11.25" customHeight="1" x14ac:dyDescent="0.2">
      <c r="A1133" s="1239"/>
      <c r="B1133" s="756">
        <v>195</v>
      </c>
      <c r="C1133" s="756">
        <v>195</v>
      </c>
      <c r="D1133" s="758" t="s">
        <v>3479</v>
      </c>
    </row>
    <row r="1134" spans="1:4" s="753" customFormat="1" ht="11.25" customHeight="1" x14ac:dyDescent="0.2">
      <c r="A1134" s="1239"/>
      <c r="B1134" s="754">
        <v>295</v>
      </c>
      <c r="C1134" s="754">
        <v>295</v>
      </c>
      <c r="D1134" s="760" t="s">
        <v>11</v>
      </c>
    </row>
    <row r="1135" spans="1:4" s="753" customFormat="1" ht="11.25" customHeight="1" x14ac:dyDescent="0.2">
      <c r="A1135" s="1239" t="s">
        <v>3832</v>
      </c>
      <c r="B1135" s="756">
        <v>300</v>
      </c>
      <c r="C1135" s="756">
        <v>75</v>
      </c>
      <c r="D1135" s="758" t="s">
        <v>3484</v>
      </c>
    </row>
    <row r="1136" spans="1:4" s="753" customFormat="1" ht="11.25" customHeight="1" x14ac:dyDescent="0.2">
      <c r="A1136" s="1239"/>
      <c r="B1136" s="756">
        <v>999.6</v>
      </c>
      <c r="C1136" s="756">
        <v>499.8</v>
      </c>
      <c r="D1136" s="758" t="s">
        <v>2849</v>
      </c>
    </row>
    <row r="1137" spans="1:4" s="753" customFormat="1" ht="11.25" customHeight="1" x14ac:dyDescent="0.2">
      <c r="A1137" s="1239"/>
      <c r="B1137" s="756">
        <v>1299.5999999999999</v>
      </c>
      <c r="C1137" s="756">
        <v>574.79999999999995</v>
      </c>
      <c r="D1137" s="758" t="s">
        <v>11</v>
      </c>
    </row>
    <row r="1138" spans="1:4" s="753" customFormat="1" ht="11.25" customHeight="1" x14ac:dyDescent="0.2">
      <c r="A1138" s="1239" t="s">
        <v>3833</v>
      </c>
      <c r="B1138" s="751">
        <v>520</v>
      </c>
      <c r="C1138" s="751">
        <v>520</v>
      </c>
      <c r="D1138" s="759" t="s">
        <v>2676</v>
      </c>
    </row>
    <row r="1139" spans="1:4" s="753" customFormat="1" ht="11.25" customHeight="1" x14ac:dyDescent="0.2">
      <c r="A1139" s="1239"/>
      <c r="B1139" s="754">
        <v>520</v>
      </c>
      <c r="C1139" s="754">
        <v>520</v>
      </c>
      <c r="D1139" s="760" t="s">
        <v>11</v>
      </c>
    </row>
    <row r="1140" spans="1:4" s="753" customFormat="1" ht="11.25" customHeight="1" x14ac:dyDescent="0.2">
      <c r="A1140" s="1239" t="s">
        <v>3834</v>
      </c>
      <c r="B1140" s="756">
        <v>1689</v>
      </c>
      <c r="C1140" s="756">
        <v>1508.902</v>
      </c>
      <c r="D1140" s="758" t="s">
        <v>3514</v>
      </c>
    </row>
    <row r="1141" spans="1:4" s="753" customFormat="1" ht="11.25" customHeight="1" x14ac:dyDescent="0.2">
      <c r="A1141" s="1239"/>
      <c r="B1141" s="756">
        <v>1689</v>
      </c>
      <c r="C1141" s="756">
        <v>1508.902</v>
      </c>
      <c r="D1141" s="758" t="s">
        <v>11</v>
      </c>
    </row>
    <row r="1142" spans="1:4" s="753" customFormat="1" ht="11.25" customHeight="1" x14ac:dyDescent="0.2">
      <c r="A1142" s="1239" t="s">
        <v>3835</v>
      </c>
      <c r="B1142" s="751">
        <v>1856</v>
      </c>
      <c r="C1142" s="751">
        <v>1856</v>
      </c>
      <c r="D1142" s="759" t="s">
        <v>2676</v>
      </c>
    </row>
    <row r="1143" spans="1:4" s="753" customFormat="1" ht="11.25" customHeight="1" x14ac:dyDescent="0.2">
      <c r="A1143" s="1239"/>
      <c r="B1143" s="756">
        <v>200</v>
      </c>
      <c r="C1143" s="756">
        <v>200</v>
      </c>
      <c r="D1143" s="758" t="s">
        <v>2683</v>
      </c>
    </row>
    <row r="1144" spans="1:4" s="753" customFormat="1" ht="21" x14ac:dyDescent="0.2">
      <c r="A1144" s="1239"/>
      <c r="B1144" s="756">
        <v>380</v>
      </c>
      <c r="C1144" s="756">
        <v>380</v>
      </c>
      <c r="D1144" s="758" t="s">
        <v>3488</v>
      </c>
    </row>
    <row r="1145" spans="1:4" s="753" customFormat="1" ht="11.25" customHeight="1" x14ac:dyDescent="0.2">
      <c r="A1145" s="1239"/>
      <c r="B1145" s="756">
        <v>3502.05</v>
      </c>
      <c r="C1145" s="756">
        <v>3502.05</v>
      </c>
      <c r="D1145" s="758" t="s">
        <v>2680</v>
      </c>
    </row>
    <row r="1146" spans="1:4" s="753" customFormat="1" ht="11.25" customHeight="1" x14ac:dyDescent="0.2">
      <c r="A1146" s="1239"/>
      <c r="B1146" s="754">
        <v>5938.05</v>
      </c>
      <c r="C1146" s="754">
        <v>5938.05</v>
      </c>
      <c r="D1146" s="760" t="s">
        <v>11</v>
      </c>
    </row>
    <row r="1147" spans="1:4" s="753" customFormat="1" ht="21" x14ac:dyDescent="0.2">
      <c r="A1147" s="1239" t="s">
        <v>3836</v>
      </c>
      <c r="B1147" s="756">
        <v>40</v>
      </c>
      <c r="C1147" s="756">
        <v>40</v>
      </c>
      <c r="D1147" s="758" t="s">
        <v>2687</v>
      </c>
    </row>
    <row r="1148" spans="1:4" s="753" customFormat="1" ht="11.25" customHeight="1" x14ac:dyDescent="0.2">
      <c r="A1148" s="1239"/>
      <c r="B1148" s="756">
        <v>40</v>
      </c>
      <c r="C1148" s="756">
        <v>40</v>
      </c>
      <c r="D1148" s="758" t="s">
        <v>11</v>
      </c>
    </row>
    <row r="1149" spans="1:4" s="753" customFormat="1" ht="11.25" customHeight="1" x14ac:dyDescent="0.2">
      <c r="A1149" s="1239" t="s">
        <v>3837</v>
      </c>
      <c r="B1149" s="751">
        <v>995.2</v>
      </c>
      <c r="C1149" s="751">
        <v>497.6</v>
      </c>
      <c r="D1149" s="759" t="s">
        <v>2849</v>
      </c>
    </row>
    <row r="1150" spans="1:4" s="753" customFormat="1" ht="11.25" customHeight="1" x14ac:dyDescent="0.2">
      <c r="A1150" s="1239"/>
      <c r="B1150" s="754">
        <v>995.2</v>
      </c>
      <c r="C1150" s="754">
        <v>497.6</v>
      </c>
      <c r="D1150" s="760" t="s">
        <v>11</v>
      </c>
    </row>
    <row r="1151" spans="1:4" s="753" customFormat="1" ht="11.25" customHeight="1" x14ac:dyDescent="0.2">
      <c r="A1151" s="1239" t="s">
        <v>1081</v>
      </c>
      <c r="B1151" s="756">
        <v>40</v>
      </c>
      <c r="C1151" s="756">
        <v>40</v>
      </c>
      <c r="D1151" s="758" t="s">
        <v>711</v>
      </c>
    </row>
    <row r="1152" spans="1:4" s="753" customFormat="1" ht="11.25" customHeight="1" x14ac:dyDescent="0.2">
      <c r="A1152" s="1239"/>
      <c r="B1152" s="756">
        <v>40</v>
      </c>
      <c r="C1152" s="756">
        <v>40</v>
      </c>
      <c r="D1152" s="758" t="s">
        <v>11</v>
      </c>
    </row>
    <row r="1153" spans="1:4" s="753" customFormat="1" ht="11.25" customHeight="1" x14ac:dyDescent="0.2">
      <c r="A1153" s="1239" t="s">
        <v>3838</v>
      </c>
      <c r="B1153" s="751">
        <v>400</v>
      </c>
      <c r="C1153" s="751">
        <v>400</v>
      </c>
      <c r="D1153" s="759" t="s">
        <v>3479</v>
      </c>
    </row>
    <row r="1154" spans="1:4" s="753" customFormat="1" ht="11.25" customHeight="1" x14ac:dyDescent="0.2">
      <c r="A1154" s="1239"/>
      <c r="B1154" s="754">
        <v>400</v>
      </c>
      <c r="C1154" s="754">
        <v>400</v>
      </c>
      <c r="D1154" s="760" t="s">
        <v>11</v>
      </c>
    </row>
    <row r="1155" spans="1:4" s="753" customFormat="1" ht="11.25" customHeight="1" x14ac:dyDescent="0.2">
      <c r="A1155" s="1239" t="s">
        <v>987</v>
      </c>
      <c r="B1155" s="756">
        <v>100</v>
      </c>
      <c r="C1155" s="756">
        <v>100</v>
      </c>
      <c r="D1155" s="758" t="s">
        <v>638</v>
      </c>
    </row>
    <row r="1156" spans="1:4" s="753" customFormat="1" ht="11.25" customHeight="1" x14ac:dyDescent="0.2">
      <c r="A1156" s="1239"/>
      <c r="B1156" s="756">
        <v>100</v>
      </c>
      <c r="C1156" s="756">
        <v>100</v>
      </c>
      <c r="D1156" s="758" t="s">
        <v>11</v>
      </c>
    </row>
    <row r="1157" spans="1:4" s="753" customFormat="1" ht="11.25" customHeight="1" x14ac:dyDescent="0.2">
      <c r="A1157" s="1239" t="s">
        <v>3839</v>
      </c>
      <c r="B1157" s="751">
        <v>2278.5</v>
      </c>
      <c r="C1157" s="751">
        <v>2278.4969999999998</v>
      </c>
      <c r="D1157" s="759" t="s">
        <v>894</v>
      </c>
    </row>
    <row r="1158" spans="1:4" s="753" customFormat="1" ht="11.25" customHeight="1" x14ac:dyDescent="0.2">
      <c r="A1158" s="1239"/>
      <c r="B1158" s="754">
        <v>2278.5</v>
      </c>
      <c r="C1158" s="754">
        <v>2278.4969999999998</v>
      </c>
      <c r="D1158" s="760" t="s">
        <v>11</v>
      </c>
    </row>
    <row r="1159" spans="1:4" s="753" customFormat="1" ht="11.25" customHeight="1" x14ac:dyDescent="0.2">
      <c r="A1159" s="1239" t="s">
        <v>3840</v>
      </c>
      <c r="B1159" s="756">
        <v>229</v>
      </c>
      <c r="C1159" s="756">
        <v>229</v>
      </c>
      <c r="D1159" s="758" t="s">
        <v>3479</v>
      </c>
    </row>
    <row r="1160" spans="1:4" s="753" customFormat="1" ht="11.25" customHeight="1" x14ac:dyDescent="0.2">
      <c r="A1160" s="1239"/>
      <c r="B1160" s="756">
        <v>229</v>
      </c>
      <c r="C1160" s="756">
        <v>229</v>
      </c>
      <c r="D1160" s="758" t="s">
        <v>11</v>
      </c>
    </row>
    <row r="1161" spans="1:4" s="753" customFormat="1" ht="11.25" customHeight="1" x14ac:dyDescent="0.2">
      <c r="A1161" s="1239" t="s">
        <v>1082</v>
      </c>
      <c r="B1161" s="751">
        <v>5000</v>
      </c>
      <c r="C1161" s="751">
        <v>5000</v>
      </c>
      <c r="D1161" s="759" t="s">
        <v>711</v>
      </c>
    </row>
    <row r="1162" spans="1:4" s="753" customFormat="1" ht="11.25" customHeight="1" x14ac:dyDescent="0.2">
      <c r="A1162" s="1239"/>
      <c r="B1162" s="754">
        <v>5000</v>
      </c>
      <c r="C1162" s="754">
        <v>5000</v>
      </c>
      <c r="D1162" s="760" t="s">
        <v>11</v>
      </c>
    </row>
    <row r="1163" spans="1:4" s="753" customFormat="1" ht="11.25" customHeight="1" x14ac:dyDescent="0.2">
      <c r="A1163" s="1239" t="s">
        <v>3841</v>
      </c>
      <c r="B1163" s="751">
        <v>100</v>
      </c>
      <c r="C1163" s="751">
        <v>100</v>
      </c>
      <c r="D1163" s="759" t="s">
        <v>2685</v>
      </c>
    </row>
    <row r="1164" spans="1:4" s="753" customFormat="1" ht="11.25" customHeight="1" x14ac:dyDescent="0.2">
      <c r="A1164" s="1239"/>
      <c r="B1164" s="754">
        <v>100</v>
      </c>
      <c r="C1164" s="754">
        <v>100</v>
      </c>
      <c r="D1164" s="760" t="s">
        <v>11</v>
      </c>
    </row>
    <row r="1165" spans="1:4" s="753" customFormat="1" ht="21" x14ac:dyDescent="0.2">
      <c r="A1165" s="1239" t="s">
        <v>5162</v>
      </c>
      <c r="B1165" s="751">
        <v>40</v>
      </c>
      <c r="C1165" s="751">
        <v>38</v>
      </c>
      <c r="D1165" s="759" t="s">
        <v>2687</v>
      </c>
    </row>
    <row r="1166" spans="1:4" s="753" customFormat="1" ht="11.25" customHeight="1" x14ac:dyDescent="0.2">
      <c r="A1166" s="1239"/>
      <c r="B1166" s="754">
        <v>40</v>
      </c>
      <c r="C1166" s="754">
        <v>38</v>
      </c>
      <c r="D1166" s="760" t="s">
        <v>11</v>
      </c>
    </row>
    <row r="1167" spans="1:4" s="753" customFormat="1" ht="21" x14ac:dyDescent="0.2">
      <c r="A1167" s="1239" t="s">
        <v>3842</v>
      </c>
      <c r="B1167" s="756">
        <v>394</v>
      </c>
      <c r="C1167" s="756">
        <v>394</v>
      </c>
      <c r="D1167" s="758" t="s">
        <v>2822</v>
      </c>
    </row>
    <row r="1168" spans="1:4" s="753" customFormat="1" ht="11.25" customHeight="1" x14ac:dyDescent="0.2">
      <c r="A1168" s="1239"/>
      <c r="B1168" s="756">
        <v>802</v>
      </c>
      <c r="C1168" s="756">
        <v>802</v>
      </c>
      <c r="D1168" s="758" t="s">
        <v>2676</v>
      </c>
    </row>
    <row r="1169" spans="1:4" s="753" customFormat="1" ht="11.25" customHeight="1" x14ac:dyDescent="0.2">
      <c r="A1169" s="1239"/>
      <c r="B1169" s="756">
        <v>286.10000000000002</v>
      </c>
      <c r="C1169" s="756">
        <v>286.10000000000002</v>
      </c>
      <c r="D1169" s="758" t="s">
        <v>2683</v>
      </c>
    </row>
    <row r="1170" spans="1:4" s="753" customFormat="1" ht="11.25" customHeight="1" x14ac:dyDescent="0.2">
      <c r="A1170" s="1239"/>
      <c r="B1170" s="756">
        <v>1482.1</v>
      </c>
      <c r="C1170" s="756">
        <v>1482.1</v>
      </c>
      <c r="D1170" s="758" t="s">
        <v>11</v>
      </c>
    </row>
    <row r="1171" spans="1:4" s="753" customFormat="1" ht="11.25" customHeight="1" x14ac:dyDescent="0.2">
      <c r="A1171" s="1239" t="s">
        <v>3843</v>
      </c>
      <c r="B1171" s="751">
        <v>115.5</v>
      </c>
      <c r="C1171" s="751">
        <v>27.5</v>
      </c>
      <c r="D1171" s="759" t="s">
        <v>2724</v>
      </c>
    </row>
    <row r="1172" spans="1:4" s="753" customFormat="1" ht="11.25" customHeight="1" x14ac:dyDescent="0.2">
      <c r="A1172" s="1239"/>
      <c r="B1172" s="754">
        <v>115.5</v>
      </c>
      <c r="C1172" s="754">
        <v>27.5</v>
      </c>
      <c r="D1172" s="760" t="s">
        <v>11</v>
      </c>
    </row>
    <row r="1173" spans="1:4" s="753" customFormat="1" ht="11.25" customHeight="1" x14ac:dyDescent="0.2">
      <c r="A1173" s="1239" t="s">
        <v>3844</v>
      </c>
      <c r="B1173" s="751">
        <v>270.56</v>
      </c>
      <c r="C1173" s="751">
        <v>270.56099999999998</v>
      </c>
      <c r="D1173" s="759" t="s">
        <v>3797</v>
      </c>
    </row>
    <row r="1174" spans="1:4" s="753" customFormat="1" ht="11.25" customHeight="1" x14ac:dyDescent="0.2">
      <c r="A1174" s="1239"/>
      <c r="B1174" s="754">
        <v>270.56</v>
      </c>
      <c r="C1174" s="754">
        <v>270.56099999999998</v>
      </c>
      <c r="D1174" s="760" t="s">
        <v>11</v>
      </c>
    </row>
    <row r="1175" spans="1:4" s="753" customFormat="1" ht="11.25" customHeight="1" x14ac:dyDescent="0.2">
      <c r="A1175" s="1239" t="s">
        <v>3845</v>
      </c>
      <c r="B1175" s="751">
        <v>300</v>
      </c>
      <c r="C1175" s="751">
        <v>300</v>
      </c>
      <c r="D1175" s="759" t="s">
        <v>3797</v>
      </c>
    </row>
    <row r="1176" spans="1:4" s="753" customFormat="1" ht="11.25" customHeight="1" x14ac:dyDescent="0.2">
      <c r="A1176" s="1239"/>
      <c r="B1176" s="754">
        <v>300</v>
      </c>
      <c r="C1176" s="754">
        <v>300</v>
      </c>
      <c r="D1176" s="760" t="s">
        <v>11</v>
      </c>
    </row>
    <row r="1177" spans="1:4" s="753" customFormat="1" ht="11.25" customHeight="1" x14ac:dyDescent="0.2">
      <c r="A1177" s="1239" t="s">
        <v>3846</v>
      </c>
      <c r="B1177" s="756">
        <v>300</v>
      </c>
      <c r="C1177" s="756">
        <v>300</v>
      </c>
      <c r="D1177" s="758" t="s">
        <v>3797</v>
      </c>
    </row>
    <row r="1178" spans="1:4" s="753" customFormat="1" ht="11.25" customHeight="1" x14ac:dyDescent="0.2">
      <c r="A1178" s="1239"/>
      <c r="B1178" s="756">
        <v>300</v>
      </c>
      <c r="C1178" s="756">
        <v>300</v>
      </c>
      <c r="D1178" s="758" t="s">
        <v>11</v>
      </c>
    </row>
    <row r="1179" spans="1:4" s="753" customFormat="1" ht="11.25" customHeight="1" x14ac:dyDescent="0.2">
      <c r="A1179" s="1239" t="s">
        <v>3847</v>
      </c>
      <c r="B1179" s="751">
        <v>300</v>
      </c>
      <c r="C1179" s="751">
        <v>300</v>
      </c>
      <c r="D1179" s="759" t="s">
        <v>3797</v>
      </c>
    </row>
    <row r="1180" spans="1:4" s="753" customFormat="1" ht="11.25" customHeight="1" x14ac:dyDescent="0.2">
      <c r="A1180" s="1239"/>
      <c r="B1180" s="754">
        <v>300</v>
      </c>
      <c r="C1180" s="754">
        <v>300</v>
      </c>
      <c r="D1180" s="760" t="s">
        <v>11</v>
      </c>
    </row>
    <row r="1181" spans="1:4" s="753" customFormat="1" ht="11.25" customHeight="1" x14ac:dyDescent="0.2">
      <c r="A1181" s="1239" t="s">
        <v>3848</v>
      </c>
      <c r="B1181" s="756">
        <v>300</v>
      </c>
      <c r="C1181" s="756">
        <v>300</v>
      </c>
      <c r="D1181" s="758" t="s">
        <v>3797</v>
      </c>
    </row>
    <row r="1182" spans="1:4" s="753" customFormat="1" ht="11.25" customHeight="1" x14ac:dyDescent="0.2">
      <c r="A1182" s="1239"/>
      <c r="B1182" s="756">
        <v>300</v>
      </c>
      <c r="C1182" s="756">
        <v>300</v>
      </c>
      <c r="D1182" s="758" t="s">
        <v>11</v>
      </c>
    </row>
    <row r="1183" spans="1:4" s="753" customFormat="1" ht="11.25" customHeight="1" x14ac:dyDescent="0.2">
      <c r="A1183" s="1239" t="s">
        <v>3849</v>
      </c>
      <c r="B1183" s="751">
        <v>300</v>
      </c>
      <c r="C1183" s="751">
        <v>300</v>
      </c>
      <c r="D1183" s="759" t="s">
        <v>3797</v>
      </c>
    </row>
    <row r="1184" spans="1:4" s="753" customFormat="1" ht="11.25" customHeight="1" x14ac:dyDescent="0.2">
      <c r="A1184" s="1239"/>
      <c r="B1184" s="754">
        <v>300</v>
      </c>
      <c r="C1184" s="754">
        <v>300</v>
      </c>
      <c r="D1184" s="760" t="s">
        <v>11</v>
      </c>
    </row>
    <row r="1185" spans="1:4" s="753" customFormat="1" ht="11.25" customHeight="1" x14ac:dyDescent="0.2">
      <c r="A1185" s="1239" t="s">
        <v>3850</v>
      </c>
      <c r="B1185" s="756">
        <v>60</v>
      </c>
      <c r="C1185" s="756">
        <v>60</v>
      </c>
      <c r="D1185" s="758" t="s">
        <v>501</v>
      </c>
    </row>
    <row r="1186" spans="1:4" s="753" customFormat="1" ht="11.25" customHeight="1" x14ac:dyDescent="0.2">
      <c r="A1186" s="1239"/>
      <c r="B1186" s="756">
        <v>60</v>
      </c>
      <c r="C1186" s="756">
        <v>60</v>
      </c>
      <c r="D1186" s="758" t="s">
        <v>11</v>
      </c>
    </row>
    <row r="1187" spans="1:4" s="753" customFormat="1" ht="11.25" customHeight="1" x14ac:dyDescent="0.2">
      <c r="A1187" s="1239" t="s">
        <v>988</v>
      </c>
      <c r="B1187" s="751">
        <v>40</v>
      </c>
      <c r="C1187" s="751">
        <v>40</v>
      </c>
      <c r="D1187" s="759" t="s">
        <v>638</v>
      </c>
    </row>
    <row r="1188" spans="1:4" s="753" customFormat="1" ht="11.25" customHeight="1" x14ac:dyDescent="0.2">
      <c r="A1188" s="1239"/>
      <c r="B1188" s="754">
        <v>40</v>
      </c>
      <c r="C1188" s="754">
        <v>40</v>
      </c>
      <c r="D1188" s="760" t="s">
        <v>11</v>
      </c>
    </row>
    <row r="1189" spans="1:4" s="753" customFormat="1" ht="11.25" customHeight="1" x14ac:dyDescent="0.2">
      <c r="A1189" s="1239" t="s">
        <v>3851</v>
      </c>
      <c r="B1189" s="756">
        <v>80</v>
      </c>
      <c r="C1189" s="756">
        <v>80</v>
      </c>
      <c r="D1189" s="758" t="s">
        <v>2693</v>
      </c>
    </row>
    <row r="1190" spans="1:4" s="753" customFormat="1" ht="11.25" customHeight="1" x14ac:dyDescent="0.2">
      <c r="A1190" s="1239"/>
      <c r="B1190" s="756">
        <v>80</v>
      </c>
      <c r="C1190" s="756">
        <v>80</v>
      </c>
      <c r="D1190" s="758" t="s">
        <v>11</v>
      </c>
    </row>
    <row r="1191" spans="1:4" s="753" customFormat="1" ht="11.25" customHeight="1" x14ac:dyDescent="0.2">
      <c r="A1191" s="1239" t="s">
        <v>3852</v>
      </c>
      <c r="B1191" s="751">
        <v>30</v>
      </c>
      <c r="C1191" s="751">
        <v>30</v>
      </c>
      <c r="D1191" s="759" t="s">
        <v>2693</v>
      </c>
    </row>
    <row r="1192" spans="1:4" s="753" customFormat="1" ht="11.25" customHeight="1" x14ac:dyDescent="0.2">
      <c r="A1192" s="1239"/>
      <c r="B1192" s="754">
        <v>30</v>
      </c>
      <c r="C1192" s="754">
        <v>30</v>
      </c>
      <c r="D1192" s="760" t="s">
        <v>11</v>
      </c>
    </row>
    <row r="1193" spans="1:4" s="753" customFormat="1" ht="11.25" customHeight="1" x14ac:dyDescent="0.2">
      <c r="A1193" s="1239" t="s">
        <v>989</v>
      </c>
      <c r="B1193" s="756">
        <v>200</v>
      </c>
      <c r="C1193" s="756">
        <v>200</v>
      </c>
      <c r="D1193" s="758" t="s">
        <v>638</v>
      </c>
    </row>
    <row r="1194" spans="1:4" s="753" customFormat="1" ht="11.25" customHeight="1" x14ac:dyDescent="0.2">
      <c r="A1194" s="1239"/>
      <c r="B1194" s="756">
        <v>200</v>
      </c>
      <c r="C1194" s="756">
        <v>200</v>
      </c>
      <c r="D1194" s="758" t="s">
        <v>11</v>
      </c>
    </row>
    <row r="1195" spans="1:4" s="753" customFormat="1" ht="11.25" customHeight="1" x14ac:dyDescent="0.2">
      <c r="A1195" s="1239" t="s">
        <v>3853</v>
      </c>
      <c r="B1195" s="751">
        <v>80</v>
      </c>
      <c r="C1195" s="751">
        <v>80</v>
      </c>
      <c r="D1195" s="759" t="s">
        <v>2693</v>
      </c>
    </row>
    <row r="1196" spans="1:4" s="753" customFormat="1" ht="11.25" customHeight="1" x14ac:dyDescent="0.2">
      <c r="A1196" s="1239"/>
      <c r="B1196" s="754">
        <v>80</v>
      </c>
      <c r="C1196" s="754">
        <v>80</v>
      </c>
      <c r="D1196" s="760" t="s">
        <v>11</v>
      </c>
    </row>
    <row r="1197" spans="1:4" s="753" customFormat="1" ht="11.25" customHeight="1" x14ac:dyDescent="0.2">
      <c r="A1197" s="1239" t="s">
        <v>626</v>
      </c>
      <c r="B1197" s="751">
        <v>300</v>
      </c>
      <c r="C1197" s="751">
        <v>300</v>
      </c>
      <c r="D1197" s="759" t="s">
        <v>618</v>
      </c>
    </row>
    <row r="1198" spans="1:4" s="753" customFormat="1" ht="11.25" customHeight="1" x14ac:dyDescent="0.2">
      <c r="A1198" s="1239"/>
      <c r="B1198" s="754">
        <v>300</v>
      </c>
      <c r="C1198" s="754">
        <v>300</v>
      </c>
      <c r="D1198" s="760" t="s">
        <v>11</v>
      </c>
    </row>
    <row r="1199" spans="1:4" s="753" customFormat="1" ht="11.25" customHeight="1" x14ac:dyDescent="0.2">
      <c r="A1199" s="1239" t="s">
        <v>3854</v>
      </c>
      <c r="B1199" s="751">
        <v>80</v>
      </c>
      <c r="C1199" s="751">
        <v>80</v>
      </c>
      <c r="D1199" s="759" t="s">
        <v>2693</v>
      </c>
    </row>
    <row r="1200" spans="1:4" s="753" customFormat="1" ht="11.25" customHeight="1" x14ac:dyDescent="0.2">
      <c r="A1200" s="1239"/>
      <c r="B1200" s="754">
        <v>80</v>
      </c>
      <c r="C1200" s="754">
        <v>80</v>
      </c>
      <c r="D1200" s="760" t="s">
        <v>11</v>
      </c>
    </row>
    <row r="1201" spans="1:4" s="753" customFormat="1" ht="11.25" customHeight="1" x14ac:dyDescent="0.2">
      <c r="A1201" s="1239" t="s">
        <v>999</v>
      </c>
      <c r="B1201" s="756">
        <v>200</v>
      </c>
      <c r="C1201" s="756">
        <v>200</v>
      </c>
      <c r="D1201" s="758" t="s">
        <v>3855</v>
      </c>
    </row>
    <row r="1202" spans="1:4" s="753" customFormat="1" ht="11.25" customHeight="1" x14ac:dyDescent="0.2">
      <c r="A1202" s="1239"/>
      <c r="B1202" s="756">
        <v>200</v>
      </c>
      <c r="C1202" s="756">
        <v>200</v>
      </c>
      <c r="D1202" s="758" t="s">
        <v>11</v>
      </c>
    </row>
    <row r="1203" spans="1:4" s="753" customFormat="1" ht="11.25" customHeight="1" x14ac:dyDescent="0.2">
      <c r="A1203" s="1239" t="s">
        <v>990</v>
      </c>
      <c r="B1203" s="751">
        <v>10</v>
      </c>
      <c r="C1203" s="751">
        <v>10</v>
      </c>
      <c r="D1203" s="759" t="s">
        <v>638</v>
      </c>
    </row>
    <row r="1204" spans="1:4" s="753" customFormat="1" ht="11.25" customHeight="1" x14ac:dyDescent="0.2">
      <c r="A1204" s="1239"/>
      <c r="B1204" s="754">
        <v>10</v>
      </c>
      <c r="C1204" s="754">
        <v>10</v>
      </c>
      <c r="D1204" s="760" t="s">
        <v>11</v>
      </c>
    </row>
    <row r="1205" spans="1:4" s="753" customFormat="1" ht="11.25" customHeight="1" x14ac:dyDescent="0.2">
      <c r="A1205" s="1239" t="s">
        <v>3856</v>
      </c>
      <c r="B1205" s="756">
        <v>50</v>
      </c>
      <c r="C1205" s="756">
        <v>48.548999999999999</v>
      </c>
      <c r="D1205" s="758" t="s">
        <v>501</v>
      </c>
    </row>
    <row r="1206" spans="1:4" s="753" customFormat="1" ht="11.25" customHeight="1" x14ac:dyDescent="0.2">
      <c r="A1206" s="1239"/>
      <c r="B1206" s="756">
        <v>50</v>
      </c>
      <c r="C1206" s="756">
        <v>48.548999999999999</v>
      </c>
      <c r="D1206" s="758" t="s">
        <v>11</v>
      </c>
    </row>
    <row r="1207" spans="1:4" s="753" customFormat="1" ht="11.25" customHeight="1" x14ac:dyDescent="0.2">
      <c r="A1207" s="1239" t="s">
        <v>3857</v>
      </c>
      <c r="B1207" s="751">
        <v>120</v>
      </c>
      <c r="C1207" s="751">
        <v>120</v>
      </c>
      <c r="D1207" s="759" t="s">
        <v>501</v>
      </c>
    </row>
    <row r="1208" spans="1:4" s="753" customFormat="1" ht="11.25" customHeight="1" x14ac:dyDescent="0.2">
      <c r="A1208" s="1239"/>
      <c r="B1208" s="754">
        <v>120</v>
      </c>
      <c r="C1208" s="754">
        <v>120</v>
      </c>
      <c r="D1208" s="760" t="s">
        <v>11</v>
      </c>
    </row>
    <row r="1209" spans="1:4" s="753" customFormat="1" ht="21" x14ac:dyDescent="0.2">
      <c r="A1209" s="1239" t="s">
        <v>3858</v>
      </c>
      <c r="B1209" s="756">
        <v>182</v>
      </c>
      <c r="C1209" s="756">
        <v>182</v>
      </c>
      <c r="D1209" s="758" t="s">
        <v>2822</v>
      </c>
    </row>
    <row r="1210" spans="1:4" s="753" customFormat="1" ht="11.25" customHeight="1" x14ac:dyDescent="0.2">
      <c r="A1210" s="1239"/>
      <c r="B1210" s="756">
        <v>250</v>
      </c>
      <c r="C1210" s="756">
        <v>250</v>
      </c>
      <c r="D1210" s="758" t="s">
        <v>2676</v>
      </c>
    </row>
    <row r="1211" spans="1:4" s="753" customFormat="1" ht="11.25" customHeight="1" x14ac:dyDescent="0.2">
      <c r="A1211" s="1239"/>
      <c r="B1211" s="756">
        <v>400</v>
      </c>
      <c r="C1211" s="756">
        <v>400</v>
      </c>
      <c r="D1211" s="758" t="s">
        <v>3508</v>
      </c>
    </row>
    <row r="1212" spans="1:4" s="753" customFormat="1" ht="11.25" customHeight="1" x14ac:dyDescent="0.2">
      <c r="A1212" s="1239"/>
      <c r="B1212" s="756">
        <v>832</v>
      </c>
      <c r="C1212" s="756">
        <v>832</v>
      </c>
      <c r="D1212" s="758" t="s">
        <v>11</v>
      </c>
    </row>
    <row r="1213" spans="1:4" s="753" customFormat="1" ht="11.25" customHeight="1" x14ac:dyDescent="0.2">
      <c r="A1213" s="1239" t="s">
        <v>3859</v>
      </c>
      <c r="B1213" s="751">
        <v>4085</v>
      </c>
      <c r="C1213" s="751">
        <v>4085</v>
      </c>
      <c r="D1213" s="759" t="s">
        <v>2676</v>
      </c>
    </row>
    <row r="1214" spans="1:4" s="753" customFormat="1" ht="11.25" customHeight="1" x14ac:dyDescent="0.2">
      <c r="A1214" s="1239"/>
      <c r="B1214" s="754">
        <v>4085</v>
      </c>
      <c r="C1214" s="754">
        <v>4085</v>
      </c>
      <c r="D1214" s="760" t="s">
        <v>11</v>
      </c>
    </row>
    <row r="1215" spans="1:4" s="753" customFormat="1" ht="11.25" customHeight="1" x14ac:dyDescent="0.2">
      <c r="A1215" s="1239" t="s">
        <v>658</v>
      </c>
      <c r="B1215" s="756">
        <v>90</v>
      </c>
      <c r="C1215" s="756">
        <v>90</v>
      </c>
      <c r="D1215" s="758" t="s">
        <v>711</v>
      </c>
    </row>
    <row r="1216" spans="1:4" s="753" customFormat="1" ht="11.25" customHeight="1" x14ac:dyDescent="0.2">
      <c r="A1216" s="1239"/>
      <c r="B1216" s="756">
        <v>90</v>
      </c>
      <c r="C1216" s="756">
        <v>90</v>
      </c>
      <c r="D1216" s="758" t="s">
        <v>11</v>
      </c>
    </row>
    <row r="1217" spans="1:4" s="753" customFormat="1" ht="11.25" customHeight="1" x14ac:dyDescent="0.2">
      <c r="A1217" s="1239" t="s">
        <v>3860</v>
      </c>
      <c r="B1217" s="751">
        <v>1487.56</v>
      </c>
      <c r="C1217" s="751">
        <v>1487.5519999999999</v>
      </c>
      <c r="D1217" s="759" t="s">
        <v>3861</v>
      </c>
    </row>
    <row r="1218" spans="1:4" s="753" customFormat="1" ht="11.25" customHeight="1" x14ac:dyDescent="0.2">
      <c r="A1218" s="1239"/>
      <c r="B1218" s="754">
        <v>1487.56</v>
      </c>
      <c r="C1218" s="754">
        <v>1487.5519999999999</v>
      </c>
      <c r="D1218" s="760" t="s">
        <v>11</v>
      </c>
    </row>
    <row r="1219" spans="1:4" s="753" customFormat="1" ht="11.25" customHeight="1" x14ac:dyDescent="0.2">
      <c r="A1219" s="1239" t="s">
        <v>1083</v>
      </c>
      <c r="B1219" s="751">
        <v>30</v>
      </c>
      <c r="C1219" s="751">
        <v>30</v>
      </c>
      <c r="D1219" s="759" t="s">
        <v>3479</v>
      </c>
    </row>
    <row r="1220" spans="1:4" s="753" customFormat="1" ht="11.25" customHeight="1" x14ac:dyDescent="0.2">
      <c r="A1220" s="1239"/>
      <c r="B1220" s="756">
        <v>80</v>
      </c>
      <c r="C1220" s="756">
        <v>80</v>
      </c>
      <c r="D1220" s="758" t="s">
        <v>711</v>
      </c>
    </row>
    <row r="1221" spans="1:4" s="753" customFormat="1" ht="11.25" customHeight="1" x14ac:dyDescent="0.2">
      <c r="A1221" s="1239"/>
      <c r="B1221" s="754">
        <v>110</v>
      </c>
      <c r="C1221" s="754">
        <v>110</v>
      </c>
      <c r="D1221" s="760" t="s">
        <v>11</v>
      </c>
    </row>
    <row r="1222" spans="1:4" s="753" customFormat="1" ht="11.25" customHeight="1" x14ac:dyDescent="0.2">
      <c r="A1222" s="1239" t="s">
        <v>3862</v>
      </c>
      <c r="B1222" s="751">
        <v>72.599999999999994</v>
      </c>
      <c r="C1222" s="751">
        <v>72.599999999999994</v>
      </c>
      <c r="D1222" s="759" t="s">
        <v>3479</v>
      </c>
    </row>
    <row r="1223" spans="1:4" s="753" customFormat="1" ht="11.25" customHeight="1" x14ac:dyDescent="0.2">
      <c r="A1223" s="1239"/>
      <c r="B1223" s="756">
        <v>300</v>
      </c>
      <c r="C1223" s="756">
        <v>300</v>
      </c>
      <c r="D1223" s="758" t="s">
        <v>708</v>
      </c>
    </row>
    <row r="1224" spans="1:4" s="753" customFormat="1" ht="11.25" customHeight="1" x14ac:dyDescent="0.2">
      <c r="A1224" s="1239"/>
      <c r="B1224" s="756">
        <v>3000</v>
      </c>
      <c r="C1224" s="756">
        <v>3000</v>
      </c>
      <c r="D1224" s="758" t="s">
        <v>711</v>
      </c>
    </row>
    <row r="1225" spans="1:4" s="753" customFormat="1" ht="11.25" customHeight="1" x14ac:dyDescent="0.2">
      <c r="A1225" s="1239"/>
      <c r="B1225" s="754">
        <v>3372.6</v>
      </c>
      <c r="C1225" s="754">
        <v>3372.6</v>
      </c>
      <c r="D1225" s="760" t="s">
        <v>11</v>
      </c>
    </row>
    <row r="1226" spans="1:4" s="753" customFormat="1" ht="11.25" customHeight="1" x14ac:dyDescent="0.2">
      <c r="A1226" s="1239" t="s">
        <v>3863</v>
      </c>
      <c r="B1226" s="756">
        <v>4222.54</v>
      </c>
      <c r="C1226" s="756">
        <v>4222.5389999999998</v>
      </c>
      <c r="D1226" s="758" t="s">
        <v>894</v>
      </c>
    </row>
    <row r="1227" spans="1:4" s="753" customFormat="1" ht="11.25" customHeight="1" x14ac:dyDescent="0.2">
      <c r="A1227" s="1239"/>
      <c r="B1227" s="756">
        <v>4222.54</v>
      </c>
      <c r="C1227" s="756">
        <v>4222.5389999999998</v>
      </c>
      <c r="D1227" s="758" t="s">
        <v>11</v>
      </c>
    </row>
    <row r="1228" spans="1:4" s="753" customFormat="1" ht="11.25" customHeight="1" x14ac:dyDescent="0.2">
      <c r="A1228" s="1239" t="s">
        <v>3864</v>
      </c>
      <c r="B1228" s="751">
        <v>69.2</v>
      </c>
      <c r="C1228" s="751">
        <v>69.2</v>
      </c>
      <c r="D1228" s="759" t="s">
        <v>3520</v>
      </c>
    </row>
    <row r="1229" spans="1:4" s="753" customFormat="1" ht="11.25" customHeight="1" x14ac:dyDescent="0.2">
      <c r="A1229" s="1239"/>
      <c r="B1229" s="754">
        <v>69.2</v>
      </c>
      <c r="C1229" s="754">
        <v>69.2</v>
      </c>
      <c r="D1229" s="760" t="s">
        <v>11</v>
      </c>
    </row>
    <row r="1230" spans="1:4" s="753" customFormat="1" ht="21" x14ac:dyDescent="0.2">
      <c r="A1230" s="1239" t="s">
        <v>3865</v>
      </c>
      <c r="B1230" s="756">
        <v>61</v>
      </c>
      <c r="C1230" s="756">
        <v>61</v>
      </c>
      <c r="D1230" s="758" t="s">
        <v>2822</v>
      </c>
    </row>
    <row r="1231" spans="1:4" s="753" customFormat="1" ht="11.25" customHeight="1" x14ac:dyDescent="0.2">
      <c r="A1231" s="1239"/>
      <c r="B1231" s="756">
        <v>1125</v>
      </c>
      <c r="C1231" s="756">
        <v>1125</v>
      </c>
      <c r="D1231" s="758" t="s">
        <v>2676</v>
      </c>
    </row>
    <row r="1232" spans="1:4" s="753" customFormat="1" ht="11.25" customHeight="1" x14ac:dyDescent="0.2">
      <c r="A1232" s="1239"/>
      <c r="B1232" s="756">
        <v>1186</v>
      </c>
      <c r="C1232" s="756">
        <v>1186</v>
      </c>
      <c r="D1232" s="758" t="s">
        <v>11</v>
      </c>
    </row>
    <row r="1233" spans="1:4" s="753" customFormat="1" ht="11.25" customHeight="1" x14ac:dyDescent="0.2">
      <c r="A1233" s="1239" t="s">
        <v>3866</v>
      </c>
      <c r="B1233" s="751">
        <v>149</v>
      </c>
      <c r="C1233" s="751">
        <v>149</v>
      </c>
      <c r="D1233" s="759" t="s">
        <v>3479</v>
      </c>
    </row>
    <row r="1234" spans="1:4" s="753" customFormat="1" ht="11.25" customHeight="1" x14ac:dyDescent="0.2">
      <c r="A1234" s="1239"/>
      <c r="B1234" s="754">
        <v>149</v>
      </c>
      <c r="C1234" s="754">
        <v>149</v>
      </c>
      <c r="D1234" s="760" t="s">
        <v>11</v>
      </c>
    </row>
    <row r="1235" spans="1:4" s="753" customFormat="1" ht="11.25" customHeight="1" x14ac:dyDescent="0.2">
      <c r="A1235" s="1239" t="s">
        <v>1016</v>
      </c>
      <c r="B1235" s="756">
        <v>300</v>
      </c>
      <c r="C1235" s="756">
        <v>150</v>
      </c>
      <c r="D1235" s="758" t="s">
        <v>2677</v>
      </c>
    </row>
    <row r="1236" spans="1:4" s="753" customFormat="1" ht="11.25" customHeight="1" x14ac:dyDescent="0.2">
      <c r="A1236" s="1239"/>
      <c r="B1236" s="756">
        <v>19.29</v>
      </c>
      <c r="C1236" s="756">
        <v>19.292999999999999</v>
      </c>
      <c r="D1236" s="758" t="s">
        <v>666</v>
      </c>
    </row>
    <row r="1237" spans="1:4" s="753" customFormat="1" ht="11.25" customHeight="1" x14ac:dyDescent="0.2">
      <c r="A1237" s="1239"/>
      <c r="B1237" s="756">
        <v>319.29000000000002</v>
      </c>
      <c r="C1237" s="756">
        <v>169.29300000000001</v>
      </c>
      <c r="D1237" s="758" t="s">
        <v>11</v>
      </c>
    </row>
    <row r="1238" spans="1:4" s="753" customFormat="1" ht="11.25" customHeight="1" x14ac:dyDescent="0.2">
      <c r="A1238" s="1239" t="s">
        <v>3867</v>
      </c>
      <c r="B1238" s="751">
        <v>675</v>
      </c>
      <c r="C1238" s="751">
        <v>615</v>
      </c>
      <c r="D1238" s="759" t="s">
        <v>2677</v>
      </c>
    </row>
    <row r="1239" spans="1:4" s="753" customFormat="1" ht="11.25" customHeight="1" x14ac:dyDescent="0.2">
      <c r="A1239" s="1239"/>
      <c r="B1239" s="754">
        <v>675</v>
      </c>
      <c r="C1239" s="754">
        <v>615</v>
      </c>
      <c r="D1239" s="760" t="s">
        <v>11</v>
      </c>
    </row>
    <row r="1240" spans="1:4" s="753" customFormat="1" ht="11.25" customHeight="1" x14ac:dyDescent="0.2">
      <c r="A1240" s="1239" t="s">
        <v>3868</v>
      </c>
      <c r="B1240" s="756">
        <v>107</v>
      </c>
      <c r="C1240" s="756">
        <v>107</v>
      </c>
      <c r="D1240" s="758" t="s">
        <v>3479</v>
      </c>
    </row>
    <row r="1241" spans="1:4" s="753" customFormat="1" ht="11.25" customHeight="1" x14ac:dyDescent="0.2">
      <c r="A1241" s="1239"/>
      <c r="B1241" s="756">
        <v>107</v>
      </c>
      <c r="C1241" s="756">
        <v>107</v>
      </c>
      <c r="D1241" s="758" t="s">
        <v>11</v>
      </c>
    </row>
    <row r="1242" spans="1:4" s="753" customFormat="1" ht="11.25" customHeight="1" x14ac:dyDescent="0.2">
      <c r="A1242" s="1239" t="s">
        <v>3869</v>
      </c>
      <c r="B1242" s="751">
        <v>52</v>
      </c>
      <c r="C1242" s="751">
        <v>37.975000000000001</v>
      </c>
      <c r="D1242" s="759" t="s">
        <v>3479</v>
      </c>
    </row>
    <row r="1243" spans="1:4" s="753" customFormat="1" ht="11.25" customHeight="1" x14ac:dyDescent="0.2">
      <c r="A1243" s="1239"/>
      <c r="B1243" s="754">
        <v>52</v>
      </c>
      <c r="C1243" s="754">
        <v>37.975000000000001</v>
      </c>
      <c r="D1243" s="760" t="s">
        <v>11</v>
      </c>
    </row>
    <row r="1244" spans="1:4" s="753" customFormat="1" ht="11.25" customHeight="1" x14ac:dyDescent="0.2">
      <c r="A1244" s="1239" t="s">
        <v>1170</v>
      </c>
      <c r="B1244" s="756">
        <v>100</v>
      </c>
      <c r="C1244" s="756">
        <v>100</v>
      </c>
      <c r="D1244" s="758" t="s">
        <v>789</v>
      </c>
    </row>
    <row r="1245" spans="1:4" s="753" customFormat="1" ht="11.25" customHeight="1" x14ac:dyDescent="0.2">
      <c r="A1245" s="1239"/>
      <c r="B1245" s="756">
        <v>100</v>
      </c>
      <c r="C1245" s="756">
        <v>100</v>
      </c>
      <c r="D1245" s="758" t="s">
        <v>11</v>
      </c>
    </row>
    <row r="1246" spans="1:4" s="753" customFormat="1" ht="11.25" customHeight="1" x14ac:dyDescent="0.2">
      <c r="A1246" s="1239" t="s">
        <v>3870</v>
      </c>
      <c r="B1246" s="751">
        <v>149.44999999999999</v>
      </c>
      <c r="C1246" s="751">
        <v>149.44999999999999</v>
      </c>
      <c r="D1246" s="759" t="s">
        <v>3484</v>
      </c>
    </row>
    <row r="1247" spans="1:4" s="753" customFormat="1" ht="11.25" customHeight="1" x14ac:dyDescent="0.2">
      <c r="A1247" s="1239"/>
      <c r="B1247" s="754">
        <v>149.44999999999999</v>
      </c>
      <c r="C1247" s="754">
        <v>149.44999999999999</v>
      </c>
      <c r="D1247" s="760" t="s">
        <v>11</v>
      </c>
    </row>
    <row r="1248" spans="1:4" s="753" customFormat="1" ht="11.25" customHeight="1" x14ac:dyDescent="0.2">
      <c r="A1248" s="1239" t="s">
        <v>3871</v>
      </c>
      <c r="B1248" s="756">
        <v>1336.18</v>
      </c>
      <c r="C1248" s="756">
        <v>1336.1760000000002</v>
      </c>
      <c r="D1248" s="758" t="s">
        <v>894</v>
      </c>
    </row>
    <row r="1249" spans="1:4" s="753" customFormat="1" ht="11.25" customHeight="1" x14ac:dyDescent="0.2">
      <c r="A1249" s="1239"/>
      <c r="B1249" s="756">
        <v>1336.18</v>
      </c>
      <c r="C1249" s="756">
        <v>1336.1760000000002</v>
      </c>
      <c r="D1249" s="758" t="s">
        <v>11</v>
      </c>
    </row>
    <row r="1250" spans="1:4" s="753" customFormat="1" ht="11.25" customHeight="1" x14ac:dyDescent="0.2">
      <c r="A1250" s="1239" t="s">
        <v>3872</v>
      </c>
      <c r="B1250" s="751">
        <v>100</v>
      </c>
      <c r="C1250" s="751">
        <v>100</v>
      </c>
      <c r="D1250" s="759" t="s">
        <v>501</v>
      </c>
    </row>
    <row r="1251" spans="1:4" s="753" customFormat="1" ht="11.25" customHeight="1" x14ac:dyDescent="0.2">
      <c r="A1251" s="1239"/>
      <c r="B1251" s="754">
        <v>100</v>
      </c>
      <c r="C1251" s="754">
        <v>100</v>
      </c>
      <c r="D1251" s="760" t="s">
        <v>11</v>
      </c>
    </row>
    <row r="1252" spans="1:4" s="753" customFormat="1" ht="11.25" customHeight="1" x14ac:dyDescent="0.2">
      <c r="A1252" s="1239" t="s">
        <v>1155</v>
      </c>
      <c r="B1252" s="751">
        <v>24.18</v>
      </c>
      <c r="C1252" s="751">
        <v>24.18</v>
      </c>
      <c r="D1252" s="759" t="s">
        <v>3873</v>
      </c>
    </row>
    <row r="1253" spans="1:4" s="753" customFormat="1" ht="11.25" customHeight="1" x14ac:dyDescent="0.2">
      <c r="A1253" s="1239"/>
      <c r="B1253" s="754">
        <v>24.18</v>
      </c>
      <c r="C1253" s="754">
        <v>24.18</v>
      </c>
      <c r="D1253" s="760" t="s">
        <v>11</v>
      </c>
    </row>
    <row r="1254" spans="1:4" s="753" customFormat="1" ht="11.25" customHeight="1" x14ac:dyDescent="0.2">
      <c r="A1254" s="1239" t="s">
        <v>1156</v>
      </c>
      <c r="B1254" s="751">
        <v>80</v>
      </c>
      <c r="C1254" s="751">
        <v>80</v>
      </c>
      <c r="D1254" s="759" t="s">
        <v>3874</v>
      </c>
    </row>
    <row r="1255" spans="1:4" s="753" customFormat="1" ht="11.25" customHeight="1" x14ac:dyDescent="0.2">
      <c r="A1255" s="1239"/>
      <c r="B1255" s="754">
        <v>80</v>
      </c>
      <c r="C1255" s="754">
        <v>80</v>
      </c>
      <c r="D1255" s="760" t="s">
        <v>11</v>
      </c>
    </row>
    <row r="1256" spans="1:4" s="753" customFormat="1" ht="11.25" customHeight="1" x14ac:dyDescent="0.2">
      <c r="A1256" s="1239" t="s">
        <v>1157</v>
      </c>
      <c r="B1256" s="756">
        <v>70</v>
      </c>
      <c r="C1256" s="756">
        <v>70</v>
      </c>
      <c r="D1256" s="758" t="s">
        <v>3873</v>
      </c>
    </row>
    <row r="1257" spans="1:4" s="753" customFormat="1" ht="11.25" customHeight="1" x14ac:dyDescent="0.2">
      <c r="A1257" s="1239"/>
      <c r="B1257" s="756">
        <v>70</v>
      </c>
      <c r="C1257" s="756">
        <v>70</v>
      </c>
      <c r="D1257" s="758" t="s">
        <v>11</v>
      </c>
    </row>
    <row r="1258" spans="1:4" s="753" customFormat="1" ht="11.25" customHeight="1" x14ac:dyDescent="0.2">
      <c r="A1258" s="1239" t="s">
        <v>1158</v>
      </c>
      <c r="B1258" s="751">
        <v>31.95</v>
      </c>
      <c r="C1258" s="751">
        <v>0</v>
      </c>
      <c r="D1258" s="759" t="s">
        <v>3873</v>
      </c>
    </row>
    <row r="1259" spans="1:4" s="753" customFormat="1" ht="11.25" customHeight="1" x14ac:dyDescent="0.2">
      <c r="A1259" s="1239"/>
      <c r="B1259" s="754">
        <v>31.95</v>
      </c>
      <c r="C1259" s="754">
        <v>0</v>
      </c>
      <c r="D1259" s="760" t="s">
        <v>11</v>
      </c>
    </row>
    <row r="1260" spans="1:4" s="753" customFormat="1" ht="11.25" customHeight="1" x14ac:dyDescent="0.2">
      <c r="A1260" s="1239" t="s">
        <v>3875</v>
      </c>
      <c r="B1260" s="756">
        <v>70</v>
      </c>
      <c r="C1260" s="756">
        <v>70</v>
      </c>
      <c r="D1260" s="758" t="s">
        <v>3613</v>
      </c>
    </row>
    <row r="1261" spans="1:4" s="753" customFormat="1" ht="11.25" customHeight="1" x14ac:dyDescent="0.2">
      <c r="A1261" s="1239"/>
      <c r="B1261" s="756">
        <v>70</v>
      </c>
      <c r="C1261" s="756">
        <v>70</v>
      </c>
      <c r="D1261" s="758" t="s">
        <v>11</v>
      </c>
    </row>
    <row r="1262" spans="1:4" s="753" customFormat="1" ht="11.25" customHeight="1" x14ac:dyDescent="0.2">
      <c r="A1262" s="1239" t="s">
        <v>1159</v>
      </c>
      <c r="B1262" s="751">
        <v>70</v>
      </c>
      <c r="C1262" s="751">
        <v>70</v>
      </c>
      <c r="D1262" s="759" t="s">
        <v>3873</v>
      </c>
    </row>
    <row r="1263" spans="1:4" s="753" customFormat="1" ht="11.25" customHeight="1" x14ac:dyDescent="0.2">
      <c r="A1263" s="1239"/>
      <c r="B1263" s="754">
        <v>70</v>
      </c>
      <c r="C1263" s="754">
        <v>70</v>
      </c>
      <c r="D1263" s="760" t="s">
        <v>11</v>
      </c>
    </row>
    <row r="1264" spans="1:4" s="753" customFormat="1" ht="11.25" customHeight="1" x14ac:dyDescent="0.2">
      <c r="A1264" s="1239" t="s">
        <v>1160</v>
      </c>
      <c r="B1264" s="756">
        <v>150</v>
      </c>
      <c r="C1264" s="756">
        <v>150</v>
      </c>
      <c r="D1264" s="758" t="s">
        <v>3876</v>
      </c>
    </row>
    <row r="1265" spans="1:4" s="753" customFormat="1" ht="11.25" customHeight="1" x14ac:dyDescent="0.2">
      <c r="A1265" s="1239"/>
      <c r="B1265" s="756">
        <v>150</v>
      </c>
      <c r="C1265" s="756">
        <v>150</v>
      </c>
      <c r="D1265" s="758" t="s">
        <v>11</v>
      </c>
    </row>
    <row r="1266" spans="1:4" s="753" customFormat="1" ht="11.25" customHeight="1" x14ac:dyDescent="0.2">
      <c r="A1266" s="1239" t="s">
        <v>3877</v>
      </c>
      <c r="B1266" s="751">
        <v>62.4</v>
      </c>
      <c r="C1266" s="751">
        <v>62.4</v>
      </c>
      <c r="D1266" s="759" t="s">
        <v>3613</v>
      </c>
    </row>
    <row r="1267" spans="1:4" s="753" customFormat="1" ht="11.25" customHeight="1" x14ac:dyDescent="0.2">
      <c r="A1267" s="1239"/>
      <c r="B1267" s="754">
        <v>62.4</v>
      </c>
      <c r="C1267" s="754">
        <v>62.4</v>
      </c>
      <c r="D1267" s="760" t="s">
        <v>11</v>
      </c>
    </row>
    <row r="1268" spans="1:4" s="753" customFormat="1" ht="11.25" customHeight="1" x14ac:dyDescent="0.2">
      <c r="A1268" s="1239" t="s">
        <v>3878</v>
      </c>
      <c r="B1268" s="756">
        <v>29.45</v>
      </c>
      <c r="C1268" s="756">
        <v>14.35</v>
      </c>
      <c r="D1268" s="758" t="s">
        <v>3613</v>
      </c>
    </row>
    <row r="1269" spans="1:4" s="753" customFormat="1" ht="11.25" customHeight="1" x14ac:dyDescent="0.2">
      <c r="A1269" s="1239"/>
      <c r="B1269" s="756">
        <v>29.45</v>
      </c>
      <c r="C1269" s="756">
        <v>14.35</v>
      </c>
      <c r="D1269" s="758" t="s">
        <v>11</v>
      </c>
    </row>
    <row r="1270" spans="1:4" s="753" customFormat="1" ht="11.25" customHeight="1" x14ac:dyDescent="0.2">
      <c r="A1270" s="1239" t="s">
        <v>641</v>
      </c>
      <c r="B1270" s="751">
        <v>20</v>
      </c>
      <c r="C1270" s="751">
        <v>20</v>
      </c>
      <c r="D1270" s="759" t="s">
        <v>750</v>
      </c>
    </row>
    <row r="1271" spans="1:4" s="753" customFormat="1" ht="11.25" customHeight="1" x14ac:dyDescent="0.2">
      <c r="A1271" s="1239"/>
      <c r="B1271" s="754">
        <v>20</v>
      </c>
      <c r="C1271" s="754">
        <v>20</v>
      </c>
      <c r="D1271" s="760" t="s">
        <v>11</v>
      </c>
    </row>
    <row r="1272" spans="1:4" s="753" customFormat="1" ht="11.25" customHeight="1" x14ac:dyDescent="0.2">
      <c r="A1272" s="1239" t="s">
        <v>1000</v>
      </c>
      <c r="B1272" s="756">
        <v>50</v>
      </c>
      <c r="C1272" s="756">
        <v>50</v>
      </c>
      <c r="D1272" s="758" t="s">
        <v>3879</v>
      </c>
    </row>
    <row r="1273" spans="1:4" s="753" customFormat="1" ht="11.25" customHeight="1" x14ac:dyDescent="0.2">
      <c r="A1273" s="1239"/>
      <c r="B1273" s="756">
        <v>50</v>
      </c>
      <c r="C1273" s="756">
        <v>50</v>
      </c>
      <c r="D1273" s="758" t="s">
        <v>11</v>
      </c>
    </row>
    <row r="1274" spans="1:4" s="753" customFormat="1" ht="11.25" customHeight="1" x14ac:dyDescent="0.2">
      <c r="A1274" s="1239" t="s">
        <v>795</v>
      </c>
      <c r="B1274" s="751">
        <v>50</v>
      </c>
      <c r="C1274" s="751">
        <v>50</v>
      </c>
      <c r="D1274" s="759" t="s">
        <v>789</v>
      </c>
    </row>
    <row r="1275" spans="1:4" s="753" customFormat="1" ht="11.25" customHeight="1" x14ac:dyDescent="0.2">
      <c r="A1275" s="1239"/>
      <c r="B1275" s="754">
        <v>50</v>
      </c>
      <c r="C1275" s="754">
        <v>50</v>
      </c>
      <c r="D1275" s="760" t="s">
        <v>11</v>
      </c>
    </row>
    <row r="1276" spans="1:4" s="753" customFormat="1" ht="11.25" customHeight="1" x14ac:dyDescent="0.2">
      <c r="A1276" s="1239" t="s">
        <v>3880</v>
      </c>
      <c r="B1276" s="756">
        <v>858</v>
      </c>
      <c r="C1276" s="756">
        <v>858</v>
      </c>
      <c r="D1276" s="758" t="s">
        <v>2676</v>
      </c>
    </row>
    <row r="1277" spans="1:4" s="753" customFormat="1" ht="11.25" customHeight="1" x14ac:dyDescent="0.2">
      <c r="A1277" s="1239"/>
      <c r="B1277" s="756">
        <v>858</v>
      </c>
      <c r="C1277" s="756">
        <v>858</v>
      </c>
      <c r="D1277" s="758" t="s">
        <v>11</v>
      </c>
    </row>
    <row r="1278" spans="1:4" s="753" customFormat="1" ht="11.25" customHeight="1" x14ac:dyDescent="0.2">
      <c r="A1278" s="1239" t="s">
        <v>793</v>
      </c>
      <c r="B1278" s="751">
        <v>150</v>
      </c>
      <c r="C1278" s="751">
        <v>150</v>
      </c>
      <c r="D1278" s="759" t="s">
        <v>789</v>
      </c>
    </row>
    <row r="1279" spans="1:4" s="753" customFormat="1" ht="11.25" customHeight="1" x14ac:dyDescent="0.2">
      <c r="A1279" s="1239"/>
      <c r="B1279" s="754">
        <v>150</v>
      </c>
      <c r="C1279" s="754">
        <v>150</v>
      </c>
      <c r="D1279" s="760" t="s">
        <v>11</v>
      </c>
    </row>
    <row r="1280" spans="1:4" s="753" customFormat="1" ht="11.25" customHeight="1" x14ac:dyDescent="0.2">
      <c r="A1280" s="1239" t="s">
        <v>1084</v>
      </c>
      <c r="B1280" s="756">
        <v>200</v>
      </c>
      <c r="C1280" s="756">
        <v>200</v>
      </c>
      <c r="D1280" s="758" t="s">
        <v>711</v>
      </c>
    </row>
    <row r="1281" spans="1:4" s="753" customFormat="1" ht="11.25" customHeight="1" x14ac:dyDescent="0.2">
      <c r="A1281" s="1239"/>
      <c r="B1281" s="756">
        <v>200</v>
      </c>
      <c r="C1281" s="756">
        <v>200</v>
      </c>
      <c r="D1281" s="758" t="s">
        <v>11</v>
      </c>
    </row>
    <row r="1282" spans="1:4" s="753" customFormat="1" ht="11.25" customHeight="1" x14ac:dyDescent="0.2">
      <c r="A1282" s="1239" t="s">
        <v>745</v>
      </c>
      <c r="B1282" s="751">
        <v>20</v>
      </c>
      <c r="C1282" s="751">
        <v>20</v>
      </c>
      <c r="D1282" s="759" t="s">
        <v>742</v>
      </c>
    </row>
    <row r="1283" spans="1:4" s="753" customFormat="1" ht="11.25" customHeight="1" x14ac:dyDescent="0.2">
      <c r="A1283" s="1239"/>
      <c r="B1283" s="754">
        <v>20</v>
      </c>
      <c r="C1283" s="754">
        <v>20</v>
      </c>
      <c r="D1283" s="760" t="s">
        <v>11</v>
      </c>
    </row>
    <row r="1284" spans="1:4" s="753" customFormat="1" ht="11.25" customHeight="1" x14ac:dyDescent="0.2">
      <c r="A1284" s="1239" t="s">
        <v>728</v>
      </c>
      <c r="B1284" s="756">
        <v>500</v>
      </c>
      <c r="C1284" s="756">
        <v>500</v>
      </c>
      <c r="D1284" s="758" t="s">
        <v>711</v>
      </c>
    </row>
    <row r="1285" spans="1:4" s="753" customFormat="1" ht="11.25" customHeight="1" x14ac:dyDescent="0.2">
      <c r="A1285" s="1239"/>
      <c r="B1285" s="756">
        <v>500</v>
      </c>
      <c r="C1285" s="756">
        <v>500</v>
      </c>
      <c r="D1285" s="758" t="s">
        <v>11</v>
      </c>
    </row>
    <row r="1286" spans="1:4" s="753" customFormat="1" ht="11.25" customHeight="1" x14ac:dyDescent="0.2">
      <c r="A1286" s="1239" t="s">
        <v>1085</v>
      </c>
      <c r="B1286" s="751">
        <v>60</v>
      </c>
      <c r="C1286" s="751">
        <v>55</v>
      </c>
      <c r="D1286" s="759" t="s">
        <v>711</v>
      </c>
    </row>
    <row r="1287" spans="1:4" s="753" customFormat="1" ht="11.25" customHeight="1" x14ac:dyDescent="0.2">
      <c r="A1287" s="1239"/>
      <c r="B1287" s="754">
        <v>60</v>
      </c>
      <c r="C1287" s="754">
        <v>55</v>
      </c>
      <c r="D1287" s="760" t="s">
        <v>11</v>
      </c>
    </row>
    <row r="1288" spans="1:4" s="753" customFormat="1" ht="11.25" customHeight="1" x14ac:dyDescent="0.2">
      <c r="A1288" s="1239" t="s">
        <v>759</v>
      </c>
      <c r="B1288" s="751">
        <v>40</v>
      </c>
      <c r="C1288" s="751">
        <v>40</v>
      </c>
      <c r="D1288" s="759" t="s">
        <v>756</v>
      </c>
    </row>
    <row r="1289" spans="1:4" s="753" customFormat="1" ht="11.25" customHeight="1" x14ac:dyDescent="0.2">
      <c r="A1289" s="1239"/>
      <c r="B1289" s="754">
        <v>40</v>
      </c>
      <c r="C1289" s="754">
        <v>40</v>
      </c>
      <c r="D1289" s="760" t="s">
        <v>11</v>
      </c>
    </row>
    <row r="1290" spans="1:4" s="753" customFormat="1" ht="11.25" customHeight="1" x14ac:dyDescent="0.2">
      <c r="A1290" s="1239" t="s">
        <v>3881</v>
      </c>
      <c r="B1290" s="751">
        <v>100</v>
      </c>
      <c r="C1290" s="751">
        <v>100</v>
      </c>
      <c r="D1290" s="759" t="s">
        <v>3484</v>
      </c>
    </row>
    <row r="1291" spans="1:4" s="753" customFormat="1" ht="11.25" customHeight="1" x14ac:dyDescent="0.2">
      <c r="A1291" s="1239"/>
      <c r="B1291" s="754">
        <v>100</v>
      </c>
      <c r="C1291" s="754">
        <v>100</v>
      </c>
      <c r="D1291" s="760" t="s">
        <v>11</v>
      </c>
    </row>
    <row r="1292" spans="1:4" s="753" customFormat="1" ht="11.25" customHeight="1" x14ac:dyDescent="0.2">
      <c r="A1292" s="1239" t="s">
        <v>3882</v>
      </c>
      <c r="B1292" s="756">
        <v>675</v>
      </c>
      <c r="C1292" s="756">
        <v>615</v>
      </c>
      <c r="D1292" s="758" t="s">
        <v>2677</v>
      </c>
    </row>
    <row r="1293" spans="1:4" s="753" customFormat="1" ht="11.25" customHeight="1" x14ac:dyDescent="0.2">
      <c r="A1293" s="1239"/>
      <c r="B1293" s="756">
        <v>675</v>
      </c>
      <c r="C1293" s="756">
        <v>615</v>
      </c>
      <c r="D1293" s="758" t="s">
        <v>11</v>
      </c>
    </row>
    <row r="1294" spans="1:4" s="753" customFormat="1" ht="11.25" customHeight="1" x14ac:dyDescent="0.2">
      <c r="A1294" s="1239" t="s">
        <v>670</v>
      </c>
      <c r="B1294" s="751">
        <v>700</v>
      </c>
      <c r="C1294" s="751">
        <v>700</v>
      </c>
      <c r="D1294" s="759" t="s">
        <v>666</v>
      </c>
    </row>
    <row r="1295" spans="1:4" s="753" customFormat="1" ht="11.25" customHeight="1" x14ac:dyDescent="0.2">
      <c r="A1295" s="1239"/>
      <c r="B1295" s="754">
        <v>700</v>
      </c>
      <c r="C1295" s="754">
        <v>700</v>
      </c>
      <c r="D1295" s="760" t="s">
        <v>11</v>
      </c>
    </row>
    <row r="1296" spans="1:4" s="753" customFormat="1" ht="11.25" customHeight="1" x14ac:dyDescent="0.2">
      <c r="A1296" s="1239" t="s">
        <v>1153</v>
      </c>
      <c r="B1296" s="756">
        <v>50</v>
      </c>
      <c r="C1296" s="756">
        <v>50</v>
      </c>
      <c r="D1296" s="758" t="s">
        <v>1152</v>
      </c>
    </row>
    <row r="1297" spans="1:4" s="753" customFormat="1" ht="11.25" customHeight="1" x14ac:dyDescent="0.2">
      <c r="A1297" s="1239"/>
      <c r="B1297" s="756">
        <v>50</v>
      </c>
      <c r="C1297" s="756">
        <v>50</v>
      </c>
      <c r="D1297" s="758" t="s">
        <v>11</v>
      </c>
    </row>
    <row r="1298" spans="1:4" s="753" customFormat="1" ht="11.25" customHeight="1" x14ac:dyDescent="0.2">
      <c r="A1298" s="1239" t="s">
        <v>3883</v>
      </c>
      <c r="B1298" s="751">
        <v>424</v>
      </c>
      <c r="C1298" s="751">
        <v>424</v>
      </c>
      <c r="D1298" s="759" t="s">
        <v>2676</v>
      </c>
    </row>
    <row r="1299" spans="1:4" s="753" customFormat="1" ht="11.25" customHeight="1" x14ac:dyDescent="0.2">
      <c r="A1299" s="1239"/>
      <c r="B1299" s="754">
        <v>424</v>
      </c>
      <c r="C1299" s="754">
        <v>424</v>
      </c>
      <c r="D1299" s="760" t="s">
        <v>11</v>
      </c>
    </row>
    <row r="1300" spans="1:4" s="753" customFormat="1" ht="11.25" customHeight="1" x14ac:dyDescent="0.2">
      <c r="A1300" s="1239" t="s">
        <v>3884</v>
      </c>
      <c r="B1300" s="756">
        <v>1466</v>
      </c>
      <c r="C1300" s="756">
        <v>1142.05</v>
      </c>
      <c r="D1300" s="758" t="s">
        <v>2676</v>
      </c>
    </row>
    <row r="1301" spans="1:4" s="753" customFormat="1" ht="11.25" customHeight="1" x14ac:dyDescent="0.2">
      <c r="A1301" s="1239"/>
      <c r="B1301" s="756">
        <v>1466</v>
      </c>
      <c r="C1301" s="756">
        <v>1142.05</v>
      </c>
      <c r="D1301" s="758" t="s">
        <v>11</v>
      </c>
    </row>
    <row r="1302" spans="1:4" s="753" customFormat="1" ht="11.25" customHeight="1" x14ac:dyDescent="0.2">
      <c r="A1302" s="1239" t="s">
        <v>3885</v>
      </c>
      <c r="B1302" s="751">
        <v>300</v>
      </c>
      <c r="C1302" s="751">
        <v>0</v>
      </c>
      <c r="D1302" s="759" t="s">
        <v>3484</v>
      </c>
    </row>
    <row r="1303" spans="1:4" s="753" customFormat="1" ht="11.25" customHeight="1" x14ac:dyDescent="0.2">
      <c r="A1303" s="1239"/>
      <c r="B1303" s="754">
        <v>300</v>
      </c>
      <c r="C1303" s="754">
        <v>0</v>
      </c>
      <c r="D1303" s="760" t="s">
        <v>11</v>
      </c>
    </row>
    <row r="1304" spans="1:4" s="753" customFormat="1" ht="11.25" customHeight="1" x14ac:dyDescent="0.2">
      <c r="A1304" s="1239" t="s">
        <v>3886</v>
      </c>
      <c r="B1304" s="756">
        <v>79.7</v>
      </c>
      <c r="C1304" s="756">
        <v>79.7</v>
      </c>
      <c r="D1304" s="758" t="s">
        <v>3560</v>
      </c>
    </row>
    <row r="1305" spans="1:4" s="753" customFormat="1" ht="11.25" customHeight="1" x14ac:dyDescent="0.2">
      <c r="A1305" s="1239"/>
      <c r="B1305" s="756">
        <v>1426</v>
      </c>
      <c r="C1305" s="756">
        <v>1426</v>
      </c>
      <c r="D1305" s="758" t="s">
        <v>2676</v>
      </c>
    </row>
    <row r="1306" spans="1:4" s="753" customFormat="1" ht="11.25" customHeight="1" x14ac:dyDescent="0.2">
      <c r="A1306" s="1239"/>
      <c r="B1306" s="754">
        <v>1505.7</v>
      </c>
      <c r="C1306" s="754">
        <v>1505.7</v>
      </c>
      <c r="D1306" s="760" t="s">
        <v>11</v>
      </c>
    </row>
    <row r="1307" spans="1:4" s="753" customFormat="1" ht="11.25" customHeight="1" x14ac:dyDescent="0.2">
      <c r="A1307" s="1239" t="s">
        <v>1145</v>
      </c>
      <c r="B1307" s="751">
        <v>150</v>
      </c>
      <c r="C1307" s="751">
        <v>150</v>
      </c>
      <c r="D1307" s="759" t="s">
        <v>3887</v>
      </c>
    </row>
    <row r="1308" spans="1:4" s="753" customFormat="1" ht="11.25" customHeight="1" x14ac:dyDescent="0.2">
      <c r="A1308" s="1239"/>
      <c r="B1308" s="754">
        <v>150</v>
      </c>
      <c r="C1308" s="754">
        <v>150</v>
      </c>
      <c r="D1308" s="760" t="s">
        <v>11</v>
      </c>
    </row>
    <row r="1309" spans="1:4" s="753" customFormat="1" ht="11.25" customHeight="1" x14ac:dyDescent="0.2">
      <c r="A1309" s="1239" t="s">
        <v>1127</v>
      </c>
      <c r="B1309" s="756">
        <v>150</v>
      </c>
      <c r="C1309" s="756">
        <v>150</v>
      </c>
      <c r="D1309" s="758" t="s">
        <v>1111</v>
      </c>
    </row>
    <row r="1310" spans="1:4" s="753" customFormat="1" ht="11.25" customHeight="1" x14ac:dyDescent="0.2">
      <c r="A1310" s="1239"/>
      <c r="B1310" s="756">
        <v>150</v>
      </c>
      <c r="C1310" s="756">
        <v>150</v>
      </c>
      <c r="D1310" s="758" t="s">
        <v>11</v>
      </c>
    </row>
    <row r="1311" spans="1:4" s="753" customFormat="1" ht="11.25" customHeight="1" x14ac:dyDescent="0.2">
      <c r="A1311" s="1239" t="s">
        <v>1038</v>
      </c>
      <c r="B1311" s="751">
        <v>100</v>
      </c>
      <c r="C1311" s="751">
        <v>0</v>
      </c>
      <c r="D1311" s="759" t="s">
        <v>678</v>
      </c>
    </row>
    <row r="1312" spans="1:4" s="753" customFormat="1" ht="11.25" customHeight="1" x14ac:dyDescent="0.2">
      <c r="A1312" s="1239"/>
      <c r="B1312" s="754">
        <v>100</v>
      </c>
      <c r="C1312" s="754">
        <v>0</v>
      </c>
      <c r="D1312" s="760" t="s">
        <v>11</v>
      </c>
    </row>
    <row r="1313" spans="1:4" s="753" customFormat="1" ht="11.25" customHeight="1" x14ac:dyDescent="0.2">
      <c r="A1313" s="1239" t="s">
        <v>3888</v>
      </c>
      <c r="B1313" s="751">
        <v>1999</v>
      </c>
      <c r="C1313" s="751">
        <v>1999</v>
      </c>
      <c r="D1313" s="759" t="s">
        <v>2676</v>
      </c>
    </row>
    <row r="1314" spans="1:4" s="753" customFormat="1" ht="11.25" customHeight="1" x14ac:dyDescent="0.2">
      <c r="A1314" s="1239"/>
      <c r="B1314" s="756">
        <v>3041.52</v>
      </c>
      <c r="C1314" s="756">
        <v>3041.52</v>
      </c>
      <c r="D1314" s="758" t="s">
        <v>2223</v>
      </c>
    </row>
    <row r="1315" spans="1:4" s="753" customFormat="1" ht="11.25" customHeight="1" x14ac:dyDescent="0.2">
      <c r="A1315" s="1239"/>
      <c r="B1315" s="754">
        <v>5040.5200000000004</v>
      </c>
      <c r="C1315" s="754">
        <v>5040.5200000000004</v>
      </c>
      <c r="D1315" s="760" t="s">
        <v>11</v>
      </c>
    </row>
    <row r="1316" spans="1:4" s="753" customFormat="1" ht="11.25" customHeight="1" x14ac:dyDescent="0.2">
      <c r="A1316" s="1239" t="s">
        <v>3889</v>
      </c>
      <c r="B1316" s="751">
        <v>40</v>
      </c>
      <c r="C1316" s="751">
        <v>40</v>
      </c>
      <c r="D1316" s="759" t="s">
        <v>3508</v>
      </c>
    </row>
    <row r="1317" spans="1:4" s="753" customFormat="1" ht="11.25" customHeight="1" x14ac:dyDescent="0.2">
      <c r="A1317" s="1239"/>
      <c r="B1317" s="754">
        <v>40</v>
      </c>
      <c r="C1317" s="754">
        <v>40</v>
      </c>
      <c r="D1317" s="760" t="s">
        <v>11</v>
      </c>
    </row>
    <row r="1318" spans="1:4" s="753" customFormat="1" ht="11.25" customHeight="1" x14ac:dyDescent="0.2">
      <c r="A1318" s="1239" t="s">
        <v>3890</v>
      </c>
      <c r="B1318" s="756">
        <v>80</v>
      </c>
      <c r="C1318" s="756">
        <v>80</v>
      </c>
      <c r="D1318" s="758" t="s">
        <v>2685</v>
      </c>
    </row>
    <row r="1319" spans="1:4" s="753" customFormat="1" ht="11.25" customHeight="1" x14ac:dyDescent="0.2">
      <c r="A1319" s="1239"/>
      <c r="B1319" s="756">
        <v>80</v>
      </c>
      <c r="C1319" s="756">
        <v>80</v>
      </c>
      <c r="D1319" s="758" t="s">
        <v>11</v>
      </c>
    </row>
    <row r="1320" spans="1:4" s="753" customFormat="1" ht="11.25" customHeight="1" x14ac:dyDescent="0.2">
      <c r="A1320" s="1239" t="s">
        <v>3891</v>
      </c>
      <c r="B1320" s="751">
        <v>150</v>
      </c>
      <c r="C1320" s="751">
        <v>150</v>
      </c>
      <c r="D1320" s="759" t="s">
        <v>2685</v>
      </c>
    </row>
    <row r="1321" spans="1:4" s="753" customFormat="1" ht="11.25" customHeight="1" x14ac:dyDescent="0.2">
      <c r="A1321" s="1239"/>
      <c r="B1321" s="754">
        <v>150</v>
      </c>
      <c r="C1321" s="754">
        <v>150</v>
      </c>
      <c r="D1321" s="760" t="s">
        <v>11</v>
      </c>
    </row>
    <row r="1322" spans="1:4" s="753" customFormat="1" ht="11.25" customHeight="1" x14ac:dyDescent="0.2">
      <c r="A1322" s="1239" t="s">
        <v>3892</v>
      </c>
      <c r="B1322" s="756">
        <v>93</v>
      </c>
      <c r="C1322" s="756">
        <v>93</v>
      </c>
      <c r="D1322" s="758" t="s">
        <v>3479</v>
      </c>
    </row>
    <row r="1323" spans="1:4" s="753" customFormat="1" ht="11.25" customHeight="1" x14ac:dyDescent="0.2">
      <c r="A1323" s="1239"/>
      <c r="B1323" s="756">
        <v>93</v>
      </c>
      <c r="C1323" s="756">
        <v>93</v>
      </c>
      <c r="D1323" s="758" t="s">
        <v>11</v>
      </c>
    </row>
    <row r="1324" spans="1:4" s="753" customFormat="1" ht="11.25" customHeight="1" x14ac:dyDescent="0.2">
      <c r="A1324" s="1239" t="s">
        <v>3893</v>
      </c>
      <c r="B1324" s="751">
        <v>184</v>
      </c>
      <c r="C1324" s="751">
        <v>184</v>
      </c>
      <c r="D1324" s="759" t="s">
        <v>2676</v>
      </c>
    </row>
    <row r="1325" spans="1:4" s="753" customFormat="1" ht="11.25" customHeight="1" x14ac:dyDescent="0.2">
      <c r="A1325" s="1239"/>
      <c r="B1325" s="754">
        <v>184</v>
      </c>
      <c r="C1325" s="754">
        <v>184</v>
      </c>
      <c r="D1325" s="760" t="s">
        <v>11</v>
      </c>
    </row>
    <row r="1326" spans="1:4" s="753" customFormat="1" ht="11.25" customHeight="1" x14ac:dyDescent="0.2">
      <c r="A1326" s="1239" t="s">
        <v>3894</v>
      </c>
      <c r="B1326" s="756">
        <v>53</v>
      </c>
      <c r="C1326" s="756">
        <v>53</v>
      </c>
      <c r="D1326" s="758" t="s">
        <v>3895</v>
      </c>
    </row>
    <row r="1327" spans="1:4" s="753" customFormat="1" ht="11.25" customHeight="1" x14ac:dyDescent="0.2">
      <c r="A1327" s="1239"/>
      <c r="B1327" s="756">
        <v>53</v>
      </c>
      <c r="C1327" s="756">
        <v>53</v>
      </c>
      <c r="D1327" s="758" t="s">
        <v>11</v>
      </c>
    </row>
    <row r="1328" spans="1:4" s="753" customFormat="1" ht="11.25" customHeight="1" x14ac:dyDescent="0.2">
      <c r="A1328" s="1239" t="s">
        <v>964</v>
      </c>
      <c r="B1328" s="751">
        <v>150</v>
      </c>
      <c r="C1328" s="751">
        <v>150</v>
      </c>
      <c r="D1328" s="759" t="s">
        <v>618</v>
      </c>
    </row>
    <row r="1329" spans="1:4" s="753" customFormat="1" ht="11.25" customHeight="1" x14ac:dyDescent="0.2">
      <c r="A1329" s="1239"/>
      <c r="B1329" s="756">
        <v>200</v>
      </c>
      <c r="C1329" s="756">
        <v>200</v>
      </c>
      <c r="D1329" s="758" t="s">
        <v>704</v>
      </c>
    </row>
    <row r="1330" spans="1:4" s="753" customFormat="1" ht="11.25" customHeight="1" x14ac:dyDescent="0.2">
      <c r="A1330" s="1239"/>
      <c r="B1330" s="754">
        <v>350</v>
      </c>
      <c r="C1330" s="754">
        <v>350</v>
      </c>
      <c r="D1330" s="760" t="s">
        <v>11</v>
      </c>
    </row>
    <row r="1331" spans="1:4" s="753" customFormat="1" ht="11.25" customHeight="1" x14ac:dyDescent="0.2">
      <c r="A1331" s="1239" t="s">
        <v>3896</v>
      </c>
      <c r="B1331" s="756">
        <v>45</v>
      </c>
      <c r="C1331" s="756">
        <v>36.930999999999997</v>
      </c>
      <c r="D1331" s="758" t="s">
        <v>2685</v>
      </c>
    </row>
    <row r="1332" spans="1:4" s="753" customFormat="1" ht="11.25" customHeight="1" x14ac:dyDescent="0.2">
      <c r="A1332" s="1239"/>
      <c r="B1332" s="756">
        <v>45</v>
      </c>
      <c r="C1332" s="756">
        <v>36.930999999999997</v>
      </c>
      <c r="D1332" s="758" t="s">
        <v>11</v>
      </c>
    </row>
    <row r="1333" spans="1:4" s="753" customFormat="1" ht="11.25" customHeight="1" x14ac:dyDescent="0.2">
      <c r="A1333" s="1239" t="s">
        <v>3897</v>
      </c>
      <c r="B1333" s="751">
        <v>73.2</v>
      </c>
      <c r="C1333" s="751">
        <v>73.2</v>
      </c>
      <c r="D1333" s="759" t="s">
        <v>2693</v>
      </c>
    </row>
    <row r="1334" spans="1:4" s="753" customFormat="1" ht="11.25" customHeight="1" x14ac:dyDescent="0.2">
      <c r="A1334" s="1239"/>
      <c r="B1334" s="754">
        <v>73.2</v>
      </c>
      <c r="C1334" s="754">
        <v>73.2</v>
      </c>
      <c r="D1334" s="760" t="s">
        <v>11</v>
      </c>
    </row>
    <row r="1335" spans="1:4" s="753" customFormat="1" ht="11.25" customHeight="1" x14ac:dyDescent="0.2">
      <c r="A1335" s="1239" t="s">
        <v>3898</v>
      </c>
      <c r="B1335" s="751">
        <v>3154.9300000000003</v>
      </c>
      <c r="C1335" s="751">
        <v>3154.9280000000003</v>
      </c>
      <c r="D1335" s="759" t="s">
        <v>894</v>
      </c>
    </row>
    <row r="1336" spans="1:4" s="753" customFormat="1" ht="11.25" customHeight="1" x14ac:dyDescent="0.2">
      <c r="A1336" s="1239"/>
      <c r="B1336" s="754">
        <v>3154.9300000000003</v>
      </c>
      <c r="C1336" s="754">
        <v>3154.9280000000003</v>
      </c>
      <c r="D1336" s="760" t="s">
        <v>11</v>
      </c>
    </row>
    <row r="1337" spans="1:4" s="753" customFormat="1" ht="11.25" customHeight="1" x14ac:dyDescent="0.2">
      <c r="A1337" s="1239" t="s">
        <v>3899</v>
      </c>
      <c r="B1337" s="751">
        <v>2704</v>
      </c>
      <c r="C1337" s="751">
        <v>2704</v>
      </c>
      <c r="D1337" s="759" t="s">
        <v>2676</v>
      </c>
    </row>
    <row r="1338" spans="1:4" s="753" customFormat="1" ht="11.25" customHeight="1" x14ac:dyDescent="0.2">
      <c r="A1338" s="1239"/>
      <c r="B1338" s="754">
        <v>2704</v>
      </c>
      <c r="C1338" s="754">
        <v>2704</v>
      </c>
      <c r="D1338" s="760" t="s">
        <v>11</v>
      </c>
    </row>
    <row r="1339" spans="1:4" s="753" customFormat="1" ht="11.25" customHeight="1" x14ac:dyDescent="0.2">
      <c r="A1339" s="1239" t="s">
        <v>3900</v>
      </c>
      <c r="B1339" s="756">
        <v>25.7</v>
      </c>
      <c r="C1339" s="756">
        <v>25.7</v>
      </c>
      <c r="D1339" s="758" t="s">
        <v>3520</v>
      </c>
    </row>
    <row r="1340" spans="1:4" s="753" customFormat="1" ht="11.25" customHeight="1" x14ac:dyDescent="0.2">
      <c r="A1340" s="1239"/>
      <c r="B1340" s="756">
        <v>42</v>
      </c>
      <c r="C1340" s="756">
        <v>42</v>
      </c>
      <c r="D1340" s="758" t="s">
        <v>756</v>
      </c>
    </row>
    <row r="1341" spans="1:4" s="753" customFormat="1" ht="11.25" customHeight="1" x14ac:dyDescent="0.2">
      <c r="A1341" s="1239"/>
      <c r="B1341" s="756">
        <v>150</v>
      </c>
      <c r="C1341" s="756">
        <v>150</v>
      </c>
      <c r="D1341" s="758" t="s">
        <v>501</v>
      </c>
    </row>
    <row r="1342" spans="1:4" s="753" customFormat="1" ht="11.25" customHeight="1" x14ac:dyDescent="0.2">
      <c r="A1342" s="1239"/>
      <c r="B1342" s="756">
        <v>217.7</v>
      </c>
      <c r="C1342" s="756">
        <v>217.7</v>
      </c>
      <c r="D1342" s="758" t="s">
        <v>11</v>
      </c>
    </row>
    <row r="1343" spans="1:4" s="753" customFormat="1" ht="11.25" customHeight="1" x14ac:dyDescent="0.2">
      <c r="A1343" s="1239" t="s">
        <v>671</v>
      </c>
      <c r="B1343" s="751">
        <v>500</v>
      </c>
      <c r="C1343" s="751">
        <v>500</v>
      </c>
      <c r="D1343" s="759" t="s">
        <v>711</v>
      </c>
    </row>
    <row r="1344" spans="1:4" s="753" customFormat="1" ht="11.25" customHeight="1" x14ac:dyDescent="0.2">
      <c r="A1344" s="1239"/>
      <c r="B1344" s="754">
        <v>500</v>
      </c>
      <c r="C1344" s="754">
        <v>500</v>
      </c>
      <c r="D1344" s="760" t="s">
        <v>11</v>
      </c>
    </row>
    <row r="1345" spans="1:4" s="753" customFormat="1" ht="11.25" customHeight="1" x14ac:dyDescent="0.2">
      <c r="A1345" s="1239" t="s">
        <v>3901</v>
      </c>
      <c r="B1345" s="751">
        <v>106</v>
      </c>
      <c r="C1345" s="751">
        <v>27.5</v>
      </c>
      <c r="D1345" s="759" t="s">
        <v>2724</v>
      </c>
    </row>
    <row r="1346" spans="1:4" s="753" customFormat="1" ht="11.25" customHeight="1" x14ac:dyDescent="0.2">
      <c r="A1346" s="1239"/>
      <c r="B1346" s="754">
        <v>106</v>
      </c>
      <c r="C1346" s="754">
        <v>27.5</v>
      </c>
      <c r="D1346" s="760" t="s">
        <v>11</v>
      </c>
    </row>
    <row r="1347" spans="1:4" s="753" customFormat="1" ht="11.25" customHeight="1" x14ac:dyDescent="0.2">
      <c r="A1347" s="1239" t="s">
        <v>3902</v>
      </c>
      <c r="B1347" s="751">
        <v>149.9</v>
      </c>
      <c r="C1347" s="751">
        <v>149.9</v>
      </c>
      <c r="D1347" s="759" t="s">
        <v>2811</v>
      </c>
    </row>
    <row r="1348" spans="1:4" s="753" customFormat="1" ht="11.25" customHeight="1" x14ac:dyDescent="0.2">
      <c r="A1348" s="1239"/>
      <c r="B1348" s="754">
        <v>149.9</v>
      </c>
      <c r="C1348" s="754">
        <v>149.9</v>
      </c>
      <c r="D1348" s="760" t="s">
        <v>11</v>
      </c>
    </row>
    <row r="1349" spans="1:4" s="753" customFormat="1" ht="11.25" customHeight="1" x14ac:dyDescent="0.2">
      <c r="A1349" s="1239" t="s">
        <v>3903</v>
      </c>
      <c r="B1349" s="756">
        <v>210.2</v>
      </c>
      <c r="C1349" s="756">
        <v>210.2</v>
      </c>
      <c r="D1349" s="758" t="s">
        <v>3479</v>
      </c>
    </row>
    <row r="1350" spans="1:4" s="753" customFormat="1" ht="11.25" customHeight="1" x14ac:dyDescent="0.2">
      <c r="A1350" s="1239"/>
      <c r="B1350" s="756">
        <v>210.2</v>
      </c>
      <c r="C1350" s="756">
        <v>210.2</v>
      </c>
      <c r="D1350" s="758" t="s">
        <v>11</v>
      </c>
    </row>
    <row r="1351" spans="1:4" s="753" customFormat="1" ht="11.25" customHeight="1" x14ac:dyDescent="0.2">
      <c r="A1351" s="1239" t="s">
        <v>3904</v>
      </c>
      <c r="B1351" s="751">
        <v>40</v>
      </c>
      <c r="C1351" s="751">
        <v>40</v>
      </c>
      <c r="D1351" s="759" t="s">
        <v>3508</v>
      </c>
    </row>
    <row r="1352" spans="1:4" s="753" customFormat="1" ht="11.25" customHeight="1" x14ac:dyDescent="0.2">
      <c r="A1352" s="1239"/>
      <c r="B1352" s="754">
        <v>40</v>
      </c>
      <c r="C1352" s="754">
        <v>40</v>
      </c>
      <c r="D1352" s="760" t="s">
        <v>11</v>
      </c>
    </row>
    <row r="1353" spans="1:4" s="753" customFormat="1" ht="21" x14ac:dyDescent="0.2">
      <c r="A1353" s="1239" t="s">
        <v>3905</v>
      </c>
      <c r="B1353" s="756">
        <v>147</v>
      </c>
      <c r="C1353" s="756">
        <v>147</v>
      </c>
      <c r="D1353" s="758" t="s">
        <v>2822</v>
      </c>
    </row>
    <row r="1354" spans="1:4" s="753" customFormat="1" ht="11.25" customHeight="1" x14ac:dyDescent="0.2">
      <c r="A1354" s="1239"/>
      <c r="B1354" s="756">
        <v>1469</v>
      </c>
      <c r="C1354" s="756">
        <v>1469</v>
      </c>
      <c r="D1354" s="758" t="s">
        <v>2676</v>
      </c>
    </row>
    <row r="1355" spans="1:4" s="753" customFormat="1" ht="11.25" customHeight="1" x14ac:dyDescent="0.2">
      <c r="A1355" s="1239"/>
      <c r="B1355" s="756">
        <v>86.8</v>
      </c>
      <c r="C1355" s="756">
        <v>86.8</v>
      </c>
      <c r="D1355" s="758" t="s">
        <v>2680</v>
      </c>
    </row>
    <row r="1356" spans="1:4" s="753" customFormat="1" ht="11.25" customHeight="1" x14ac:dyDescent="0.2">
      <c r="A1356" s="1239"/>
      <c r="B1356" s="756">
        <v>1702.8</v>
      </c>
      <c r="C1356" s="756">
        <v>1702.8</v>
      </c>
      <c r="D1356" s="758" t="s">
        <v>11</v>
      </c>
    </row>
    <row r="1357" spans="1:4" s="753" customFormat="1" ht="11.25" customHeight="1" x14ac:dyDescent="0.2">
      <c r="A1357" s="1239" t="s">
        <v>746</v>
      </c>
      <c r="B1357" s="751">
        <v>5</v>
      </c>
      <c r="C1357" s="751">
        <v>5</v>
      </c>
      <c r="D1357" s="759" t="s">
        <v>742</v>
      </c>
    </row>
    <row r="1358" spans="1:4" s="753" customFormat="1" ht="11.25" customHeight="1" x14ac:dyDescent="0.2">
      <c r="A1358" s="1239"/>
      <c r="B1358" s="754">
        <v>5</v>
      </c>
      <c r="C1358" s="754">
        <v>5</v>
      </c>
      <c r="D1358" s="760" t="s">
        <v>11</v>
      </c>
    </row>
    <row r="1359" spans="1:4" s="753" customFormat="1" ht="11.25" customHeight="1" x14ac:dyDescent="0.2">
      <c r="A1359" s="1239" t="s">
        <v>3906</v>
      </c>
      <c r="B1359" s="756">
        <v>1000</v>
      </c>
      <c r="C1359" s="756">
        <v>500</v>
      </c>
      <c r="D1359" s="758" t="s">
        <v>2849</v>
      </c>
    </row>
    <row r="1360" spans="1:4" s="753" customFormat="1" ht="11.25" customHeight="1" x14ac:dyDescent="0.2">
      <c r="A1360" s="1239"/>
      <c r="B1360" s="756">
        <v>1000</v>
      </c>
      <c r="C1360" s="756">
        <v>500</v>
      </c>
      <c r="D1360" s="758" t="s">
        <v>11</v>
      </c>
    </row>
    <row r="1361" spans="1:4" s="753" customFormat="1" ht="11.25" customHeight="1" x14ac:dyDescent="0.2">
      <c r="A1361" s="1239" t="s">
        <v>3907</v>
      </c>
      <c r="B1361" s="751">
        <v>400</v>
      </c>
      <c r="C1361" s="751">
        <v>400</v>
      </c>
      <c r="D1361" s="759" t="s">
        <v>3479</v>
      </c>
    </row>
    <row r="1362" spans="1:4" s="753" customFormat="1" ht="11.25" customHeight="1" x14ac:dyDescent="0.2">
      <c r="A1362" s="1239"/>
      <c r="B1362" s="754">
        <v>400</v>
      </c>
      <c r="C1362" s="754">
        <v>400</v>
      </c>
      <c r="D1362" s="760" t="s">
        <v>11</v>
      </c>
    </row>
    <row r="1363" spans="1:4" s="753" customFormat="1" ht="11.25" customHeight="1" x14ac:dyDescent="0.2">
      <c r="A1363" s="1239" t="s">
        <v>3908</v>
      </c>
      <c r="B1363" s="756">
        <v>10013.08</v>
      </c>
      <c r="C1363" s="756">
        <v>10013.08</v>
      </c>
      <c r="D1363" s="758" t="s">
        <v>3514</v>
      </c>
    </row>
    <row r="1364" spans="1:4" s="753" customFormat="1" ht="11.25" customHeight="1" x14ac:dyDescent="0.2">
      <c r="A1364" s="1239"/>
      <c r="B1364" s="756">
        <v>10013.08</v>
      </c>
      <c r="C1364" s="756">
        <v>10013.08</v>
      </c>
      <c r="D1364" s="758" t="s">
        <v>11</v>
      </c>
    </row>
    <row r="1365" spans="1:4" s="753" customFormat="1" ht="11.25" customHeight="1" x14ac:dyDescent="0.2">
      <c r="A1365" s="1239" t="s">
        <v>3909</v>
      </c>
      <c r="B1365" s="751">
        <v>300</v>
      </c>
      <c r="C1365" s="751">
        <v>300</v>
      </c>
      <c r="D1365" s="759" t="s">
        <v>3479</v>
      </c>
    </row>
    <row r="1366" spans="1:4" s="753" customFormat="1" ht="11.25" customHeight="1" x14ac:dyDescent="0.2">
      <c r="A1366" s="1239"/>
      <c r="B1366" s="754">
        <v>300</v>
      </c>
      <c r="C1366" s="754">
        <v>300</v>
      </c>
      <c r="D1366" s="760" t="s">
        <v>11</v>
      </c>
    </row>
    <row r="1367" spans="1:4" s="753" customFormat="1" ht="11.25" customHeight="1" x14ac:dyDescent="0.2">
      <c r="A1367" s="1239" t="s">
        <v>3910</v>
      </c>
      <c r="B1367" s="756">
        <v>196</v>
      </c>
      <c r="C1367" s="756">
        <v>196</v>
      </c>
      <c r="D1367" s="758" t="s">
        <v>3479</v>
      </c>
    </row>
    <row r="1368" spans="1:4" s="753" customFormat="1" ht="11.25" customHeight="1" x14ac:dyDescent="0.2">
      <c r="A1368" s="1239"/>
      <c r="B1368" s="756">
        <v>196</v>
      </c>
      <c r="C1368" s="756">
        <v>196</v>
      </c>
      <c r="D1368" s="758" t="s">
        <v>11</v>
      </c>
    </row>
    <row r="1369" spans="1:4" s="753" customFormat="1" ht="11.25" customHeight="1" x14ac:dyDescent="0.2">
      <c r="A1369" s="1239" t="s">
        <v>3911</v>
      </c>
      <c r="B1369" s="751">
        <v>74.16</v>
      </c>
      <c r="C1369" s="751">
        <v>31.055</v>
      </c>
      <c r="D1369" s="759" t="s">
        <v>2724</v>
      </c>
    </row>
    <row r="1370" spans="1:4" s="753" customFormat="1" ht="11.25" customHeight="1" x14ac:dyDescent="0.2">
      <c r="A1370" s="1239"/>
      <c r="B1370" s="754">
        <v>74.16</v>
      </c>
      <c r="C1370" s="754">
        <v>31.055</v>
      </c>
      <c r="D1370" s="760" t="s">
        <v>11</v>
      </c>
    </row>
    <row r="1371" spans="1:4" s="753" customFormat="1" ht="11.25" customHeight="1" x14ac:dyDescent="0.2">
      <c r="A1371" s="1239" t="s">
        <v>1086</v>
      </c>
      <c r="B1371" s="756">
        <v>190</v>
      </c>
      <c r="C1371" s="756">
        <v>190</v>
      </c>
      <c r="D1371" s="758" t="s">
        <v>711</v>
      </c>
    </row>
    <row r="1372" spans="1:4" s="753" customFormat="1" ht="11.25" customHeight="1" x14ac:dyDescent="0.2">
      <c r="A1372" s="1239"/>
      <c r="B1372" s="756">
        <v>190</v>
      </c>
      <c r="C1372" s="756">
        <v>190</v>
      </c>
      <c r="D1372" s="758" t="s">
        <v>11</v>
      </c>
    </row>
    <row r="1373" spans="1:4" s="753" customFormat="1" ht="11.25" customHeight="1" x14ac:dyDescent="0.2">
      <c r="A1373" s="1239" t="s">
        <v>3912</v>
      </c>
      <c r="B1373" s="751">
        <v>450</v>
      </c>
      <c r="C1373" s="751">
        <v>300</v>
      </c>
      <c r="D1373" s="759" t="s">
        <v>3484</v>
      </c>
    </row>
    <row r="1374" spans="1:4" s="753" customFormat="1" ht="11.25" customHeight="1" x14ac:dyDescent="0.2">
      <c r="A1374" s="1239"/>
      <c r="B1374" s="754">
        <v>450</v>
      </c>
      <c r="C1374" s="754">
        <v>300</v>
      </c>
      <c r="D1374" s="760" t="s">
        <v>11</v>
      </c>
    </row>
    <row r="1375" spans="1:4" s="753" customFormat="1" ht="11.25" customHeight="1" x14ac:dyDescent="0.2">
      <c r="A1375" s="1239" t="s">
        <v>1087</v>
      </c>
      <c r="B1375" s="756">
        <v>380</v>
      </c>
      <c r="C1375" s="756">
        <v>380</v>
      </c>
      <c r="D1375" s="758" t="s">
        <v>3479</v>
      </c>
    </row>
    <row r="1376" spans="1:4" s="753" customFormat="1" ht="11.25" customHeight="1" x14ac:dyDescent="0.2">
      <c r="A1376" s="1239"/>
      <c r="B1376" s="756">
        <v>150</v>
      </c>
      <c r="C1376" s="756">
        <v>150</v>
      </c>
      <c r="D1376" s="758" t="s">
        <v>711</v>
      </c>
    </row>
    <row r="1377" spans="1:4" s="753" customFormat="1" ht="11.25" customHeight="1" x14ac:dyDescent="0.2">
      <c r="A1377" s="1239"/>
      <c r="B1377" s="756">
        <v>530</v>
      </c>
      <c r="C1377" s="756">
        <v>530</v>
      </c>
      <c r="D1377" s="758" t="s">
        <v>11</v>
      </c>
    </row>
    <row r="1378" spans="1:4" s="753" customFormat="1" ht="11.25" customHeight="1" x14ac:dyDescent="0.2">
      <c r="A1378" s="1239" t="s">
        <v>936</v>
      </c>
      <c r="B1378" s="751">
        <v>3999.4</v>
      </c>
      <c r="C1378" s="751">
        <v>3420.2523699999997</v>
      </c>
      <c r="D1378" s="759" t="s">
        <v>2849</v>
      </c>
    </row>
    <row r="1379" spans="1:4" s="753" customFormat="1" ht="11.25" customHeight="1" x14ac:dyDescent="0.2">
      <c r="A1379" s="1239"/>
      <c r="B1379" s="756">
        <v>30</v>
      </c>
      <c r="C1379" s="756">
        <v>30</v>
      </c>
      <c r="D1379" s="758" t="s">
        <v>756</v>
      </c>
    </row>
    <row r="1380" spans="1:4" s="753" customFormat="1" ht="21" x14ac:dyDescent="0.2">
      <c r="A1380" s="1239"/>
      <c r="B1380" s="756">
        <v>180</v>
      </c>
      <c r="C1380" s="756">
        <v>180</v>
      </c>
      <c r="D1380" s="758" t="s">
        <v>3913</v>
      </c>
    </row>
    <row r="1381" spans="1:4" s="753" customFormat="1" ht="11.25" customHeight="1" x14ac:dyDescent="0.2">
      <c r="A1381" s="1239"/>
      <c r="B1381" s="756">
        <v>4900</v>
      </c>
      <c r="C1381" s="756">
        <v>4900</v>
      </c>
      <c r="D1381" s="758" t="s">
        <v>664</v>
      </c>
    </row>
    <row r="1382" spans="1:4" s="753" customFormat="1" ht="11.25" customHeight="1" x14ac:dyDescent="0.2">
      <c r="A1382" s="1239"/>
      <c r="B1382" s="756">
        <v>986</v>
      </c>
      <c r="C1382" s="756">
        <v>986</v>
      </c>
      <c r="D1382" s="758" t="s">
        <v>501</v>
      </c>
    </row>
    <row r="1383" spans="1:4" s="753" customFormat="1" ht="11.25" customHeight="1" x14ac:dyDescent="0.2">
      <c r="A1383" s="1239"/>
      <c r="B1383" s="756">
        <v>200</v>
      </c>
      <c r="C1383" s="756">
        <v>200</v>
      </c>
      <c r="D1383" s="758" t="s">
        <v>702</v>
      </c>
    </row>
    <row r="1384" spans="1:4" s="753" customFormat="1" ht="11.25" customHeight="1" x14ac:dyDescent="0.2">
      <c r="A1384" s="1239"/>
      <c r="B1384" s="756">
        <v>477.9</v>
      </c>
      <c r="C1384" s="756">
        <v>0</v>
      </c>
      <c r="D1384" s="758" t="s">
        <v>2301</v>
      </c>
    </row>
    <row r="1385" spans="1:4" s="753" customFormat="1" ht="11.25" customHeight="1" x14ac:dyDescent="0.2">
      <c r="A1385" s="1239"/>
      <c r="B1385" s="754">
        <v>10773.3</v>
      </c>
      <c r="C1385" s="754">
        <v>9716.2523700000002</v>
      </c>
      <c r="D1385" s="760" t="s">
        <v>11</v>
      </c>
    </row>
    <row r="1386" spans="1:4" s="753" customFormat="1" ht="11.25" customHeight="1" x14ac:dyDescent="0.2">
      <c r="A1386" s="1239" t="s">
        <v>643</v>
      </c>
      <c r="B1386" s="756">
        <v>500</v>
      </c>
      <c r="C1386" s="756">
        <v>500</v>
      </c>
      <c r="D1386" s="758" t="s">
        <v>618</v>
      </c>
    </row>
    <row r="1387" spans="1:4" s="753" customFormat="1" ht="11.25" customHeight="1" x14ac:dyDescent="0.2">
      <c r="A1387" s="1239"/>
      <c r="B1387" s="756">
        <v>500</v>
      </c>
      <c r="C1387" s="756">
        <v>500</v>
      </c>
      <c r="D1387" s="758" t="s">
        <v>11</v>
      </c>
    </row>
    <row r="1388" spans="1:4" s="753" customFormat="1" ht="11.25" customHeight="1" x14ac:dyDescent="0.2">
      <c r="A1388" s="1239" t="s">
        <v>754</v>
      </c>
      <c r="B1388" s="751">
        <v>20</v>
      </c>
      <c r="C1388" s="751">
        <v>20</v>
      </c>
      <c r="D1388" s="759" t="s">
        <v>750</v>
      </c>
    </row>
    <row r="1389" spans="1:4" s="753" customFormat="1" ht="11.25" customHeight="1" x14ac:dyDescent="0.2">
      <c r="A1389" s="1239"/>
      <c r="B1389" s="754">
        <v>20</v>
      </c>
      <c r="C1389" s="754">
        <v>20</v>
      </c>
      <c r="D1389" s="760" t="s">
        <v>11</v>
      </c>
    </row>
    <row r="1390" spans="1:4" s="753" customFormat="1" ht="11.25" customHeight="1" x14ac:dyDescent="0.2">
      <c r="A1390" s="1239" t="s">
        <v>3914</v>
      </c>
      <c r="B1390" s="751">
        <v>90.8</v>
      </c>
      <c r="C1390" s="751">
        <v>90.8</v>
      </c>
      <c r="D1390" s="759" t="s">
        <v>2675</v>
      </c>
    </row>
    <row r="1391" spans="1:4" s="753" customFormat="1" ht="11.25" customHeight="1" x14ac:dyDescent="0.2">
      <c r="A1391" s="1239"/>
      <c r="B1391" s="754">
        <v>90.8</v>
      </c>
      <c r="C1391" s="754">
        <v>90.8</v>
      </c>
      <c r="D1391" s="760" t="s">
        <v>11</v>
      </c>
    </row>
    <row r="1392" spans="1:4" s="753" customFormat="1" ht="11.25" customHeight="1" x14ac:dyDescent="0.2">
      <c r="A1392" s="1239" t="s">
        <v>729</v>
      </c>
      <c r="B1392" s="751">
        <v>400</v>
      </c>
      <c r="C1392" s="751">
        <v>399.78399999999999</v>
      </c>
      <c r="D1392" s="759" t="s">
        <v>711</v>
      </c>
    </row>
    <row r="1393" spans="1:4" s="753" customFormat="1" ht="11.25" customHeight="1" x14ac:dyDescent="0.2">
      <c r="A1393" s="1239"/>
      <c r="B1393" s="754">
        <v>400</v>
      </c>
      <c r="C1393" s="754">
        <v>399.78399999999999</v>
      </c>
      <c r="D1393" s="760" t="s">
        <v>11</v>
      </c>
    </row>
    <row r="1394" spans="1:4" s="753" customFormat="1" ht="21" x14ac:dyDescent="0.2">
      <c r="A1394" s="1239" t="s">
        <v>659</v>
      </c>
      <c r="B1394" s="756">
        <v>55</v>
      </c>
      <c r="C1394" s="756">
        <v>55</v>
      </c>
      <c r="D1394" s="758" t="s">
        <v>3915</v>
      </c>
    </row>
    <row r="1395" spans="1:4" s="753" customFormat="1" ht="11.25" customHeight="1" x14ac:dyDescent="0.2">
      <c r="A1395" s="1239"/>
      <c r="B1395" s="754">
        <v>55</v>
      </c>
      <c r="C1395" s="754">
        <v>55</v>
      </c>
      <c r="D1395" s="760" t="s">
        <v>11</v>
      </c>
    </row>
    <row r="1396" spans="1:4" s="753" customFormat="1" ht="11.25" customHeight="1" x14ac:dyDescent="0.2">
      <c r="A1396" s="1239" t="s">
        <v>686</v>
      </c>
      <c r="B1396" s="751">
        <v>380</v>
      </c>
      <c r="C1396" s="751">
        <v>180</v>
      </c>
      <c r="D1396" s="759" t="s">
        <v>678</v>
      </c>
    </row>
    <row r="1397" spans="1:4" s="753" customFormat="1" ht="11.25" customHeight="1" x14ac:dyDescent="0.2">
      <c r="A1397" s="1239"/>
      <c r="B1397" s="754">
        <v>380</v>
      </c>
      <c r="C1397" s="754">
        <v>180</v>
      </c>
      <c r="D1397" s="760" t="s">
        <v>11</v>
      </c>
    </row>
    <row r="1398" spans="1:4" s="753" customFormat="1" ht="11.25" customHeight="1" x14ac:dyDescent="0.2">
      <c r="A1398" s="1239" t="s">
        <v>3916</v>
      </c>
      <c r="B1398" s="756">
        <v>120</v>
      </c>
      <c r="C1398" s="756">
        <v>80</v>
      </c>
      <c r="D1398" s="758" t="s">
        <v>776</v>
      </c>
    </row>
    <row r="1399" spans="1:4" s="753" customFormat="1" ht="11.25" customHeight="1" x14ac:dyDescent="0.2">
      <c r="A1399" s="1239"/>
      <c r="B1399" s="756">
        <v>120</v>
      </c>
      <c r="C1399" s="756">
        <v>80</v>
      </c>
      <c r="D1399" s="758" t="s">
        <v>11</v>
      </c>
    </row>
    <row r="1400" spans="1:4" s="753" customFormat="1" ht="11.25" customHeight="1" x14ac:dyDescent="0.2">
      <c r="A1400" s="1239" t="s">
        <v>5162</v>
      </c>
      <c r="B1400" s="751">
        <v>13</v>
      </c>
      <c r="C1400" s="751">
        <v>13</v>
      </c>
      <c r="D1400" s="759" t="s">
        <v>711</v>
      </c>
    </row>
    <row r="1401" spans="1:4" s="753" customFormat="1" ht="11.25" customHeight="1" x14ac:dyDescent="0.2">
      <c r="A1401" s="1239"/>
      <c r="B1401" s="754">
        <v>13</v>
      </c>
      <c r="C1401" s="754">
        <v>13</v>
      </c>
      <c r="D1401" s="760" t="s">
        <v>11</v>
      </c>
    </row>
    <row r="1402" spans="1:4" s="753" customFormat="1" ht="11.25" customHeight="1" x14ac:dyDescent="0.2">
      <c r="A1402" s="1239" t="s">
        <v>5162</v>
      </c>
      <c r="B1402" s="756">
        <v>20</v>
      </c>
      <c r="C1402" s="756">
        <v>20</v>
      </c>
      <c r="D1402" s="758" t="s">
        <v>638</v>
      </c>
    </row>
    <row r="1403" spans="1:4" s="753" customFormat="1" ht="11.25" customHeight="1" x14ac:dyDescent="0.2">
      <c r="A1403" s="1239"/>
      <c r="B1403" s="756">
        <v>20</v>
      </c>
      <c r="C1403" s="756">
        <v>20</v>
      </c>
      <c r="D1403" s="758" t="s">
        <v>11</v>
      </c>
    </row>
    <row r="1404" spans="1:4" s="753" customFormat="1" ht="11.25" customHeight="1" x14ac:dyDescent="0.2">
      <c r="A1404" s="1239" t="s">
        <v>628</v>
      </c>
      <c r="B1404" s="751">
        <v>600</v>
      </c>
      <c r="C1404" s="751">
        <v>600</v>
      </c>
      <c r="D1404" s="759" t="s">
        <v>618</v>
      </c>
    </row>
    <row r="1405" spans="1:4" s="753" customFormat="1" ht="11.25" customHeight="1" x14ac:dyDescent="0.2">
      <c r="A1405" s="1239"/>
      <c r="B1405" s="754">
        <v>600</v>
      </c>
      <c r="C1405" s="754">
        <v>600</v>
      </c>
      <c r="D1405" s="760" t="s">
        <v>11</v>
      </c>
    </row>
    <row r="1406" spans="1:4" s="753" customFormat="1" ht="11.25" customHeight="1" x14ac:dyDescent="0.2">
      <c r="A1406" s="1239" t="s">
        <v>5162</v>
      </c>
      <c r="B1406" s="751">
        <v>150</v>
      </c>
      <c r="C1406" s="751">
        <v>150</v>
      </c>
      <c r="D1406" s="759" t="s">
        <v>711</v>
      </c>
    </row>
    <row r="1407" spans="1:4" s="753" customFormat="1" ht="11.25" customHeight="1" x14ac:dyDescent="0.2">
      <c r="A1407" s="1239"/>
      <c r="B1407" s="754">
        <v>150</v>
      </c>
      <c r="C1407" s="754">
        <v>150</v>
      </c>
      <c r="D1407" s="760" t="s">
        <v>11</v>
      </c>
    </row>
    <row r="1408" spans="1:4" s="753" customFormat="1" ht="21" x14ac:dyDescent="0.2">
      <c r="A1408" s="1239" t="s">
        <v>3917</v>
      </c>
      <c r="B1408" s="751">
        <v>65</v>
      </c>
      <c r="C1408" s="751">
        <v>65</v>
      </c>
      <c r="D1408" s="759" t="s">
        <v>2822</v>
      </c>
    </row>
    <row r="1409" spans="1:4" s="753" customFormat="1" ht="11.25" customHeight="1" x14ac:dyDescent="0.2">
      <c r="A1409" s="1239"/>
      <c r="B1409" s="756">
        <v>470</v>
      </c>
      <c r="C1409" s="756">
        <v>470</v>
      </c>
      <c r="D1409" s="758" t="s">
        <v>2676</v>
      </c>
    </row>
    <row r="1410" spans="1:4" s="753" customFormat="1" ht="11.25" customHeight="1" x14ac:dyDescent="0.2">
      <c r="A1410" s="1239"/>
      <c r="B1410" s="754">
        <v>535</v>
      </c>
      <c r="C1410" s="754">
        <v>535</v>
      </c>
      <c r="D1410" s="760" t="s">
        <v>11</v>
      </c>
    </row>
    <row r="1411" spans="1:4" s="753" customFormat="1" ht="11.25" customHeight="1" x14ac:dyDescent="0.2">
      <c r="A1411" s="1239" t="s">
        <v>3918</v>
      </c>
      <c r="B1411" s="756">
        <v>160</v>
      </c>
      <c r="C1411" s="756">
        <v>160</v>
      </c>
      <c r="D1411" s="758" t="s">
        <v>2676</v>
      </c>
    </row>
    <row r="1412" spans="1:4" s="753" customFormat="1" ht="11.25" customHeight="1" x14ac:dyDescent="0.2">
      <c r="A1412" s="1239"/>
      <c r="B1412" s="756">
        <v>160</v>
      </c>
      <c r="C1412" s="756">
        <v>160</v>
      </c>
      <c r="D1412" s="758" t="s">
        <v>11</v>
      </c>
    </row>
    <row r="1413" spans="1:4" s="753" customFormat="1" ht="11.25" customHeight="1" x14ac:dyDescent="0.2">
      <c r="A1413" s="1239" t="s">
        <v>3919</v>
      </c>
      <c r="B1413" s="751">
        <v>225</v>
      </c>
      <c r="C1413" s="751">
        <v>225</v>
      </c>
      <c r="D1413" s="759" t="s">
        <v>2676</v>
      </c>
    </row>
    <row r="1414" spans="1:4" s="753" customFormat="1" ht="11.25" customHeight="1" x14ac:dyDescent="0.2">
      <c r="A1414" s="1239"/>
      <c r="B1414" s="754">
        <v>225</v>
      </c>
      <c r="C1414" s="754">
        <v>225</v>
      </c>
      <c r="D1414" s="760" t="s">
        <v>11</v>
      </c>
    </row>
    <row r="1415" spans="1:4" s="753" customFormat="1" ht="11.25" customHeight="1" x14ac:dyDescent="0.2">
      <c r="A1415" s="1239" t="s">
        <v>3920</v>
      </c>
      <c r="B1415" s="756">
        <v>720</v>
      </c>
      <c r="C1415" s="756">
        <v>720</v>
      </c>
      <c r="D1415" s="758" t="s">
        <v>2676</v>
      </c>
    </row>
    <row r="1416" spans="1:4" s="753" customFormat="1" ht="11.25" customHeight="1" x14ac:dyDescent="0.2">
      <c r="A1416" s="1239"/>
      <c r="B1416" s="756">
        <v>720</v>
      </c>
      <c r="C1416" s="756">
        <v>720</v>
      </c>
      <c r="D1416" s="758" t="s">
        <v>11</v>
      </c>
    </row>
    <row r="1417" spans="1:4" s="753" customFormat="1" ht="11.25" customHeight="1" x14ac:dyDescent="0.2">
      <c r="A1417" s="1239" t="s">
        <v>3921</v>
      </c>
      <c r="B1417" s="751">
        <v>145</v>
      </c>
      <c r="C1417" s="751">
        <v>145</v>
      </c>
      <c r="D1417" s="759" t="s">
        <v>3479</v>
      </c>
    </row>
    <row r="1418" spans="1:4" s="753" customFormat="1" ht="11.25" customHeight="1" x14ac:dyDescent="0.2">
      <c r="A1418" s="1239"/>
      <c r="B1418" s="754">
        <v>145</v>
      </c>
      <c r="C1418" s="754">
        <v>145</v>
      </c>
      <c r="D1418" s="760" t="s">
        <v>11</v>
      </c>
    </row>
    <row r="1419" spans="1:4" s="753" customFormat="1" ht="11.25" customHeight="1" x14ac:dyDescent="0.2">
      <c r="A1419" s="1239" t="s">
        <v>3922</v>
      </c>
      <c r="B1419" s="756">
        <v>182</v>
      </c>
      <c r="C1419" s="756">
        <v>27.5</v>
      </c>
      <c r="D1419" s="758" t="s">
        <v>2724</v>
      </c>
    </row>
    <row r="1420" spans="1:4" s="753" customFormat="1" ht="11.25" customHeight="1" x14ac:dyDescent="0.2">
      <c r="A1420" s="1239"/>
      <c r="B1420" s="756">
        <v>182</v>
      </c>
      <c r="C1420" s="756">
        <v>27.5</v>
      </c>
      <c r="D1420" s="758" t="s">
        <v>11</v>
      </c>
    </row>
    <row r="1421" spans="1:4" s="753" customFormat="1" ht="11.25" customHeight="1" x14ac:dyDescent="0.2">
      <c r="A1421" s="1239" t="s">
        <v>3923</v>
      </c>
      <c r="B1421" s="751">
        <v>499.2</v>
      </c>
      <c r="C1421" s="751">
        <v>249.6</v>
      </c>
      <c r="D1421" s="759" t="s">
        <v>2811</v>
      </c>
    </row>
    <row r="1422" spans="1:4" s="753" customFormat="1" ht="11.25" customHeight="1" x14ac:dyDescent="0.2">
      <c r="A1422" s="1239"/>
      <c r="B1422" s="754">
        <v>499.2</v>
      </c>
      <c r="C1422" s="754">
        <v>249.6</v>
      </c>
      <c r="D1422" s="760" t="s">
        <v>11</v>
      </c>
    </row>
    <row r="1423" spans="1:4" s="753" customFormat="1" ht="11.25" customHeight="1" x14ac:dyDescent="0.2">
      <c r="A1423" s="1239" t="s">
        <v>3924</v>
      </c>
      <c r="B1423" s="751">
        <v>100</v>
      </c>
      <c r="C1423" s="751">
        <v>100</v>
      </c>
      <c r="D1423" s="759" t="s">
        <v>3520</v>
      </c>
    </row>
    <row r="1424" spans="1:4" s="753" customFormat="1" ht="11.25" customHeight="1" x14ac:dyDescent="0.2">
      <c r="A1424" s="1239"/>
      <c r="B1424" s="754">
        <v>100</v>
      </c>
      <c r="C1424" s="754">
        <v>100</v>
      </c>
      <c r="D1424" s="760" t="s">
        <v>11</v>
      </c>
    </row>
    <row r="1425" spans="1:4" s="753" customFormat="1" ht="11.25" customHeight="1" x14ac:dyDescent="0.2">
      <c r="A1425" s="1239" t="s">
        <v>1039</v>
      </c>
      <c r="B1425" s="751">
        <v>200</v>
      </c>
      <c r="C1425" s="751">
        <v>200</v>
      </c>
      <c r="D1425" s="759" t="s">
        <v>678</v>
      </c>
    </row>
    <row r="1426" spans="1:4" s="753" customFormat="1" ht="11.25" customHeight="1" x14ac:dyDescent="0.2">
      <c r="A1426" s="1239"/>
      <c r="B1426" s="754">
        <v>200</v>
      </c>
      <c r="C1426" s="754">
        <v>200</v>
      </c>
      <c r="D1426" s="760" t="s">
        <v>11</v>
      </c>
    </row>
    <row r="1427" spans="1:4" s="753" customFormat="1" ht="11.25" customHeight="1" x14ac:dyDescent="0.2">
      <c r="A1427" s="1239" t="s">
        <v>1040</v>
      </c>
      <c r="B1427" s="756">
        <v>190</v>
      </c>
      <c r="C1427" s="756">
        <v>0</v>
      </c>
      <c r="D1427" s="758" t="s">
        <v>678</v>
      </c>
    </row>
    <row r="1428" spans="1:4" s="753" customFormat="1" ht="11.25" customHeight="1" x14ac:dyDescent="0.2">
      <c r="A1428" s="1239"/>
      <c r="B1428" s="756">
        <v>190</v>
      </c>
      <c r="C1428" s="756">
        <v>0</v>
      </c>
      <c r="D1428" s="758" t="s">
        <v>11</v>
      </c>
    </row>
    <row r="1429" spans="1:4" s="753" customFormat="1" ht="11.25" customHeight="1" x14ac:dyDescent="0.2">
      <c r="A1429" s="1239" t="s">
        <v>3925</v>
      </c>
      <c r="B1429" s="751">
        <v>150</v>
      </c>
      <c r="C1429" s="751">
        <v>150</v>
      </c>
      <c r="D1429" s="759" t="s">
        <v>3479</v>
      </c>
    </row>
    <row r="1430" spans="1:4" s="753" customFormat="1" ht="11.25" customHeight="1" x14ac:dyDescent="0.2">
      <c r="A1430" s="1239"/>
      <c r="B1430" s="754">
        <v>150</v>
      </c>
      <c r="C1430" s="754">
        <v>150</v>
      </c>
      <c r="D1430" s="760" t="s">
        <v>11</v>
      </c>
    </row>
    <row r="1431" spans="1:4" s="753" customFormat="1" ht="11.25" customHeight="1" x14ac:dyDescent="0.2">
      <c r="A1431" s="1239" t="s">
        <v>3926</v>
      </c>
      <c r="B1431" s="756">
        <v>10714</v>
      </c>
      <c r="C1431" s="756">
        <v>10714</v>
      </c>
      <c r="D1431" s="758" t="s">
        <v>2676</v>
      </c>
    </row>
    <row r="1432" spans="1:4" s="753" customFormat="1" ht="11.25" customHeight="1" x14ac:dyDescent="0.2">
      <c r="A1432" s="1239"/>
      <c r="B1432" s="756">
        <v>10714</v>
      </c>
      <c r="C1432" s="756">
        <v>10714</v>
      </c>
      <c r="D1432" s="758" t="s">
        <v>11</v>
      </c>
    </row>
    <row r="1433" spans="1:4" s="753" customFormat="1" ht="11.25" customHeight="1" x14ac:dyDescent="0.2">
      <c r="A1433" s="1239" t="s">
        <v>3927</v>
      </c>
      <c r="B1433" s="751">
        <v>837</v>
      </c>
      <c r="C1433" s="751">
        <v>837</v>
      </c>
      <c r="D1433" s="759" t="s">
        <v>2676</v>
      </c>
    </row>
    <row r="1434" spans="1:4" s="753" customFormat="1" ht="11.25" customHeight="1" x14ac:dyDescent="0.2">
      <c r="A1434" s="1239"/>
      <c r="B1434" s="754">
        <v>837</v>
      </c>
      <c r="C1434" s="754">
        <v>837</v>
      </c>
      <c r="D1434" s="760" t="s">
        <v>11</v>
      </c>
    </row>
    <row r="1435" spans="1:4" s="753" customFormat="1" ht="11.25" customHeight="1" x14ac:dyDescent="0.2">
      <c r="A1435" s="1239" t="s">
        <v>730</v>
      </c>
      <c r="B1435" s="751">
        <v>150</v>
      </c>
      <c r="C1435" s="751">
        <v>150</v>
      </c>
      <c r="D1435" s="759" t="s">
        <v>711</v>
      </c>
    </row>
    <row r="1436" spans="1:4" s="753" customFormat="1" ht="11.25" customHeight="1" x14ac:dyDescent="0.2">
      <c r="A1436" s="1239"/>
      <c r="B1436" s="754">
        <v>150</v>
      </c>
      <c r="C1436" s="754">
        <v>150</v>
      </c>
      <c r="D1436" s="760" t="s">
        <v>11</v>
      </c>
    </row>
    <row r="1437" spans="1:4" s="753" customFormat="1" ht="11.25" customHeight="1" x14ac:dyDescent="0.2">
      <c r="A1437" s="1239" t="s">
        <v>991</v>
      </c>
      <c r="B1437" s="751">
        <v>80</v>
      </c>
      <c r="C1437" s="751">
        <v>80</v>
      </c>
      <c r="D1437" s="759" t="s">
        <v>2693</v>
      </c>
    </row>
    <row r="1438" spans="1:4" s="753" customFormat="1" ht="11.25" customHeight="1" x14ac:dyDescent="0.2">
      <c r="A1438" s="1239"/>
      <c r="B1438" s="756">
        <v>90</v>
      </c>
      <c r="C1438" s="756">
        <v>90</v>
      </c>
      <c r="D1438" s="758" t="s">
        <v>638</v>
      </c>
    </row>
    <row r="1439" spans="1:4" s="753" customFormat="1" ht="11.25" customHeight="1" x14ac:dyDescent="0.2">
      <c r="A1439" s="1239"/>
      <c r="B1439" s="754">
        <v>170</v>
      </c>
      <c r="C1439" s="754">
        <v>170</v>
      </c>
      <c r="D1439" s="760" t="s">
        <v>11</v>
      </c>
    </row>
    <row r="1440" spans="1:4" s="753" customFormat="1" ht="11.25" customHeight="1" x14ac:dyDescent="0.2">
      <c r="A1440" s="1239" t="s">
        <v>3928</v>
      </c>
      <c r="B1440" s="756">
        <v>1606</v>
      </c>
      <c r="C1440" s="756">
        <v>1606</v>
      </c>
      <c r="D1440" s="758" t="s">
        <v>2676</v>
      </c>
    </row>
    <row r="1441" spans="1:4" s="753" customFormat="1" ht="11.25" customHeight="1" x14ac:dyDescent="0.2">
      <c r="A1441" s="1239"/>
      <c r="B1441" s="756">
        <v>1606</v>
      </c>
      <c r="C1441" s="756">
        <v>1606</v>
      </c>
      <c r="D1441" s="758" t="s">
        <v>11</v>
      </c>
    </row>
    <row r="1442" spans="1:4" s="753" customFormat="1" ht="11.25" customHeight="1" x14ac:dyDescent="0.2">
      <c r="A1442" s="1239" t="s">
        <v>3929</v>
      </c>
      <c r="B1442" s="751">
        <v>150</v>
      </c>
      <c r="C1442" s="751">
        <v>150</v>
      </c>
      <c r="D1442" s="759" t="s">
        <v>2811</v>
      </c>
    </row>
    <row r="1443" spans="1:4" s="753" customFormat="1" ht="11.25" customHeight="1" x14ac:dyDescent="0.2">
      <c r="A1443" s="1239"/>
      <c r="B1443" s="754">
        <v>150</v>
      </c>
      <c r="C1443" s="754">
        <v>150</v>
      </c>
      <c r="D1443" s="760" t="s">
        <v>11</v>
      </c>
    </row>
    <row r="1444" spans="1:4" s="753" customFormat="1" ht="11.25" customHeight="1" x14ac:dyDescent="0.2">
      <c r="A1444" s="1239" t="s">
        <v>703</v>
      </c>
      <c r="B1444" s="756">
        <v>200</v>
      </c>
      <c r="C1444" s="756">
        <v>150.285</v>
      </c>
      <c r="D1444" s="758" t="s">
        <v>702</v>
      </c>
    </row>
    <row r="1445" spans="1:4" s="753" customFormat="1" ht="11.25" customHeight="1" x14ac:dyDescent="0.2">
      <c r="A1445" s="1239"/>
      <c r="B1445" s="756">
        <v>200</v>
      </c>
      <c r="C1445" s="756">
        <v>150.285</v>
      </c>
      <c r="D1445" s="758" t="s">
        <v>11</v>
      </c>
    </row>
    <row r="1446" spans="1:4" s="753" customFormat="1" ht="11.25" customHeight="1" x14ac:dyDescent="0.2">
      <c r="A1446" s="1239" t="s">
        <v>775</v>
      </c>
      <c r="B1446" s="751">
        <v>7000</v>
      </c>
      <c r="C1446" s="751">
        <v>7000</v>
      </c>
      <c r="D1446" s="759" t="s">
        <v>774</v>
      </c>
    </row>
    <row r="1447" spans="1:4" s="753" customFormat="1" ht="11.25" customHeight="1" x14ac:dyDescent="0.2">
      <c r="A1447" s="1239"/>
      <c r="B1447" s="754">
        <v>7000</v>
      </c>
      <c r="C1447" s="754">
        <v>7000</v>
      </c>
      <c r="D1447" s="760" t="s">
        <v>11</v>
      </c>
    </row>
    <row r="1448" spans="1:4" s="753" customFormat="1" ht="11.25" customHeight="1" x14ac:dyDescent="0.2">
      <c r="A1448" s="1239" t="s">
        <v>3930</v>
      </c>
      <c r="B1448" s="756">
        <v>1307</v>
      </c>
      <c r="C1448" s="756">
        <v>1307</v>
      </c>
      <c r="D1448" s="758" t="s">
        <v>2676</v>
      </c>
    </row>
    <row r="1449" spans="1:4" s="753" customFormat="1" ht="11.25" customHeight="1" x14ac:dyDescent="0.2">
      <c r="A1449" s="1239"/>
      <c r="B1449" s="756">
        <v>815.55</v>
      </c>
      <c r="C1449" s="756">
        <v>675.24399999999991</v>
      </c>
      <c r="D1449" s="758" t="s">
        <v>2680</v>
      </c>
    </row>
    <row r="1450" spans="1:4" s="753" customFormat="1" ht="11.25" customHeight="1" x14ac:dyDescent="0.2">
      <c r="A1450" s="1239"/>
      <c r="B1450" s="756">
        <v>2122.5500000000002</v>
      </c>
      <c r="C1450" s="756">
        <v>1982.2440000000001</v>
      </c>
      <c r="D1450" s="758" t="s">
        <v>11</v>
      </c>
    </row>
    <row r="1451" spans="1:4" s="753" customFormat="1" ht="11.25" customHeight="1" x14ac:dyDescent="0.2">
      <c r="A1451" s="1239" t="s">
        <v>3931</v>
      </c>
      <c r="B1451" s="751">
        <v>6002.11</v>
      </c>
      <c r="C1451" s="751">
        <v>5560.8059999999996</v>
      </c>
      <c r="D1451" s="759" t="s">
        <v>894</v>
      </c>
    </row>
    <row r="1452" spans="1:4" s="753" customFormat="1" ht="11.25" customHeight="1" x14ac:dyDescent="0.2">
      <c r="A1452" s="1239"/>
      <c r="B1452" s="754">
        <v>6002.11</v>
      </c>
      <c r="C1452" s="754">
        <v>5560.8059999999996</v>
      </c>
      <c r="D1452" s="760" t="s">
        <v>11</v>
      </c>
    </row>
    <row r="1453" spans="1:4" s="753" customFormat="1" ht="11.25" customHeight="1" x14ac:dyDescent="0.2">
      <c r="A1453" s="1239" t="s">
        <v>1150</v>
      </c>
      <c r="B1453" s="751">
        <v>50</v>
      </c>
      <c r="C1453" s="751">
        <v>50</v>
      </c>
      <c r="D1453" s="759" t="s">
        <v>756</v>
      </c>
    </row>
    <row r="1454" spans="1:4" s="753" customFormat="1" ht="11.25" customHeight="1" x14ac:dyDescent="0.2">
      <c r="A1454" s="1239"/>
      <c r="B1454" s="754">
        <v>50</v>
      </c>
      <c r="C1454" s="754">
        <v>50</v>
      </c>
      <c r="D1454" s="760" t="s">
        <v>11</v>
      </c>
    </row>
    <row r="1455" spans="1:4" s="753" customFormat="1" ht="11.25" customHeight="1" x14ac:dyDescent="0.2">
      <c r="A1455" s="1239" t="s">
        <v>646</v>
      </c>
      <c r="B1455" s="751">
        <v>30</v>
      </c>
      <c r="C1455" s="751">
        <v>30</v>
      </c>
      <c r="D1455" s="759" t="s">
        <v>3932</v>
      </c>
    </row>
    <row r="1456" spans="1:4" s="753" customFormat="1" ht="11.25" customHeight="1" x14ac:dyDescent="0.2">
      <c r="A1456" s="1239"/>
      <c r="B1456" s="754">
        <v>30</v>
      </c>
      <c r="C1456" s="754">
        <v>30</v>
      </c>
      <c r="D1456" s="760" t="s">
        <v>11</v>
      </c>
    </row>
    <row r="1457" spans="1:4" s="753" customFormat="1" ht="11.25" customHeight="1" x14ac:dyDescent="0.2">
      <c r="A1457" s="1239" t="s">
        <v>3933</v>
      </c>
      <c r="B1457" s="756">
        <v>300</v>
      </c>
      <c r="C1457" s="756">
        <v>300</v>
      </c>
      <c r="D1457" s="758" t="s">
        <v>3479</v>
      </c>
    </row>
    <row r="1458" spans="1:4" s="753" customFormat="1" ht="11.25" customHeight="1" x14ac:dyDescent="0.2">
      <c r="A1458" s="1239"/>
      <c r="B1458" s="756">
        <v>300</v>
      </c>
      <c r="C1458" s="756">
        <v>300</v>
      </c>
      <c r="D1458" s="758" t="s">
        <v>11</v>
      </c>
    </row>
    <row r="1459" spans="1:4" s="753" customFormat="1" ht="11.25" customHeight="1" x14ac:dyDescent="0.2">
      <c r="A1459" s="1239" t="s">
        <v>3934</v>
      </c>
      <c r="B1459" s="751">
        <v>414.15</v>
      </c>
      <c r="C1459" s="751">
        <v>68.75</v>
      </c>
      <c r="D1459" s="759" t="s">
        <v>2724</v>
      </c>
    </row>
    <row r="1460" spans="1:4" s="753" customFormat="1" ht="11.25" customHeight="1" x14ac:dyDescent="0.2">
      <c r="A1460" s="1239"/>
      <c r="B1460" s="754">
        <v>414.15</v>
      </c>
      <c r="C1460" s="754">
        <v>68.75</v>
      </c>
      <c r="D1460" s="760" t="s">
        <v>11</v>
      </c>
    </row>
    <row r="1461" spans="1:4" s="753" customFormat="1" ht="11.25" customHeight="1" x14ac:dyDescent="0.2">
      <c r="A1461" s="1239" t="s">
        <v>3935</v>
      </c>
      <c r="B1461" s="756">
        <v>10984.05</v>
      </c>
      <c r="C1461" s="756">
        <v>10984.046</v>
      </c>
      <c r="D1461" s="758" t="s">
        <v>894</v>
      </c>
    </row>
    <row r="1462" spans="1:4" s="753" customFormat="1" ht="11.25" customHeight="1" x14ac:dyDescent="0.2">
      <c r="A1462" s="1239"/>
      <c r="B1462" s="756">
        <v>10984.05</v>
      </c>
      <c r="C1462" s="756">
        <v>10984.046</v>
      </c>
      <c r="D1462" s="758" t="s">
        <v>11</v>
      </c>
    </row>
    <row r="1463" spans="1:4" s="753" customFormat="1" ht="11.25" customHeight="1" x14ac:dyDescent="0.2">
      <c r="A1463" s="1239" t="s">
        <v>3936</v>
      </c>
      <c r="B1463" s="751">
        <v>195</v>
      </c>
      <c r="C1463" s="751">
        <v>195</v>
      </c>
      <c r="D1463" s="759" t="s">
        <v>3479</v>
      </c>
    </row>
    <row r="1464" spans="1:4" s="753" customFormat="1" ht="11.25" customHeight="1" x14ac:dyDescent="0.2">
      <c r="A1464" s="1239"/>
      <c r="B1464" s="754">
        <v>195</v>
      </c>
      <c r="C1464" s="754">
        <v>195</v>
      </c>
      <c r="D1464" s="760" t="s">
        <v>11</v>
      </c>
    </row>
    <row r="1465" spans="1:4" s="753" customFormat="1" ht="11.25" customHeight="1" x14ac:dyDescent="0.2">
      <c r="A1465" s="1239" t="s">
        <v>3937</v>
      </c>
      <c r="B1465" s="756">
        <v>350.1</v>
      </c>
      <c r="C1465" s="756">
        <v>175.05</v>
      </c>
      <c r="D1465" s="758" t="s">
        <v>2811</v>
      </c>
    </row>
    <row r="1466" spans="1:4" s="753" customFormat="1" ht="11.25" customHeight="1" x14ac:dyDescent="0.2">
      <c r="A1466" s="1239"/>
      <c r="B1466" s="756">
        <v>350.1</v>
      </c>
      <c r="C1466" s="756">
        <v>175.05</v>
      </c>
      <c r="D1466" s="758" t="s">
        <v>11</v>
      </c>
    </row>
    <row r="1467" spans="1:4" s="753" customFormat="1" ht="11.25" customHeight="1" x14ac:dyDescent="0.2">
      <c r="A1467" s="1239" t="s">
        <v>3938</v>
      </c>
      <c r="B1467" s="751">
        <v>80.39</v>
      </c>
      <c r="C1467" s="751">
        <v>80.391999999999996</v>
      </c>
      <c r="D1467" s="759" t="s">
        <v>899</v>
      </c>
    </row>
    <row r="1468" spans="1:4" s="753" customFormat="1" ht="11.25" customHeight="1" x14ac:dyDescent="0.2">
      <c r="A1468" s="1239"/>
      <c r="B1468" s="756">
        <v>5278.71</v>
      </c>
      <c r="C1468" s="756">
        <v>5251.223</v>
      </c>
      <c r="D1468" s="758" t="s">
        <v>894</v>
      </c>
    </row>
    <row r="1469" spans="1:4" s="753" customFormat="1" ht="11.25" customHeight="1" x14ac:dyDescent="0.2">
      <c r="A1469" s="1239"/>
      <c r="B1469" s="754">
        <v>5359.1</v>
      </c>
      <c r="C1469" s="754">
        <v>5331.6149999999998</v>
      </c>
      <c r="D1469" s="760" t="s">
        <v>11</v>
      </c>
    </row>
    <row r="1470" spans="1:4" s="753" customFormat="1" ht="11.25" customHeight="1" x14ac:dyDescent="0.2">
      <c r="A1470" s="1239" t="s">
        <v>5162</v>
      </c>
      <c r="B1470" s="751">
        <v>19.52</v>
      </c>
      <c r="C1470" s="751">
        <v>19.52</v>
      </c>
      <c r="D1470" s="759" t="s">
        <v>634</v>
      </c>
    </row>
    <row r="1471" spans="1:4" s="753" customFormat="1" ht="11.25" customHeight="1" x14ac:dyDescent="0.2">
      <c r="A1471" s="1239"/>
      <c r="B1471" s="754">
        <v>19.52</v>
      </c>
      <c r="C1471" s="754">
        <v>19.52</v>
      </c>
      <c r="D1471" s="760" t="s">
        <v>11</v>
      </c>
    </row>
    <row r="1472" spans="1:4" s="753" customFormat="1" ht="11.25" customHeight="1" x14ac:dyDescent="0.2">
      <c r="A1472" s="1239" t="s">
        <v>3939</v>
      </c>
      <c r="B1472" s="751">
        <v>277.2</v>
      </c>
      <c r="C1472" s="751">
        <v>138.6</v>
      </c>
      <c r="D1472" s="759" t="s">
        <v>2849</v>
      </c>
    </row>
    <row r="1473" spans="1:4" s="753" customFormat="1" ht="11.25" customHeight="1" x14ac:dyDescent="0.2">
      <c r="A1473" s="1239"/>
      <c r="B1473" s="754">
        <v>277.2</v>
      </c>
      <c r="C1473" s="754">
        <v>138.6</v>
      </c>
      <c r="D1473" s="760" t="s">
        <v>11</v>
      </c>
    </row>
    <row r="1474" spans="1:4" s="753" customFormat="1" ht="11.25" customHeight="1" x14ac:dyDescent="0.2">
      <c r="A1474" s="1239" t="s">
        <v>692</v>
      </c>
      <c r="B1474" s="756">
        <v>317.2</v>
      </c>
      <c r="C1474" s="756">
        <v>27.5</v>
      </c>
      <c r="D1474" s="758" t="s">
        <v>2724</v>
      </c>
    </row>
    <row r="1475" spans="1:4" s="753" customFormat="1" ht="11.25" customHeight="1" x14ac:dyDescent="0.2">
      <c r="A1475" s="1239"/>
      <c r="B1475" s="756">
        <v>50</v>
      </c>
      <c r="C1475" s="756">
        <v>50</v>
      </c>
      <c r="D1475" s="758" t="s">
        <v>678</v>
      </c>
    </row>
    <row r="1476" spans="1:4" s="753" customFormat="1" ht="11.25" customHeight="1" x14ac:dyDescent="0.2">
      <c r="A1476" s="1239"/>
      <c r="B1476" s="756">
        <v>367.2</v>
      </c>
      <c r="C1476" s="756">
        <v>77.5</v>
      </c>
      <c r="D1476" s="758" t="s">
        <v>11</v>
      </c>
    </row>
    <row r="1477" spans="1:4" s="753" customFormat="1" ht="11.25" customHeight="1" x14ac:dyDescent="0.2">
      <c r="A1477" s="1239" t="s">
        <v>747</v>
      </c>
      <c r="B1477" s="751">
        <v>10</v>
      </c>
      <c r="C1477" s="751">
        <v>10</v>
      </c>
      <c r="D1477" s="759" t="s">
        <v>742</v>
      </c>
    </row>
    <row r="1478" spans="1:4" s="753" customFormat="1" ht="11.25" customHeight="1" x14ac:dyDescent="0.2">
      <c r="A1478" s="1239"/>
      <c r="B1478" s="754">
        <v>10</v>
      </c>
      <c r="C1478" s="754">
        <v>10</v>
      </c>
      <c r="D1478" s="760" t="s">
        <v>11</v>
      </c>
    </row>
    <row r="1479" spans="1:4" s="753" customFormat="1" ht="11.25" customHeight="1" x14ac:dyDescent="0.2">
      <c r="A1479" s="1239" t="s">
        <v>3940</v>
      </c>
      <c r="B1479" s="756">
        <v>400</v>
      </c>
      <c r="C1479" s="756">
        <v>400</v>
      </c>
      <c r="D1479" s="758" t="s">
        <v>3479</v>
      </c>
    </row>
    <row r="1480" spans="1:4" s="753" customFormat="1" ht="11.25" customHeight="1" x14ac:dyDescent="0.2">
      <c r="A1480" s="1239"/>
      <c r="B1480" s="756">
        <v>400</v>
      </c>
      <c r="C1480" s="756">
        <v>400</v>
      </c>
      <c r="D1480" s="758" t="s">
        <v>11</v>
      </c>
    </row>
    <row r="1481" spans="1:4" s="753" customFormat="1" ht="11.25" customHeight="1" x14ac:dyDescent="0.2">
      <c r="A1481" s="1239" t="s">
        <v>755</v>
      </c>
      <c r="B1481" s="751">
        <v>84</v>
      </c>
      <c r="C1481" s="751">
        <v>84</v>
      </c>
      <c r="D1481" s="759" t="s">
        <v>3520</v>
      </c>
    </row>
    <row r="1482" spans="1:4" s="753" customFormat="1" ht="11.25" customHeight="1" x14ac:dyDescent="0.2">
      <c r="A1482" s="1239"/>
      <c r="B1482" s="756">
        <v>100</v>
      </c>
      <c r="C1482" s="756">
        <v>100</v>
      </c>
      <c r="D1482" s="758" t="s">
        <v>750</v>
      </c>
    </row>
    <row r="1483" spans="1:4" s="753" customFormat="1" ht="11.25" customHeight="1" x14ac:dyDescent="0.2">
      <c r="A1483" s="1239"/>
      <c r="B1483" s="754">
        <v>184</v>
      </c>
      <c r="C1483" s="754">
        <v>184</v>
      </c>
      <c r="D1483" s="760" t="s">
        <v>11</v>
      </c>
    </row>
    <row r="1484" spans="1:4" s="753" customFormat="1" ht="11.25" customHeight="1" x14ac:dyDescent="0.2">
      <c r="A1484" s="1239" t="s">
        <v>3941</v>
      </c>
      <c r="B1484" s="756">
        <v>10136.209999999999</v>
      </c>
      <c r="C1484" s="756">
        <v>10128.969000000001</v>
      </c>
      <c r="D1484" s="758" t="s">
        <v>894</v>
      </c>
    </row>
    <row r="1485" spans="1:4" s="753" customFormat="1" ht="11.25" customHeight="1" x14ac:dyDescent="0.2">
      <c r="A1485" s="1239"/>
      <c r="B1485" s="756">
        <v>10136.209999999999</v>
      </c>
      <c r="C1485" s="756">
        <v>10128.969000000001</v>
      </c>
      <c r="D1485" s="758" t="s">
        <v>11</v>
      </c>
    </row>
    <row r="1486" spans="1:4" s="753" customFormat="1" ht="11.25" customHeight="1" x14ac:dyDescent="0.2">
      <c r="A1486" s="1239" t="s">
        <v>3942</v>
      </c>
      <c r="B1486" s="751">
        <v>168</v>
      </c>
      <c r="C1486" s="751">
        <v>168</v>
      </c>
      <c r="D1486" s="759" t="s">
        <v>3479</v>
      </c>
    </row>
    <row r="1487" spans="1:4" s="753" customFormat="1" ht="11.25" customHeight="1" x14ac:dyDescent="0.2">
      <c r="A1487" s="1239"/>
      <c r="B1487" s="754">
        <v>168</v>
      </c>
      <c r="C1487" s="754">
        <v>168</v>
      </c>
      <c r="D1487" s="760" t="s">
        <v>11</v>
      </c>
    </row>
    <row r="1488" spans="1:4" s="753" customFormat="1" ht="11.25" customHeight="1" x14ac:dyDescent="0.2">
      <c r="A1488" s="1239" t="s">
        <v>788</v>
      </c>
      <c r="B1488" s="756">
        <v>200</v>
      </c>
      <c r="C1488" s="756">
        <v>146.8322</v>
      </c>
      <c r="D1488" s="758" t="s">
        <v>786</v>
      </c>
    </row>
    <row r="1489" spans="1:4" s="753" customFormat="1" ht="11.25" customHeight="1" x14ac:dyDescent="0.2">
      <c r="A1489" s="1239"/>
      <c r="B1489" s="756">
        <v>200</v>
      </c>
      <c r="C1489" s="756">
        <v>146.8322</v>
      </c>
      <c r="D1489" s="758" t="s">
        <v>11</v>
      </c>
    </row>
    <row r="1490" spans="1:4" s="753" customFormat="1" ht="11.25" customHeight="1" x14ac:dyDescent="0.2">
      <c r="A1490" s="1239" t="s">
        <v>3943</v>
      </c>
      <c r="B1490" s="751">
        <v>645.54999999999995</v>
      </c>
      <c r="C1490" s="751">
        <v>438.22</v>
      </c>
      <c r="D1490" s="759" t="s">
        <v>2823</v>
      </c>
    </row>
    <row r="1491" spans="1:4" s="753" customFormat="1" ht="11.25" customHeight="1" x14ac:dyDescent="0.2">
      <c r="A1491" s="1239"/>
      <c r="B1491" s="754">
        <v>645.54999999999995</v>
      </c>
      <c r="C1491" s="754">
        <v>438.22</v>
      </c>
      <c r="D1491" s="760" t="s">
        <v>11</v>
      </c>
    </row>
    <row r="1492" spans="1:4" s="753" customFormat="1" ht="11.25" customHeight="1" x14ac:dyDescent="0.2">
      <c r="A1492" s="1239" t="s">
        <v>5162</v>
      </c>
      <c r="B1492" s="756">
        <v>350</v>
      </c>
      <c r="C1492" s="756">
        <v>350</v>
      </c>
      <c r="D1492" s="758" t="s">
        <v>2678</v>
      </c>
    </row>
    <row r="1493" spans="1:4" s="753" customFormat="1" ht="11.25" customHeight="1" x14ac:dyDescent="0.2">
      <c r="A1493" s="1239"/>
      <c r="B1493" s="756">
        <v>350</v>
      </c>
      <c r="C1493" s="756">
        <v>350</v>
      </c>
      <c r="D1493" s="758" t="s">
        <v>11</v>
      </c>
    </row>
    <row r="1494" spans="1:4" s="753" customFormat="1" ht="21" x14ac:dyDescent="0.2">
      <c r="A1494" s="1239" t="s">
        <v>3944</v>
      </c>
      <c r="B1494" s="751">
        <v>1137</v>
      </c>
      <c r="C1494" s="751">
        <v>1137</v>
      </c>
      <c r="D1494" s="759" t="s">
        <v>2822</v>
      </c>
    </row>
    <row r="1495" spans="1:4" s="753" customFormat="1" ht="11.25" customHeight="1" x14ac:dyDescent="0.2">
      <c r="A1495" s="1239"/>
      <c r="B1495" s="756">
        <v>2812</v>
      </c>
      <c r="C1495" s="756">
        <v>2807.23</v>
      </c>
      <c r="D1495" s="758" t="s">
        <v>2676</v>
      </c>
    </row>
    <row r="1496" spans="1:4" s="753" customFormat="1" ht="11.25" customHeight="1" x14ac:dyDescent="0.2">
      <c r="A1496" s="1239"/>
      <c r="B1496" s="754">
        <v>3949</v>
      </c>
      <c r="C1496" s="754">
        <v>3944.23</v>
      </c>
      <c r="D1496" s="760" t="s">
        <v>11</v>
      </c>
    </row>
    <row r="1497" spans="1:4" s="753" customFormat="1" ht="11.25" customHeight="1" x14ac:dyDescent="0.2">
      <c r="A1497" s="1239" t="s">
        <v>660</v>
      </c>
      <c r="B1497" s="756">
        <v>10</v>
      </c>
      <c r="C1497" s="756">
        <v>10</v>
      </c>
      <c r="D1497" s="758" t="s">
        <v>3945</v>
      </c>
    </row>
    <row r="1498" spans="1:4" s="753" customFormat="1" ht="11.25" customHeight="1" x14ac:dyDescent="0.2">
      <c r="A1498" s="1239"/>
      <c r="B1498" s="756">
        <v>10</v>
      </c>
      <c r="C1498" s="756">
        <v>10</v>
      </c>
      <c r="D1498" s="758" t="s">
        <v>11</v>
      </c>
    </row>
    <row r="1499" spans="1:4" s="753" customFormat="1" ht="11.25" customHeight="1" x14ac:dyDescent="0.2">
      <c r="A1499" s="1239" t="s">
        <v>731</v>
      </c>
      <c r="B1499" s="751">
        <v>50</v>
      </c>
      <c r="C1499" s="751">
        <v>50</v>
      </c>
      <c r="D1499" s="759" t="s">
        <v>711</v>
      </c>
    </row>
    <row r="1500" spans="1:4" s="753" customFormat="1" ht="11.25" customHeight="1" x14ac:dyDescent="0.2">
      <c r="A1500" s="1239"/>
      <c r="B1500" s="754">
        <v>50</v>
      </c>
      <c r="C1500" s="754">
        <v>50</v>
      </c>
      <c r="D1500" s="760" t="s">
        <v>11</v>
      </c>
    </row>
    <row r="1501" spans="1:4" s="753" customFormat="1" ht="11.25" customHeight="1" x14ac:dyDescent="0.2">
      <c r="A1501" s="1239" t="s">
        <v>3946</v>
      </c>
      <c r="B1501" s="756">
        <v>50</v>
      </c>
      <c r="C1501" s="756">
        <v>50</v>
      </c>
      <c r="D1501" s="758" t="s">
        <v>3560</v>
      </c>
    </row>
    <row r="1502" spans="1:4" s="753" customFormat="1" ht="11.25" customHeight="1" x14ac:dyDescent="0.2">
      <c r="A1502" s="1239"/>
      <c r="B1502" s="756">
        <v>70</v>
      </c>
      <c r="C1502" s="756">
        <v>70</v>
      </c>
      <c r="D1502" s="758" t="s">
        <v>2693</v>
      </c>
    </row>
    <row r="1503" spans="1:4" s="753" customFormat="1" ht="11.25" customHeight="1" x14ac:dyDescent="0.2">
      <c r="A1503" s="1239"/>
      <c r="B1503" s="756">
        <v>255</v>
      </c>
      <c r="C1503" s="756">
        <v>255</v>
      </c>
      <c r="D1503" s="758" t="s">
        <v>2694</v>
      </c>
    </row>
    <row r="1504" spans="1:4" s="753" customFormat="1" ht="11.25" customHeight="1" x14ac:dyDescent="0.2">
      <c r="A1504" s="1239"/>
      <c r="B1504" s="756">
        <v>375</v>
      </c>
      <c r="C1504" s="756">
        <v>375</v>
      </c>
      <c r="D1504" s="758" t="s">
        <v>11</v>
      </c>
    </row>
    <row r="1505" spans="1:4" s="753" customFormat="1" ht="11.25" customHeight="1" x14ac:dyDescent="0.2">
      <c r="A1505" s="1239" t="s">
        <v>3947</v>
      </c>
      <c r="B1505" s="751">
        <v>100</v>
      </c>
      <c r="C1505" s="751">
        <v>95.054000000000002</v>
      </c>
      <c r="D1505" s="759" t="s">
        <v>2694</v>
      </c>
    </row>
    <row r="1506" spans="1:4" s="753" customFormat="1" ht="11.25" customHeight="1" x14ac:dyDescent="0.2">
      <c r="A1506" s="1239"/>
      <c r="B1506" s="754">
        <v>100</v>
      </c>
      <c r="C1506" s="754">
        <v>95.054000000000002</v>
      </c>
      <c r="D1506" s="760" t="s">
        <v>11</v>
      </c>
    </row>
    <row r="1507" spans="1:4" s="753" customFormat="1" ht="11.25" customHeight="1" x14ac:dyDescent="0.2">
      <c r="A1507" s="1239" t="s">
        <v>3948</v>
      </c>
      <c r="B1507" s="756">
        <v>1071</v>
      </c>
      <c r="C1507" s="756">
        <v>1071</v>
      </c>
      <c r="D1507" s="758" t="s">
        <v>2676</v>
      </c>
    </row>
    <row r="1508" spans="1:4" s="753" customFormat="1" ht="11.25" customHeight="1" x14ac:dyDescent="0.2">
      <c r="A1508" s="1239"/>
      <c r="B1508" s="756">
        <v>1071</v>
      </c>
      <c r="C1508" s="756">
        <v>1071</v>
      </c>
      <c r="D1508" s="758" t="s">
        <v>11</v>
      </c>
    </row>
    <row r="1509" spans="1:4" s="753" customFormat="1" ht="11.25" customHeight="1" x14ac:dyDescent="0.2">
      <c r="A1509" s="1239" t="s">
        <v>1151</v>
      </c>
      <c r="B1509" s="751">
        <v>40</v>
      </c>
      <c r="C1509" s="751">
        <v>40</v>
      </c>
      <c r="D1509" s="759" t="s">
        <v>3508</v>
      </c>
    </row>
    <row r="1510" spans="1:4" s="753" customFormat="1" ht="11.25" customHeight="1" x14ac:dyDescent="0.2">
      <c r="A1510" s="1239"/>
      <c r="B1510" s="756">
        <v>7</v>
      </c>
      <c r="C1510" s="756">
        <v>7</v>
      </c>
      <c r="D1510" s="758" t="s">
        <v>756</v>
      </c>
    </row>
    <row r="1511" spans="1:4" s="753" customFormat="1" ht="11.25" customHeight="1" x14ac:dyDescent="0.2">
      <c r="A1511" s="1239"/>
      <c r="B1511" s="754">
        <v>47</v>
      </c>
      <c r="C1511" s="754">
        <v>47</v>
      </c>
      <c r="D1511" s="760" t="s">
        <v>11</v>
      </c>
    </row>
    <row r="1512" spans="1:4" s="753" customFormat="1" ht="21" x14ac:dyDescent="0.2">
      <c r="A1512" s="1239" t="s">
        <v>3949</v>
      </c>
      <c r="B1512" s="756">
        <v>55</v>
      </c>
      <c r="C1512" s="756">
        <v>55</v>
      </c>
      <c r="D1512" s="758" t="s">
        <v>2687</v>
      </c>
    </row>
    <row r="1513" spans="1:4" s="753" customFormat="1" ht="11.25" customHeight="1" x14ac:dyDescent="0.2">
      <c r="A1513" s="1239"/>
      <c r="B1513" s="756">
        <v>55</v>
      </c>
      <c r="C1513" s="756">
        <v>55</v>
      </c>
      <c r="D1513" s="758" t="s">
        <v>11</v>
      </c>
    </row>
    <row r="1514" spans="1:4" s="753" customFormat="1" ht="11.25" customHeight="1" x14ac:dyDescent="0.2">
      <c r="A1514" s="1239" t="s">
        <v>3950</v>
      </c>
      <c r="B1514" s="751">
        <v>108.79</v>
      </c>
      <c r="C1514" s="751">
        <v>108.78699999999999</v>
      </c>
      <c r="D1514" s="759" t="s">
        <v>894</v>
      </c>
    </row>
    <row r="1515" spans="1:4" s="753" customFormat="1" ht="11.25" customHeight="1" x14ac:dyDescent="0.2">
      <c r="A1515" s="1239"/>
      <c r="B1515" s="754">
        <v>108.79</v>
      </c>
      <c r="C1515" s="754">
        <v>108.78699999999999</v>
      </c>
      <c r="D1515" s="760" t="s">
        <v>11</v>
      </c>
    </row>
    <row r="1516" spans="1:4" s="753" customFormat="1" ht="11.25" customHeight="1" x14ac:dyDescent="0.2">
      <c r="A1516" s="1239" t="s">
        <v>3951</v>
      </c>
      <c r="B1516" s="756">
        <v>300</v>
      </c>
      <c r="C1516" s="756">
        <v>300</v>
      </c>
      <c r="D1516" s="758" t="s">
        <v>3797</v>
      </c>
    </row>
    <row r="1517" spans="1:4" s="753" customFormat="1" ht="11.25" customHeight="1" x14ac:dyDescent="0.2">
      <c r="A1517" s="1239"/>
      <c r="B1517" s="756">
        <v>300</v>
      </c>
      <c r="C1517" s="756">
        <v>300</v>
      </c>
      <c r="D1517" s="758" t="s">
        <v>11</v>
      </c>
    </row>
    <row r="1518" spans="1:4" s="753" customFormat="1" ht="11.25" customHeight="1" x14ac:dyDescent="0.2">
      <c r="A1518" s="1239" t="s">
        <v>1020</v>
      </c>
      <c r="B1518" s="751">
        <v>49</v>
      </c>
      <c r="C1518" s="751">
        <v>49</v>
      </c>
      <c r="D1518" s="759" t="s">
        <v>666</v>
      </c>
    </row>
    <row r="1519" spans="1:4" s="753" customFormat="1" ht="11.25" customHeight="1" x14ac:dyDescent="0.2">
      <c r="A1519" s="1239"/>
      <c r="B1519" s="754">
        <v>49</v>
      </c>
      <c r="C1519" s="754">
        <v>49</v>
      </c>
      <c r="D1519" s="760" t="s">
        <v>11</v>
      </c>
    </row>
    <row r="1520" spans="1:4" s="753" customFormat="1" ht="11.25" customHeight="1" x14ac:dyDescent="0.2">
      <c r="A1520" s="1239" t="s">
        <v>629</v>
      </c>
      <c r="B1520" s="756">
        <v>199</v>
      </c>
      <c r="C1520" s="756">
        <v>199</v>
      </c>
      <c r="D1520" s="758" t="s">
        <v>618</v>
      </c>
    </row>
    <row r="1521" spans="1:4" s="753" customFormat="1" ht="11.25" customHeight="1" x14ac:dyDescent="0.2">
      <c r="A1521" s="1239"/>
      <c r="B1521" s="756">
        <v>199</v>
      </c>
      <c r="C1521" s="756">
        <v>199</v>
      </c>
      <c r="D1521" s="758" t="s">
        <v>11</v>
      </c>
    </row>
    <row r="1522" spans="1:4" s="753" customFormat="1" ht="11.25" customHeight="1" x14ac:dyDescent="0.2">
      <c r="A1522" s="1239" t="s">
        <v>732</v>
      </c>
      <c r="B1522" s="751">
        <v>500</v>
      </c>
      <c r="C1522" s="751">
        <v>500</v>
      </c>
      <c r="D1522" s="759" t="s">
        <v>711</v>
      </c>
    </row>
    <row r="1523" spans="1:4" s="753" customFormat="1" ht="11.25" customHeight="1" x14ac:dyDescent="0.2">
      <c r="A1523" s="1239"/>
      <c r="B1523" s="754">
        <v>500</v>
      </c>
      <c r="C1523" s="754">
        <v>500</v>
      </c>
      <c r="D1523" s="760" t="s">
        <v>11</v>
      </c>
    </row>
    <row r="1524" spans="1:4" s="753" customFormat="1" ht="11.25" customHeight="1" x14ac:dyDescent="0.2">
      <c r="A1524" s="1239" t="s">
        <v>3952</v>
      </c>
      <c r="B1524" s="756">
        <v>300</v>
      </c>
      <c r="C1524" s="756">
        <v>300</v>
      </c>
      <c r="D1524" s="758" t="s">
        <v>3797</v>
      </c>
    </row>
    <row r="1525" spans="1:4" s="753" customFormat="1" ht="11.25" customHeight="1" x14ac:dyDescent="0.2">
      <c r="A1525" s="1239"/>
      <c r="B1525" s="756">
        <v>300</v>
      </c>
      <c r="C1525" s="756">
        <v>300</v>
      </c>
      <c r="D1525" s="758" t="s">
        <v>11</v>
      </c>
    </row>
    <row r="1526" spans="1:4" s="753" customFormat="1" ht="11.25" customHeight="1" x14ac:dyDescent="0.2">
      <c r="A1526" s="1239" t="s">
        <v>3953</v>
      </c>
      <c r="B1526" s="751">
        <v>80</v>
      </c>
      <c r="C1526" s="751">
        <v>80</v>
      </c>
      <c r="D1526" s="759" t="s">
        <v>2693</v>
      </c>
    </row>
    <row r="1527" spans="1:4" s="753" customFormat="1" ht="11.25" customHeight="1" x14ac:dyDescent="0.2">
      <c r="A1527" s="1239"/>
      <c r="B1527" s="754">
        <v>80</v>
      </c>
      <c r="C1527" s="754">
        <v>80</v>
      </c>
      <c r="D1527" s="760" t="s">
        <v>11</v>
      </c>
    </row>
    <row r="1528" spans="1:4" s="753" customFormat="1" ht="11.25" customHeight="1" x14ac:dyDescent="0.2">
      <c r="A1528" s="1239" t="s">
        <v>3954</v>
      </c>
      <c r="B1528" s="756">
        <v>79</v>
      </c>
      <c r="C1528" s="756">
        <v>79</v>
      </c>
      <c r="D1528" s="758" t="s">
        <v>2693</v>
      </c>
    </row>
    <row r="1529" spans="1:4" s="753" customFormat="1" ht="11.25" customHeight="1" x14ac:dyDescent="0.2">
      <c r="A1529" s="1239"/>
      <c r="B1529" s="756">
        <v>79</v>
      </c>
      <c r="C1529" s="756">
        <v>79</v>
      </c>
      <c r="D1529" s="758" t="s">
        <v>11</v>
      </c>
    </row>
    <row r="1530" spans="1:4" s="753" customFormat="1" ht="11.25" customHeight="1" x14ac:dyDescent="0.2">
      <c r="A1530" s="1239" t="s">
        <v>1041</v>
      </c>
      <c r="B1530" s="751">
        <v>100</v>
      </c>
      <c r="C1530" s="751">
        <v>50</v>
      </c>
      <c r="D1530" s="759" t="s">
        <v>678</v>
      </c>
    </row>
    <row r="1531" spans="1:4" s="753" customFormat="1" ht="11.25" customHeight="1" x14ac:dyDescent="0.2">
      <c r="A1531" s="1239"/>
      <c r="B1531" s="754">
        <v>100</v>
      </c>
      <c r="C1531" s="754">
        <v>50</v>
      </c>
      <c r="D1531" s="760" t="s">
        <v>11</v>
      </c>
    </row>
    <row r="1532" spans="1:4" s="753" customFormat="1" ht="11.25" customHeight="1" x14ac:dyDescent="0.2">
      <c r="A1532" s="1239" t="s">
        <v>3955</v>
      </c>
      <c r="B1532" s="756">
        <v>320</v>
      </c>
      <c r="C1532" s="756">
        <v>320</v>
      </c>
      <c r="D1532" s="758" t="s">
        <v>2678</v>
      </c>
    </row>
    <row r="1533" spans="1:4" s="753" customFormat="1" ht="11.25" customHeight="1" x14ac:dyDescent="0.2">
      <c r="A1533" s="1239"/>
      <c r="B1533" s="756">
        <v>320</v>
      </c>
      <c r="C1533" s="756">
        <v>320</v>
      </c>
      <c r="D1533" s="758" t="s">
        <v>11</v>
      </c>
    </row>
    <row r="1534" spans="1:4" s="753" customFormat="1" ht="11.25" customHeight="1" x14ac:dyDescent="0.2">
      <c r="A1534" s="1239" t="s">
        <v>3956</v>
      </c>
      <c r="B1534" s="751">
        <v>330</v>
      </c>
      <c r="C1534" s="751">
        <v>330</v>
      </c>
      <c r="D1534" s="759" t="s">
        <v>2678</v>
      </c>
    </row>
    <row r="1535" spans="1:4" s="753" customFormat="1" ht="11.25" customHeight="1" x14ac:dyDescent="0.2">
      <c r="A1535" s="1239"/>
      <c r="B1535" s="754">
        <v>330</v>
      </c>
      <c r="C1535" s="754">
        <v>330</v>
      </c>
      <c r="D1535" s="760" t="s">
        <v>11</v>
      </c>
    </row>
    <row r="1536" spans="1:4" s="753" customFormat="1" ht="11.25" customHeight="1" x14ac:dyDescent="0.2">
      <c r="A1536" s="1239" t="s">
        <v>3957</v>
      </c>
      <c r="B1536" s="756">
        <v>199</v>
      </c>
      <c r="C1536" s="756">
        <v>199</v>
      </c>
      <c r="D1536" s="758" t="s">
        <v>2678</v>
      </c>
    </row>
    <row r="1537" spans="1:4" s="753" customFormat="1" ht="11.25" customHeight="1" x14ac:dyDescent="0.2">
      <c r="A1537" s="1239"/>
      <c r="B1537" s="756">
        <v>199</v>
      </c>
      <c r="C1537" s="756">
        <v>199</v>
      </c>
      <c r="D1537" s="758" t="s">
        <v>11</v>
      </c>
    </row>
    <row r="1538" spans="1:4" s="753" customFormat="1" ht="11.25" customHeight="1" x14ac:dyDescent="0.2">
      <c r="A1538" s="1239" t="s">
        <v>3958</v>
      </c>
      <c r="B1538" s="751">
        <v>350</v>
      </c>
      <c r="C1538" s="751">
        <v>350</v>
      </c>
      <c r="D1538" s="759" t="s">
        <v>2678</v>
      </c>
    </row>
    <row r="1539" spans="1:4" s="753" customFormat="1" ht="11.25" customHeight="1" x14ac:dyDescent="0.2">
      <c r="A1539" s="1239"/>
      <c r="B1539" s="754">
        <v>350</v>
      </c>
      <c r="C1539" s="754">
        <v>350</v>
      </c>
      <c r="D1539" s="760" t="s">
        <v>11</v>
      </c>
    </row>
    <row r="1540" spans="1:4" s="753" customFormat="1" ht="11.25" customHeight="1" x14ac:dyDescent="0.2">
      <c r="A1540" s="1239" t="s">
        <v>3959</v>
      </c>
      <c r="B1540" s="756">
        <v>280</v>
      </c>
      <c r="C1540" s="756">
        <v>280</v>
      </c>
      <c r="D1540" s="758" t="s">
        <v>2678</v>
      </c>
    </row>
    <row r="1541" spans="1:4" s="753" customFormat="1" ht="11.25" customHeight="1" x14ac:dyDescent="0.2">
      <c r="A1541" s="1239"/>
      <c r="B1541" s="756">
        <v>280</v>
      </c>
      <c r="C1541" s="756">
        <v>280</v>
      </c>
      <c r="D1541" s="758" t="s">
        <v>11</v>
      </c>
    </row>
    <row r="1542" spans="1:4" s="753" customFormat="1" ht="11.25" customHeight="1" x14ac:dyDescent="0.2">
      <c r="A1542" s="1239" t="s">
        <v>3960</v>
      </c>
      <c r="B1542" s="751">
        <v>300</v>
      </c>
      <c r="C1542" s="751">
        <v>300</v>
      </c>
      <c r="D1542" s="759" t="s">
        <v>2694</v>
      </c>
    </row>
    <row r="1543" spans="1:4" s="753" customFormat="1" ht="11.25" customHeight="1" x14ac:dyDescent="0.2">
      <c r="A1543" s="1239"/>
      <c r="B1543" s="754">
        <v>300</v>
      </c>
      <c r="C1543" s="754">
        <v>300</v>
      </c>
      <c r="D1543" s="760" t="s">
        <v>11</v>
      </c>
    </row>
    <row r="1544" spans="1:4" s="753" customFormat="1" ht="11.25" customHeight="1" x14ac:dyDescent="0.2">
      <c r="A1544" s="1239" t="s">
        <v>3961</v>
      </c>
      <c r="B1544" s="756">
        <v>1264</v>
      </c>
      <c r="C1544" s="756">
        <v>1259.7376899999999</v>
      </c>
      <c r="D1544" s="758" t="s">
        <v>2676</v>
      </c>
    </row>
    <row r="1545" spans="1:4" s="753" customFormat="1" ht="11.25" customHeight="1" x14ac:dyDescent="0.2">
      <c r="A1545" s="1239"/>
      <c r="B1545" s="756">
        <v>1264</v>
      </c>
      <c r="C1545" s="756">
        <v>1259.7376899999999</v>
      </c>
      <c r="D1545" s="758" t="s">
        <v>11</v>
      </c>
    </row>
    <row r="1546" spans="1:4" s="753" customFormat="1" ht="11.25" customHeight="1" x14ac:dyDescent="0.2">
      <c r="A1546" s="1239" t="s">
        <v>3962</v>
      </c>
      <c r="B1546" s="751">
        <v>73</v>
      </c>
      <c r="C1546" s="751">
        <v>73</v>
      </c>
      <c r="D1546" s="759" t="s">
        <v>3520</v>
      </c>
    </row>
    <row r="1547" spans="1:4" s="753" customFormat="1" ht="11.25" customHeight="1" x14ac:dyDescent="0.2">
      <c r="A1547" s="1239"/>
      <c r="B1547" s="754">
        <v>73</v>
      </c>
      <c r="C1547" s="754">
        <v>73</v>
      </c>
      <c r="D1547" s="760" t="s">
        <v>11</v>
      </c>
    </row>
    <row r="1548" spans="1:4" s="753" customFormat="1" ht="11.25" customHeight="1" x14ac:dyDescent="0.2">
      <c r="A1548" s="1239" t="s">
        <v>1154</v>
      </c>
      <c r="B1548" s="756">
        <v>15</v>
      </c>
      <c r="C1548" s="756">
        <v>15</v>
      </c>
      <c r="D1548" s="758" t="s">
        <v>1152</v>
      </c>
    </row>
    <row r="1549" spans="1:4" s="753" customFormat="1" ht="11.25" customHeight="1" x14ac:dyDescent="0.2">
      <c r="A1549" s="1239"/>
      <c r="B1549" s="756">
        <v>15</v>
      </c>
      <c r="C1549" s="756">
        <v>15</v>
      </c>
      <c r="D1549" s="758" t="s">
        <v>11</v>
      </c>
    </row>
    <row r="1550" spans="1:4" s="753" customFormat="1" ht="11.25" customHeight="1" x14ac:dyDescent="0.2">
      <c r="A1550" s="1239" t="s">
        <v>3963</v>
      </c>
      <c r="B1550" s="751">
        <v>60.5</v>
      </c>
      <c r="C1550" s="751">
        <v>44.680999999999997</v>
      </c>
      <c r="D1550" s="759" t="s">
        <v>3560</v>
      </c>
    </row>
    <row r="1551" spans="1:4" s="753" customFormat="1" ht="11.25" customHeight="1" x14ac:dyDescent="0.2">
      <c r="A1551" s="1239"/>
      <c r="B1551" s="754">
        <v>60.5</v>
      </c>
      <c r="C1551" s="754">
        <v>44.680999999999997</v>
      </c>
      <c r="D1551" s="760" t="s">
        <v>11</v>
      </c>
    </row>
    <row r="1552" spans="1:4" s="753" customFormat="1" ht="11.25" customHeight="1" x14ac:dyDescent="0.2">
      <c r="A1552" s="1239" t="s">
        <v>3964</v>
      </c>
      <c r="B1552" s="756">
        <v>150</v>
      </c>
      <c r="C1552" s="756">
        <v>150</v>
      </c>
      <c r="D1552" s="758" t="s">
        <v>3965</v>
      </c>
    </row>
    <row r="1553" spans="1:4" s="753" customFormat="1" ht="21" x14ac:dyDescent="0.2">
      <c r="A1553" s="1239"/>
      <c r="B1553" s="756">
        <v>50</v>
      </c>
      <c r="C1553" s="756">
        <v>50</v>
      </c>
      <c r="D1553" s="758" t="s">
        <v>3966</v>
      </c>
    </row>
    <row r="1554" spans="1:4" s="753" customFormat="1" ht="11.25" customHeight="1" x14ac:dyDescent="0.2">
      <c r="A1554" s="1239"/>
      <c r="B1554" s="756">
        <v>200</v>
      </c>
      <c r="C1554" s="756">
        <v>200</v>
      </c>
      <c r="D1554" s="758" t="s">
        <v>11</v>
      </c>
    </row>
    <row r="1555" spans="1:4" s="753" customFormat="1" ht="11.25" customHeight="1" x14ac:dyDescent="0.2">
      <c r="A1555" s="1239" t="s">
        <v>652</v>
      </c>
      <c r="B1555" s="751">
        <v>25</v>
      </c>
      <c r="C1555" s="751">
        <v>25</v>
      </c>
      <c r="D1555" s="759" t="s">
        <v>666</v>
      </c>
    </row>
    <row r="1556" spans="1:4" s="753" customFormat="1" ht="11.25" customHeight="1" x14ac:dyDescent="0.2">
      <c r="A1556" s="1239"/>
      <c r="B1556" s="754">
        <v>25</v>
      </c>
      <c r="C1556" s="754">
        <v>25</v>
      </c>
      <c r="D1556" s="760" t="s">
        <v>11</v>
      </c>
    </row>
    <row r="1557" spans="1:4" s="753" customFormat="1" ht="11.25" customHeight="1" x14ac:dyDescent="0.2">
      <c r="A1557" s="1239" t="s">
        <v>3967</v>
      </c>
      <c r="B1557" s="756">
        <v>50</v>
      </c>
      <c r="C1557" s="756">
        <v>50</v>
      </c>
      <c r="D1557" s="758" t="s">
        <v>2685</v>
      </c>
    </row>
    <row r="1558" spans="1:4" s="753" customFormat="1" ht="11.25" customHeight="1" x14ac:dyDescent="0.2">
      <c r="A1558" s="1239"/>
      <c r="B1558" s="756">
        <v>50</v>
      </c>
      <c r="C1558" s="756">
        <v>50</v>
      </c>
      <c r="D1558" s="758" t="s">
        <v>11</v>
      </c>
    </row>
    <row r="1559" spans="1:4" s="753" customFormat="1" ht="11.25" customHeight="1" x14ac:dyDescent="0.2">
      <c r="A1559" s="1239" t="s">
        <v>661</v>
      </c>
      <c r="B1559" s="751">
        <v>30</v>
      </c>
      <c r="C1559" s="751">
        <v>30</v>
      </c>
      <c r="D1559" s="759" t="s">
        <v>666</v>
      </c>
    </row>
    <row r="1560" spans="1:4" s="753" customFormat="1" ht="11.25" customHeight="1" x14ac:dyDescent="0.2">
      <c r="A1560" s="1239"/>
      <c r="B1560" s="754">
        <v>30</v>
      </c>
      <c r="C1560" s="754">
        <v>30</v>
      </c>
      <c r="D1560" s="760" t="s">
        <v>11</v>
      </c>
    </row>
    <row r="1561" spans="1:4" s="753" customFormat="1" ht="11.25" customHeight="1" x14ac:dyDescent="0.2">
      <c r="A1561" s="1239" t="s">
        <v>3968</v>
      </c>
      <c r="B1561" s="756">
        <v>300</v>
      </c>
      <c r="C1561" s="756">
        <v>300</v>
      </c>
      <c r="D1561" s="758" t="s">
        <v>2694</v>
      </c>
    </row>
    <row r="1562" spans="1:4" s="753" customFormat="1" ht="11.25" customHeight="1" x14ac:dyDescent="0.2">
      <c r="A1562" s="1239"/>
      <c r="B1562" s="756">
        <v>300</v>
      </c>
      <c r="C1562" s="756">
        <v>300</v>
      </c>
      <c r="D1562" s="758" t="s">
        <v>11</v>
      </c>
    </row>
    <row r="1563" spans="1:4" s="753" customFormat="1" ht="11.25" customHeight="1" x14ac:dyDescent="0.2">
      <c r="A1563" s="1239" t="s">
        <v>673</v>
      </c>
      <c r="B1563" s="751">
        <v>50</v>
      </c>
      <c r="C1563" s="751">
        <v>50</v>
      </c>
      <c r="D1563" s="759" t="s">
        <v>666</v>
      </c>
    </row>
    <row r="1564" spans="1:4" s="753" customFormat="1" ht="11.25" customHeight="1" x14ac:dyDescent="0.2">
      <c r="A1564" s="1239"/>
      <c r="B1564" s="754">
        <v>50</v>
      </c>
      <c r="C1564" s="754">
        <v>50</v>
      </c>
      <c r="D1564" s="760" t="s">
        <v>11</v>
      </c>
    </row>
    <row r="1565" spans="1:4" s="753" customFormat="1" ht="11.25" customHeight="1" x14ac:dyDescent="0.2">
      <c r="A1565" s="1239" t="s">
        <v>644</v>
      </c>
      <c r="B1565" s="756">
        <v>180</v>
      </c>
      <c r="C1565" s="756">
        <v>180</v>
      </c>
      <c r="D1565" s="758" t="s">
        <v>742</v>
      </c>
    </row>
    <row r="1566" spans="1:4" s="753" customFormat="1" ht="11.25" customHeight="1" x14ac:dyDescent="0.2">
      <c r="A1566" s="1239"/>
      <c r="B1566" s="756">
        <v>200</v>
      </c>
      <c r="C1566" s="756">
        <v>200</v>
      </c>
      <c r="D1566" s="758" t="s">
        <v>638</v>
      </c>
    </row>
    <row r="1567" spans="1:4" s="753" customFormat="1" ht="11.25" customHeight="1" x14ac:dyDescent="0.2">
      <c r="A1567" s="1239"/>
      <c r="B1567" s="756">
        <v>380</v>
      </c>
      <c r="C1567" s="756">
        <v>380</v>
      </c>
      <c r="D1567" s="758" t="s">
        <v>11</v>
      </c>
    </row>
    <row r="1568" spans="1:4" s="753" customFormat="1" ht="11.25" customHeight="1" x14ac:dyDescent="0.2">
      <c r="A1568" s="1239" t="s">
        <v>3969</v>
      </c>
      <c r="B1568" s="751">
        <v>70</v>
      </c>
      <c r="C1568" s="751">
        <v>70</v>
      </c>
      <c r="D1568" s="759" t="s">
        <v>2693</v>
      </c>
    </row>
    <row r="1569" spans="1:4" s="753" customFormat="1" ht="11.25" customHeight="1" x14ac:dyDescent="0.2">
      <c r="A1569" s="1239"/>
      <c r="B1569" s="754">
        <v>70</v>
      </c>
      <c r="C1569" s="754">
        <v>70</v>
      </c>
      <c r="D1569" s="760" t="s">
        <v>11</v>
      </c>
    </row>
    <row r="1570" spans="1:4" s="753" customFormat="1" ht="11.25" customHeight="1" x14ac:dyDescent="0.2">
      <c r="A1570" s="1239" t="s">
        <v>492</v>
      </c>
      <c r="B1570" s="751">
        <v>177.68</v>
      </c>
      <c r="C1570" s="751">
        <v>177.67773</v>
      </c>
      <c r="D1570" s="759" t="s">
        <v>491</v>
      </c>
    </row>
    <row r="1571" spans="1:4" s="753" customFormat="1" ht="11.25" customHeight="1" x14ac:dyDescent="0.2">
      <c r="A1571" s="1239"/>
      <c r="B1571" s="756">
        <v>50</v>
      </c>
      <c r="C1571" s="756">
        <v>50</v>
      </c>
      <c r="D1571" s="758" t="s">
        <v>3970</v>
      </c>
    </row>
    <row r="1572" spans="1:4" s="753" customFormat="1" ht="11.25" customHeight="1" x14ac:dyDescent="0.2">
      <c r="A1572" s="1239"/>
      <c r="B1572" s="756">
        <v>550</v>
      </c>
      <c r="C1572" s="756">
        <v>550</v>
      </c>
      <c r="D1572" s="758" t="s">
        <v>666</v>
      </c>
    </row>
    <row r="1573" spans="1:4" s="753" customFormat="1" ht="11.25" customHeight="1" x14ac:dyDescent="0.2">
      <c r="A1573" s="1239"/>
      <c r="B1573" s="756">
        <v>90</v>
      </c>
      <c r="C1573" s="756">
        <v>89.199979999999996</v>
      </c>
      <c r="D1573" s="758" t="s">
        <v>789</v>
      </c>
    </row>
    <row r="1574" spans="1:4" s="753" customFormat="1" ht="11.25" customHeight="1" x14ac:dyDescent="0.2">
      <c r="A1574" s="1239"/>
      <c r="B1574" s="754">
        <v>867.68000000000006</v>
      </c>
      <c r="C1574" s="754">
        <v>866.87770999999998</v>
      </c>
      <c r="D1574" s="760" t="s">
        <v>11</v>
      </c>
    </row>
    <row r="1575" spans="1:4" s="753" customFormat="1" ht="11.25" customHeight="1" x14ac:dyDescent="0.2">
      <c r="A1575" s="1239" t="s">
        <v>3971</v>
      </c>
      <c r="B1575" s="751">
        <v>59</v>
      </c>
      <c r="C1575" s="751">
        <v>59</v>
      </c>
      <c r="D1575" s="759" t="s">
        <v>2685</v>
      </c>
    </row>
    <row r="1576" spans="1:4" s="753" customFormat="1" ht="11.25" customHeight="1" x14ac:dyDescent="0.2">
      <c r="A1576" s="1239"/>
      <c r="B1576" s="754">
        <v>59</v>
      </c>
      <c r="C1576" s="754">
        <v>59</v>
      </c>
      <c r="D1576" s="760" t="s">
        <v>11</v>
      </c>
    </row>
    <row r="1577" spans="1:4" s="753" customFormat="1" ht="11.25" customHeight="1" x14ac:dyDescent="0.2">
      <c r="A1577" s="1239" t="s">
        <v>3972</v>
      </c>
      <c r="B1577" s="756">
        <v>40</v>
      </c>
      <c r="C1577" s="756">
        <v>40</v>
      </c>
      <c r="D1577" s="758" t="s">
        <v>2693</v>
      </c>
    </row>
    <row r="1578" spans="1:4" s="753" customFormat="1" ht="11.25" customHeight="1" x14ac:dyDescent="0.2">
      <c r="A1578" s="1239"/>
      <c r="B1578" s="756">
        <v>40</v>
      </c>
      <c r="C1578" s="756">
        <v>40</v>
      </c>
      <c r="D1578" s="758" t="s">
        <v>11</v>
      </c>
    </row>
    <row r="1579" spans="1:4" s="753" customFormat="1" ht="21" x14ac:dyDescent="0.2">
      <c r="A1579" s="1239" t="s">
        <v>3973</v>
      </c>
      <c r="B1579" s="751">
        <v>400</v>
      </c>
      <c r="C1579" s="751">
        <v>400</v>
      </c>
      <c r="D1579" s="759" t="s">
        <v>2822</v>
      </c>
    </row>
    <row r="1580" spans="1:4" s="753" customFormat="1" ht="11.25" customHeight="1" x14ac:dyDescent="0.2">
      <c r="A1580" s="1239"/>
      <c r="B1580" s="756">
        <v>3146</v>
      </c>
      <c r="C1580" s="756">
        <v>2483.2350000000001</v>
      </c>
      <c r="D1580" s="758" t="s">
        <v>2676</v>
      </c>
    </row>
    <row r="1581" spans="1:4" s="753" customFormat="1" ht="11.25" customHeight="1" x14ac:dyDescent="0.2">
      <c r="A1581" s="1239"/>
      <c r="B1581" s="754">
        <v>3546</v>
      </c>
      <c r="C1581" s="754">
        <v>2883.2350000000001</v>
      </c>
      <c r="D1581" s="760" t="s">
        <v>11</v>
      </c>
    </row>
    <row r="1582" spans="1:4" s="753" customFormat="1" ht="11.25" customHeight="1" x14ac:dyDescent="0.2">
      <c r="A1582" s="1239" t="s">
        <v>733</v>
      </c>
      <c r="B1582" s="756">
        <v>600</v>
      </c>
      <c r="C1582" s="756">
        <v>600</v>
      </c>
      <c r="D1582" s="758" t="s">
        <v>3479</v>
      </c>
    </row>
    <row r="1583" spans="1:4" s="753" customFormat="1" ht="11.25" customHeight="1" x14ac:dyDescent="0.2">
      <c r="A1583" s="1239"/>
      <c r="B1583" s="756">
        <v>6000</v>
      </c>
      <c r="C1583" s="756">
        <v>6000</v>
      </c>
      <c r="D1583" s="758" t="s">
        <v>711</v>
      </c>
    </row>
    <row r="1584" spans="1:4" s="753" customFormat="1" ht="11.25" customHeight="1" x14ac:dyDescent="0.2">
      <c r="A1584" s="1239"/>
      <c r="B1584" s="756">
        <v>300</v>
      </c>
      <c r="C1584" s="756">
        <v>300</v>
      </c>
      <c r="D1584" s="758" t="s">
        <v>1111</v>
      </c>
    </row>
    <row r="1585" spans="1:4" s="753" customFormat="1" ht="11.25" customHeight="1" x14ac:dyDescent="0.2">
      <c r="A1585" s="1239"/>
      <c r="B1585" s="756">
        <v>6900</v>
      </c>
      <c r="C1585" s="756">
        <v>6900</v>
      </c>
      <c r="D1585" s="758" t="s">
        <v>11</v>
      </c>
    </row>
    <row r="1586" spans="1:4" s="753" customFormat="1" ht="11.25" customHeight="1" x14ac:dyDescent="0.2">
      <c r="A1586" s="1239" t="s">
        <v>3974</v>
      </c>
      <c r="B1586" s="751">
        <v>62.2</v>
      </c>
      <c r="C1586" s="751">
        <v>62.2</v>
      </c>
      <c r="D1586" s="759" t="s">
        <v>3479</v>
      </c>
    </row>
    <row r="1587" spans="1:4" s="753" customFormat="1" ht="11.25" customHeight="1" x14ac:dyDescent="0.2">
      <c r="A1587" s="1239"/>
      <c r="B1587" s="754">
        <v>62.2</v>
      </c>
      <c r="C1587" s="754">
        <v>62.2</v>
      </c>
      <c r="D1587" s="760" t="s">
        <v>11</v>
      </c>
    </row>
    <row r="1588" spans="1:4" s="753" customFormat="1" ht="11.25" customHeight="1" x14ac:dyDescent="0.2">
      <c r="A1588" s="1239" t="s">
        <v>3975</v>
      </c>
      <c r="B1588" s="756">
        <v>984</v>
      </c>
      <c r="C1588" s="756">
        <v>984</v>
      </c>
      <c r="D1588" s="758" t="s">
        <v>2676</v>
      </c>
    </row>
    <row r="1589" spans="1:4" s="753" customFormat="1" ht="11.25" customHeight="1" x14ac:dyDescent="0.2">
      <c r="A1589" s="1239"/>
      <c r="B1589" s="756">
        <v>984</v>
      </c>
      <c r="C1589" s="756">
        <v>984</v>
      </c>
      <c r="D1589" s="758" t="s">
        <v>11</v>
      </c>
    </row>
    <row r="1590" spans="1:4" s="753" customFormat="1" ht="11.25" customHeight="1" x14ac:dyDescent="0.2">
      <c r="A1590" s="1239" t="s">
        <v>687</v>
      </c>
      <c r="B1590" s="751">
        <v>30</v>
      </c>
      <c r="C1590" s="751">
        <v>30</v>
      </c>
      <c r="D1590" s="759" t="s">
        <v>678</v>
      </c>
    </row>
    <row r="1591" spans="1:4" s="753" customFormat="1" ht="11.25" customHeight="1" x14ac:dyDescent="0.2">
      <c r="A1591" s="1239"/>
      <c r="B1591" s="754">
        <v>30</v>
      </c>
      <c r="C1591" s="754">
        <v>30</v>
      </c>
      <c r="D1591" s="760" t="s">
        <v>11</v>
      </c>
    </row>
    <row r="1592" spans="1:4" s="753" customFormat="1" ht="11.25" customHeight="1" x14ac:dyDescent="0.2">
      <c r="A1592" s="1239" t="s">
        <v>688</v>
      </c>
      <c r="B1592" s="756">
        <v>500</v>
      </c>
      <c r="C1592" s="756">
        <v>500</v>
      </c>
      <c r="D1592" s="758" t="s">
        <v>711</v>
      </c>
    </row>
    <row r="1593" spans="1:4" s="753" customFormat="1" ht="11.25" customHeight="1" x14ac:dyDescent="0.2">
      <c r="A1593" s="1239"/>
      <c r="B1593" s="756">
        <v>150</v>
      </c>
      <c r="C1593" s="756">
        <v>150</v>
      </c>
      <c r="D1593" s="758" t="s">
        <v>678</v>
      </c>
    </row>
    <row r="1594" spans="1:4" s="753" customFormat="1" ht="11.25" customHeight="1" x14ac:dyDescent="0.2">
      <c r="A1594" s="1239"/>
      <c r="B1594" s="756">
        <v>650</v>
      </c>
      <c r="C1594" s="756">
        <v>650</v>
      </c>
      <c r="D1594" s="758" t="s">
        <v>11</v>
      </c>
    </row>
    <row r="1595" spans="1:4" s="753" customFormat="1" ht="11.25" customHeight="1" x14ac:dyDescent="0.2">
      <c r="A1595" s="1239" t="s">
        <v>3976</v>
      </c>
      <c r="B1595" s="751">
        <v>393.1</v>
      </c>
      <c r="C1595" s="751">
        <v>393.1</v>
      </c>
      <c r="D1595" s="759" t="s">
        <v>3479</v>
      </c>
    </row>
    <row r="1596" spans="1:4" s="753" customFormat="1" ht="11.25" customHeight="1" x14ac:dyDescent="0.2">
      <c r="A1596" s="1239"/>
      <c r="B1596" s="754">
        <v>393.1</v>
      </c>
      <c r="C1596" s="754">
        <v>393.1</v>
      </c>
      <c r="D1596" s="760" t="s">
        <v>11</v>
      </c>
    </row>
    <row r="1597" spans="1:4" s="753" customFormat="1" ht="11.25" customHeight="1" x14ac:dyDescent="0.2">
      <c r="A1597" s="1239" t="s">
        <v>734</v>
      </c>
      <c r="B1597" s="756">
        <v>100</v>
      </c>
      <c r="C1597" s="756">
        <v>100</v>
      </c>
      <c r="D1597" s="758" t="s">
        <v>3479</v>
      </c>
    </row>
    <row r="1598" spans="1:4" s="753" customFormat="1" ht="11.25" customHeight="1" x14ac:dyDescent="0.2">
      <c r="A1598" s="1239"/>
      <c r="B1598" s="756">
        <v>20</v>
      </c>
      <c r="C1598" s="756">
        <v>20</v>
      </c>
      <c r="D1598" s="758" t="s">
        <v>711</v>
      </c>
    </row>
    <row r="1599" spans="1:4" s="753" customFormat="1" ht="11.25" customHeight="1" x14ac:dyDescent="0.2">
      <c r="A1599" s="1239"/>
      <c r="B1599" s="756">
        <v>120</v>
      </c>
      <c r="C1599" s="756">
        <v>120</v>
      </c>
      <c r="D1599" s="758" t="s">
        <v>11</v>
      </c>
    </row>
    <row r="1600" spans="1:4" s="753" customFormat="1" ht="11.25" customHeight="1" x14ac:dyDescent="0.2">
      <c r="A1600" s="1239" t="s">
        <v>3977</v>
      </c>
      <c r="B1600" s="751">
        <v>199.5</v>
      </c>
      <c r="C1600" s="751">
        <v>199.5</v>
      </c>
      <c r="D1600" s="759" t="s">
        <v>2849</v>
      </c>
    </row>
    <row r="1601" spans="1:4" s="753" customFormat="1" ht="11.25" customHeight="1" x14ac:dyDescent="0.2">
      <c r="A1601" s="1239"/>
      <c r="B1601" s="754">
        <v>199.5</v>
      </c>
      <c r="C1601" s="754">
        <v>199.5</v>
      </c>
      <c r="D1601" s="760" t="s">
        <v>11</v>
      </c>
    </row>
    <row r="1602" spans="1:4" s="753" customFormat="1" ht="11.25" customHeight="1" x14ac:dyDescent="0.2">
      <c r="A1602" s="1239" t="s">
        <v>500</v>
      </c>
      <c r="B1602" s="756">
        <v>1500</v>
      </c>
      <c r="C1602" s="756">
        <v>1500</v>
      </c>
      <c r="D1602" s="758" t="s">
        <v>499</v>
      </c>
    </row>
    <row r="1603" spans="1:4" s="753" customFormat="1" ht="11.25" customHeight="1" x14ac:dyDescent="0.2">
      <c r="A1603" s="1239"/>
      <c r="B1603" s="756">
        <v>1500</v>
      </c>
      <c r="C1603" s="756">
        <v>1500</v>
      </c>
      <c r="D1603" s="758" t="s">
        <v>11</v>
      </c>
    </row>
    <row r="1604" spans="1:4" s="753" customFormat="1" ht="11.25" customHeight="1" x14ac:dyDescent="0.2">
      <c r="A1604" s="1239" t="s">
        <v>956</v>
      </c>
      <c r="B1604" s="751">
        <v>80</v>
      </c>
      <c r="C1604" s="751">
        <v>80</v>
      </c>
      <c r="D1604" s="759" t="s">
        <v>3978</v>
      </c>
    </row>
    <row r="1605" spans="1:4" s="753" customFormat="1" ht="11.25" customHeight="1" x14ac:dyDescent="0.2">
      <c r="A1605" s="1239"/>
      <c r="B1605" s="754">
        <v>80</v>
      </c>
      <c r="C1605" s="754">
        <v>80</v>
      </c>
      <c r="D1605" s="760" t="s">
        <v>11</v>
      </c>
    </row>
    <row r="1606" spans="1:4" s="753" customFormat="1" ht="11.25" customHeight="1" x14ac:dyDescent="0.2">
      <c r="A1606" s="1239" t="s">
        <v>957</v>
      </c>
      <c r="B1606" s="756">
        <v>150</v>
      </c>
      <c r="C1606" s="756">
        <v>150</v>
      </c>
      <c r="D1606" s="758" t="s">
        <v>3979</v>
      </c>
    </row>
    <row r="1607" spans="1:4" s="753" customFormat="1" ht="11.25" customHeight="1" x14ac:dyDescent="0.2">
      <c r="A1607" s="1239"/>
      <c r="B1607" s="756">
        <v>150</v>
      </c>
      <c r="C1607" s="756">
        <v>150</v>
      </c>
      <c r="D1607" s="758" t="s">
        <v>11</v>
      </c>
    </row>
    <row r="1608" spans="1:4" s="753" customFormat="1" ht="11.25" customHeight="1" x14ac:dyDescent="0.2">
      <c r="A1608" s="1239" t="s">
        <v>958</v>
      </c>
      <c r="B1608" s="751">
        <v>148</v>
      </c>
      <c r="C1608" s="751">
        <v>147.81299999999999</v>
      </c>
      <c r="D1608" s="759" t="s">
        <v>3980</v>
      </c>
    </row>
    <row r="1609" spans="1:4" s="753" customFormat="1" ht="11.25" customHeight="1" x14ac:dyDescent="0.2">
      <c r="A1609" s="1239"/>
      <c r="B1609" s="754">
        <v>148</v>
      </c>
      <c r="C1609" s="754">
        <v>147.81299999999999</v>
      </c>
      <c r="D1609" s="760" t="s">
        <v>11</v>
      </c>
    </row>
    <row r="1610" spans="1:4" s="753" customFormat="1" ht="11.25" customHeight="1" x14ac:dyDescent="0.2">
      <c r="A1610" s="1239" t="s">
        <v>1003</v>
      </c>
      <c r="B1610" s="756">
        <v>50</v>
      </c>
      <c r="C1610" s="756">
        <v>50</v>
      </c>
      <c r="D1610" s="758" t="s">
        <v>648</v>
      </c>
    </row>
    <row r="1611" spans="1:4" s="753" customFormat="1" ht="11.25" customHeight="1" x14ac:dyDescent="0.2">
      <c r="A1611" s="1239"/>
      <c r="B1611" s="756">
        <v>50</v>
      </c>
      <c r="C1611" s="756">
        <v>50</v>
      </c>
      <c r="D1611" s="758" t="s">
        <v>11</v>
      </c>
    </row>
    <row r="1612" spans="1:4" s="753" customFormat="1" ht="11.25" customHeight="1" x14ac:dyDescent="0.2">
      <c r="A1612" s="1239" t="s">
        <v>1021</v>
      </c>
      <c r="B1612" s="751">
        <v>50</v>
      </c>
      <c r="C1612" s="751">
        <v>50</v>
      </c>
      <c r="D1612" s="759" t="s">
        <v>666</v>
      </c>
    </row>
    <row r="1613" spans="1:4" s="753" customFormat="1" ht="11.25" customHeight="1" x14ac:dyDescent="0.2">
      <c r="A1613" s="1239"/>
      <c r="B1613" s="754">
        <v>50</v>
      </c>
      <c r="C1613" s="754">
        <v>50</v>
      </c>
      <c r="D1613" s="760" t="s">
        <v>11</v>
      </c>
    </row>
    <row r="1614" spans="1:4" s="753" customFormat="1" ht="11.25" customHeight="1" x14ac:dyDescent="0.2">
      <c r="A1614" s="1239" t="s">
        <v>1004</v>
      </c>
      <c r="B1614" s="756">
        <v>50</v>
      </c>
      <c r="C1614" s="756">
        <v>50</v>
      </c>
      <c r="D1614" s="758" t="s">
        <v>648</v>
      </c>
    </row>
    <row r="1615" spans="1:4" s="753" customFormat="1" ht="11.25" customHeight="1" x14ac:dyDescent="0.2">
      <c r="A1615" s="1239"/>
      <c r="B1615" s="756">
        <v>50</v>
      </c>
      <c r="C1615" s="756">
        <v>50</v>
      </c>
      <c r="D1615" s="758" t="s">
        <v>11</v>
      </c>
    </row>
    <row r="1616" spans="1:4" s="753" customFormat="1" ht="11.25" customHeight="1" x14ac:dyDescent="0.2">
      <c r="A1616" s="1239" t="s">
        <v>959</v>
      </c>
      <c r="B1616" s="751">
        <v>150</v>
      </c>
      <c r="C1616" s="751">
        <v>138.71294</v>
      </c>
      <c r="D1616" s="759" t="s">
        <v>3981</v>
      </c>
    </row>
    <row r="1617" spans="1:4" s="753" customFormat="1" ht="11.25" customHeight="1" x14ac:dyDescent="0.2">
      <c r="A1617" s="1239"/>
      <c r="B1617" s="754">
        <v>150</v>
      </c>
      <c r="C1617" s="754">
        <v>138.71294</v>
      </c>
      <c r="D1617" s="760" t="s">
        <v>11</v>
      </c>
    </row>
    <row r="1618" spans="1:4" s="753" customFormat="1" ht="11.25" customHeight="1" x14ac:dyDescent="0.2">
      <c r="A1618" s="1239" t="s">
        <v>960</v>
      </c>
      <c r="B1618" s="751">
        <v>50</v>
      </c>
      <c r="C1618" s="751">
        <v>25.012</v>
      </c>
      <c r="D1618" s="759" t="s">
        <v>3982</v>
      </c>
    </row>
    <row r="1619" spans="1:4" s="753" customFormat="1" ht="11.25" customHeight="1" x14ac:dyDescent="0.2">
      <c r="A1619" s="1239"/>
      <c r="B1619" s="754">
        <v>50</v>
      </c>
      <c r="C1619" s="754">
        <v>25.012</v>
      </c>
      <c r="D1619" s="760" t="s">
        <v>11</v>
      </c>
    </row>
    <row r="1620" spans="1:4" s="753" customFormat="1" ht="11.25" customHeight="1" x14ac:dyDescent="0.2">
      <c r="A1620" s="1239" t="s">
        <v>1001</v>
      </c>
      <c r="B1620" s="751">
        <v>50</v>
      </c>
      <c r="C1620" s="751">
        <v>50</v>
      </c>
      <c r="D1620" s="759" t="s">
        <v>3983</v>
      </c>
    </row>
    <row r="1621" spans="1:4" s="753" customFormat="1" ht="11.25" customHeight="1" x14ac:dyDescent="0.2">
      <c r="A1621" s="1239"/>
      <c r="B1621" s="754">
        <v>50</v>
      </c>
      <c r="C1621" s="754">
        <v>50</v>
      </c>
      <c r="D1621" s="760" t="s">
        <v>11</v>
      </c>
    </row>
    <row r="1622" spans="1:4" s="753" customFormat="1" ht="11.25" customHeight="1" x14ac:dyDescent="0.2">
      <c r="A1622" s="1239" t="s">
        <v>1005</v>
      </c>
      <c r="B1622" s="756">
        <v>40</v>
      </c>
      <c r="C1622" s="756">
        <v>40</v>
      </c>
      <c r="D1622" s="758" t="s">
        <v>648</v>
      </c>
    </row>
    <row r="1623" spans="1:4" s="753" customFormat="1" ht="11.25" customHeight="1" x14ac:dyDescent="0.2">
      <c r="A1623" s="1239"/>
      <c r="B1623" s="756">
        <v>40</v>
      </c>
      <c r="C1623" s="756">
        <v>40</v>
      </c>
      <c r="D1623" s="758" t="s">
        <v>11</v>
      </c>
    </row>
    <row r="1624" spans="1:4" s="753" customFormat="1" ht="11.25" customHeight="1" x14ac:dyDescent="0.2">
      <c r="A1624" s="1239" t="s">
        <v>3984</v>
      </c>
      <c r="B1624" s="751">
        <v>450</v>
      </c>
      <c r="C1624" s="751">
        <v>300</v>
      </c>
      <c r="D1624" s="759" t="s">
        <v>3484</v>
      </c>
    </row>
    <row r="1625" spans="1:4" s="753" customFormat="1" ht="11.25" customHeight="1" x14ac:dyDescent="0.2">
      <c r="A1625" s="1239"/>
      <c r="B1625" s="754">
        <v>450</v>
      </c>
      <c r="C1625" s="754">
        <v>300</v>
      </c>
      <c r="D1625" s="760" t="s">
        <v>11</v>
      </c>
    </row>
    <row r="1626" spans="1:4" s="753" customFormat="1" ht="11.25" customHeight="1" x14ac:dyDescent="0.2">
      <c r="A1626" s="1239" t="s">
        <v>992</v>
      </c>
      <c r="B1626" s="756">
        <v>150</v>
      </c>
      <c r="C1626" s="756">
        <v>150</v>
      </c>
      <c r="D1626" s="758" t="s">
        <v>638</v>
      </c>
    </row>
    <row r="1627" spans="1:4" s="753" customFormat="1" ht="11.25" customHeight="1" x14ac:dyDescent="0.2">
      <c r="A1627" s="1239"/>
      <c r="B1627" s="756">
        <v>150</v>
      </c>
      <c r="C1627" s="756">
        <v>150</v>
      </c>
      <c r="D1627" s="758" t="s">
        <v>11</v>
      </c>
    </row>
    <row r="1628" spans="1:4" s="753" customFormat="1" ht="11.25" customHeight="1" x14ac:dyDescent="0.2">
      <c r="A1628" s="1239" t="s">
        <v>3985</v>
      </c>
      <c r="B1628" s="751">
        <v>260</v>
      </c>
      <c r="C1628" s="751">
        <v>260</v>
      </c>
      <c r="D1628" s="759" t="s">
        <v>3479</v>
      </c>
    </row>
    <row r="1629" spans="1:4" s="753" customFormat="1" ht="11.25" customHeight="1" x14ac:dyDescent="0.2">
      <c r="A1629" s="1239"/>
      <c r="B1629" s="754">
        <v>260</v>
      </c>
      <c r="C1629" s="754">
        <v>260</v>
      </c>
      <c r="D1629" s="760" t="s">
        <v>11</v>
      </c>
    </row>
    <row r="1630" spans="1:4" s="753" customFormat="1" ht="11.25" customHeight="1" x14ac:dyDescent="0.2">
      <c r="A1630" s="1239" t="s">
        <v>1088</v>
      </c>
      <c r="B1630" s="756">
        <v>150</v>
      </c>
      <c r="C1630" s="756">
        <v>150</v>
      </c>
      <c r="D1630" s="758" t="s">
        <v>711</v>
      </c>
    </row>
    <row r="1631" spans="1:4" s="753" customFormat="1" ht="11.25" customHeight="1" x14ac:dyDescent="0.2">
      <c r="A1631" s="1239"/>
      <c r="B1631" s="756">
        <v>150</v>
      </c>
      <c r="C1631" s="756">
        <v>150</v>
      </c>
      <c r="D1631" s="758" t="s">
        <v>11</v>
      </c>
    </row>
    <row r="1632" spans="1:4" s="753" customFormat="1" ht="11.25" customHeight="1" x14ac:dyDescent="0.2">
      <c r="A1632" s="1239" t="s">
        <v>1089</v>
      </c>
      <c r="B1632" s="751">
        <v>400</v>
      </c>
      <c r="C1632" s="751">
        <v>400</v>
      </c>
      <c r="D1632" s="759" t="s">
        <v>3479</v>
      </c>
    </row>
    <row r="1633" spans="1:4" s="753" customFormat="1" ht="11.25" customHeight="1" x14ac:dyDescent="0.2">
      <c r="A1633" s="1239"/>
      <c r="B1633" s="756">
        <v>100</v>
      </c>
      <c r="C1633" s="756">
        <v>100</v>
      </c>
      <c r="D1633" s="758" t="s">
        <v>711</v>
      </c>
    </row>
    <row r="1634" spans="1:4" s="753" customFormat="1" ht="11.25" customHeight="1" x14ac:dyDescent="0.2">
      <c r="A1634" s="1239"/>
      <c r="B1634" s="754">
        <v>500</v>
      </c>
      <c r="C1634" s="754">
        <v>500</v>
      </c>
      <c r="D1634" s="760" t="s">
        <v>11</v>
      </c>
    </row>
    <row r="1635" spans="1:4" s="753" customFormat="1" ht="11.25" customHeight="1" x14ac:dyDescent="0.2">
      <c r="A1635" s="1239" t="s">
        <v>3986</v>
      </c>
      <c r="B1635" s="756">
        <v>22</v>
      </c>
      <c r="C1635" s="756">
        <v>22</v>
      </c>
      <c r="D1635" s="758" t="s">
        <v>3479</v>
      </c>
    </row>
    <row r="1636" spans="1:4" s="753" customFormat="1" ht="11.25" customHeight="1" x14ac:dyDescent="0.2">
      <c r="A1636" s="1239"/>
      <c r="B1636" s="756">
        <v>22</v>
      </c>
      <c r="C1636" s="756">
        <v>22</v>
      </c>
      <c r="D1636" s="758" t="s">
        <v>11</v>
      </c>
    </row>
    <row r="1637" spans="1:4" s="753" customFormat="1" ht="11.25" customHeight="1" x14ac:dyDescent="0.2">
      <c r="A1637" s="1239" t="s">
        <v>1090</v>
      </c>
      <c r="B1637" s="751">
        <v>30</v>
      </c>
      <c r="C1637" s="751">
        <v>30</v>
      </c>
      <c r="D1637" s="759" t="s">
        <v>711</v>
      </c>
    </row>
    <row r="1638" spans="1:4" s="753" customFormat="1" ht="11.25" customHeight="1" x14ac:dyDescent="0.2">
      <c r="A1638" s="1239"/>
      <c r="B1638" s="754">
        <v>30</v>
      </c>
      <c r="C1638" s="754">
        <v>30</v>
      </c>
      <c r="D1638" s="760" t="s">
        <v>11</v>
      </c>
    </row>
    <row r="1639" spans="1:4" s="753" customFormat="1" ht="11.25" customHeight="1" x14ac:dyDescent="0.2">
      <c r="A1639" s="1239" t="s">
        <v>3987</v>
      </c>
      <c r="B1639" s="756">
        <v>200</v>
      </c>
      <c r="C1639" s="756">
        <v>200</v>
      </c>
      <c r="D1639" s="758" t="s">
        <v>3988</v>
      </c>
    </row>
    <row r="1640" spans="1:4" s="753" customFormat="1" ht="11.25" customHeight="1" x14ac:dyDescent="0.2">
      <c r="A1640" s="1239"/>
      <c r="B1640" s="756">
        <v>200</v>
      </c>
      <c r="C1640" s="756">
        <v>200</v>
      </c>
      <c r="D1640" s="758" t="s">
        <v>11</v>
      </c>
    </row>
    <row r="1641" spans="1:4" s="753" customFormat="1" ht="11.25" customHeight="1" x14ac:dyDescent="0.2">
      <c r="A1641" s="1239" t="s">
        <v>1042</v>
      </c>
      <c r="B1641" s="751">
        <v>352.5</v>
      </c>
      <c r="C1641" s="751">
        <v>27.5</v>
      </c>
      <c r="D1641" s="759" t="s">
        <v>2724</v>
      </c>
    </row>
    <row r="1642" spans="1:4" s="753" customFormat="1" ht="11.25" customHeight="1" x14ac:dyDescent="0.2">
      <c r="A1642" s="1239"/>
      <c r="B1642" s="756">
        <v>30</v>
      </c>
      <c r="C1642" s="756">
        <v>30</v>
      </c>
      <c r="D1642" s="758" t="s">
        <v>678</v>
      </c>
    </row>
    <row r="1643" spans="1:4" s="753" customFormat="1" ht="11.25" customHeight="1" x14ac:dyDescent="0.2">
      <c r="A1643" s="1239"/>
      <c r="B1643" s="754">
        <v>382.5</v>
      </c>
      <c r="C1643" s="754">
        <v>57.5</v>
      </c>
      <c r="D1643" s="760" t="s">
        <v>11</v>
      </c>
    </row>
    <row r="1644" spans="1:4" s="753" customFormat="1" ht="11.25" customHeight="1" x14ac:dyDescent="0.2">
      <c r="A1644" s="1239" t="s">
        <v>3989</v>
      </c>
      <c r="B1644" s="756">
        <v>359.4</v>
      </c>
      <c r="C1644" s="756">
        <v>338.00799999999998</v>
      </c>
      <c r="D1644" s="758" t="s">
        <v>3479</v>
      </c>
    </row>
    <row r="1645" spans="1:4" s="753" customFormat="1" ht="11.25" customHeight="1" x14ac:dyDescent="0.2">
      <c r="A1645" s="1239"/>
      <c r="B1645" s="756">
        <v>153.1</v>
      </c>
      <c r="C1645" s="756">
        <v>27.5</v>
      </c>
      <c r="D1645" s="758" t="s">
        <v>2724</v>
      </c>
    </row>
    <row r="1646" spans="1:4" s="753" customFormat="1" ht="11.25" customHeight="1" x14ac:dyDescent="0.2">
      <c r="A1646" s="1239"/>
      <c r="B1646" s="756">
        <v>512.5</v>
      </c>
      <c r="C1646" s="756">
        <v>365.50799999999998</v>
      </c>
      <c r="D1646" s="758" t="s">
        <v>11</v>
      </c>
    </row>
    <row r="1647" spans="1:4" s="753" customFormat="1" ht="11.25" customHeight="1" x14ac:dyDescent="0.2">
      <c r="A1647" s="1239" t="s">
        <v>693</v>
      </c>
      <c r="B1647" s="751">
        <v>169.4</v>
      </c>
      <c r="C1647" s="751">
        <v>169.4</v>
      </c>
      <c r="D1647" s="759" t="s">
        <v>3479</v>
      </c>
    </row>
    <row r="1648" spans="1:4" s="753" customFormat="1" ht="11.25" customHeight="1" x14ac:dyDescent="0.2">
      <c r="A1648" s="1239"/>
      <c r="B1648" s="756">
        <v>25</v>
      </c>
      <c r="C1648" s="756">
        <v>25</v>
      </c>
      <c r="D1648" s="758" t="s">
        <v>678</v>
      </c>
    </row>
    <row r="1649" spans="1:4" s="753" customFormat="1" ht="11.25" customHeight="1" x14ac:dyDescent="0.2">
      <c r="A1649" s="1239"/>
      <c r="B1649" s="754">
        <v>194.4</v>
      </c>
      <c r="C1649" s="754">
        <v>194.4</v>
      </c>
      <c r="D1649" s="760" t="s">
        <v>11</v>
      </c>
    </row>
    <row r="1650" spans="1:4" s="753" customFormat="1" ht="11.25" customHeight="1" x14ac:dyDescent="0.2">
      <c r="A1650" s="1239" t="s">
        <v>1128</v>
      </c>
      <c r="B1650" s="751">
        <v>600</v>
      </c>
      <c r="C1650" s="751">
        <v>600</v>
      </c>
      <c r="D1650" s="759" t="s">
        <v>3479</v>
      </c>
    </row>
    <row r="1651" spans="1:4" s="753" customFormat="1" ht="11.25" customHeight="1" x14ac:dyDescent="0.2">
      <c r="A1651" s="1239"/>
      <c r="B1651" s="756">
        <v>500</v>
      </c>
      <c r="C1651" s="756">
        <v>500</v>
      </c>
      <c r="D1651" s="758" t="s">
        <v>1111</v>
      </c>
    </row>
    <row r="1652" spans="1:4" s="753" customFormat="1" ht="11.25" customHeight="1" x14ac:dyDescent="0.2">
      <c r="A1652" s="1239"/>
      <c r="B1652" s="754">
        <v>1100</v>
      </c>
      <c r="C1652" s="754">
        <v>1100</v>
      </c>
      <c r="D1652" s="760" t="s">
        <v>11</v>
      </c>
    </row>
    <row r="1653" spans="1:4" s="753" customFormat="1" ht="11.25" customHeight="1" x14ac:dyDescent="0.2">
      <c r="A1653" s="1239" t="s">
        <v>3990</v>
      </c>
      <c r="B1653" s="751">
        <v>300</v>
      </c>
      <c r="C1653" s="751">
        <v>150</v>
      </c>
      <c r="D1653" s="759" t="s">
        <v>3484</v>
      </c>
    </row>
    <row r="1654" spans="1:4" s="753" customFormat="1" ht="11.25" customHeight="1" x14ac:dyDescent="0.2">
      <c r="A1654" s="1239"/>
      <c r="B1654" s="754">
        <v>300</v>
      </c>
      <c r="C1654" s="754">
        <v>150</v>
      </c>
      <c r="D1654" s="760" t="s">
        <v>11</v>
      </c>
    </row>
    <row r="1655" spans="1:4" s="753" customFormat="1" ht="11.25" customHeight="1" x14ac:dyDescent="0.2">
      <c r="A1655" s="1239" t="s">
        <v>3991</v>
      </c>
      <c r="B1655" s="756">
        <v>90</v>
      </c>
      <c r="C1655" s="756">
        <v>90</v>
      </c>
      <c r="D1655" s="758" t="s">
        <v>2674</v>
      </c>
    </row>
    <row r="1656" spans="1:4" s="753" customFormat="1" ht="21" x14ac:dyDescent="0.2">
      <c r="A1656" s="1239"/>
      <c r="B1656" s="756">
        <v>611</v>
      </c>
      <c r="C1656" s="756">
        <v>611</v>
      </c>
      <c r="D1656" s="758" t="s">
        <v>2822</v>
      </c>
    </row>
    <row r="1657" spans="1:4" s="753" customFormat="1" ht="21" x14ac:dyDescent="0.2">
      <c r="A1657" s="1239"/>
      <c r="B1657" s="756">
        <v>140</v>
      </c>
      <c r="C1657" s="756">
        <v>140</v>
      </c>
      <c r="D1657" s="758" t="s">
        <v>3499</v>
      </c>
    </row>
    <row r="1658" spans="1:4" s="753" customFormat="1" ht="11.25" customHeight="1" x14ac:dyDescent="0.2">
      <c r="A1658" s="1239"/>
      <c r="B1658" s="756">
        <v>56</v>
      </c>
      <c r="C1658" s="756">
        <v>53.811</v>
      </c>
      <c r="D1658" s="758" t="s">
        <v>3560</v>
      </c>
    </row>
    <row r="1659" spans="1:4" s="753" customFormat="1" ht="11.25" customHeight="1" x14ac:dyDescent="0.2">
      <c r="A1659" s="1239"/>
      <c r="B1659" s="756">
        <v>133230</v>
      </c>
      <c r="C1659" s="756">
        <v>132806.359</v>
      </c>
      <c r="D1659" s="758" t="s">
        <v>2676</v>
      </c>
    </row>
    <row r="1660" spans="1:4" s="753" customFormat="1" ht="11.25" customHeight="1" x14ac:dyDescent="0.2">
      <c r="A1660" s="1239"/>
      <c r="B1660" s="756">
        <v>115.9</v>
      </c>
      <c r="C1660" s="756">
        <v>115.9</v>
      </c>
      <c r="D1660" s="758" t="s">
        <v>3508</v>
      </c>
    </row>
    <row r="1661" spans="1:4" s="753" customFormat="1" ht="11.25" customHeight="1" x14ac:dyDescent="0.2">
      <c r="A1661" s="1239"/>
      <c r="B1661" s="756">
        <v>1254.2</v>
      </c>
      <c r="C1661" s="756">
        <v>749.28600000000006</v>
      </c>
      <c r="D1661" s="758" t="s">
        <v>2683</v>
      </c>
    </row>
    <row r="1662" spans="1:4" s="753" customFormat="1" ht="11.25" customHeight="1" x14ac:dyDescent="0.2">
      <c r="A1662" s="1239"/>
      <c r="B1662" s="756">
        <v>486</v>
      </c>
      <c r="C1662" s="756">
        <v>486</v>
      </c>
      <c r="D1662" s="758" t="s">
        <v>2694</v>
      </c>
    </row>
    <row r="1663" spans="1:4" s="753" customFormat="1" ht="21" x14ac:dyDescent="0.2">
      <c r="A1663" s="1239"/>
      <c r="B1663" s="756">
        <v>360</v>
      </c>
      <c r="C1663" s="756">
        <v>360</v>
      </c>
      <c r="D1663" s="758" t="s">
        <v>3488</v>
      </c>
    </row>
    <row r="1664" spans="1:4" s="753" customFormat="1" ht="11.25" customHeight="1" x14ac:dyDescent="0.2">
      <c r="A1664" s="1239"/>
      <c r="B1664" s="756">
        <v>13545.05</v>
      </c>
      <c r="C1664" s="756">
        <v>13509.485000000002</v>
      </c>
      <c r="D1664" s="758" t="s">
        <v>2680</v>
      </c>
    </row>
    <row r="1665" spans="1:4" s="753" customFormat="1" ht="11.25" customHeight="1" x14ac:dyDescent="0.2">
      <c r="A1665" s="1239"/>
      <c r="B1665" s="756">
        <v>123.12</v>
      </c>
      <c r="C1665" s="756">
        <v>123.12</v>
      </c>
      <c r="D1665" s="758" t="s">
        <v>2223</v>
      </c>
    </row>
    <row r="1666" spans="1:4" s="753" customFormat="1" ht="11.25" customHeight="1" x14ac:dyDescent="0.2">
      <c r="A1666" s="1239"/>
      <c r="B1666" s="756">
        <v>150011.26999999999</v>
      </c>
      <c r="C1666" s="756">
        <v>149044.96100000001</v>
      </c>
      <c r="D1666" s="758" t="s">
        <v>11</v>
      </c>
    </row>
    <row r="1667" spans="1:4" s="753" customFormat="1" ht="11.25" customHeight="1" x14ac:dyDescent="0.2">
      <c r="A1667" s="1239" t="s">
        <v>3992</v>
      </c>
      <c r="B1667" s="751">
        <v>13180</v>
      </c>
      <c r="C1667" s="751">
        <v>13180</v>
      </c>
      <c r="D1667" s="759" t="s">
        <v>2676</v>
      </c>
    </row>
    <row r="1668" spans="1:4" s="753" customFormat="1" ht="11.25" customHeight="1" x14ac:dyDescent="0.2">
      <c r="A1668" s="1239"/>
      <c r="B1668" s="754">
        <v>13180</v>
      </c>
      <c r="C1668" s="754">
        <v>13180</v>
      </c>
      <c r="D1668" s="760" t="s">
        <v>11</v>
      </c>
    </row>
    <row r="1669" spans="1:4" s="753" customFormat="1" ht="11.25" customHeight="1" x14ac:dyDescent="0.2">
      <c r="A1669" s="1239" t="s">
        <v>1009</v>
      </c>
      <c r="B1669" s="756">
        <v>1754.85</v>
      </c>
      <c r="C1669" s="756">
        <v>1235.47048</v>
      </c>
      <c r="D1669" s="758" t="s">
        <v>2849</v>
      </c>
    </row>
    <row r="1670" spans="1:4" s="753" customFormat="1" ht="11.25" customHeight="1" x14ac:dyDescent="0.2">
      <c r="A1670" s="1239"/>
      <c r="B1670" s="756">
        <v>150</v>
      </c>
      <c r="C1670" s="756">
        <v>150</v>
      </c>
      <c r="D1670" s="758" t="s">
        <v>3993</v>
      </c>
    </row>
    <row r="1671" spans="1:4" s="753" customFormat="1" ht="11.25" customHeight="1" x14ac:dyDescent="0.2">
      <c r="A1671" s="1239"/>
      <c r="B1671" s="756">
        <v>3000</v>
      </c>
      <c r="C1671" s="756">
        <v>3000</v>
      </c>
      <c r="D1671" s="758" t="s">
        <v>664</v>
      </c>
    </row>
    <row r="1672" spans="1:4" s="753" customFormat="1" ht="11.25" customHeight="1" x14ac:dyDescent="0.2">
      <c r="A1672" s="1239"/>
      <c r="B1672" s="756">
        <v>4904.8500000000004</v>
      </c>
      <c r="C1672" s="756">
        <v>4385.47048</v>
      </c>
      <c r="D1672" s="758" t="s">
        <v>11</v>
      </c>
    </row>
    <row r="1673" spans="1:4" s="753" customFormat="1" ht="11.25" customHeight="1" x14ac:dyDescent="0.2">
      <c r="A1673" s="1239" t="s">
        <v>699</v>
      </c>
      <c r="B1673" s="751">
        <v>197.2</v>
      </c>
      <c r="C1673" s="751">
        <v>189.095</v>
      </c>
      <c r="D1673" s="759" t="s">
        <v>2692</v>
      </c>
    </row>
    <row r="1674" spans="1:4" s="753" customFormat="1" ht="11.25" customHeight="1" x14ac:dyDescent="0.2">
      <c r="A1674" s="1239"/>
      <c r="B1674" s="756">
        <v>661</v>
      </c>
      <c r="C1674" s="756">
        <v>661</v>
      </c>
      <c r="D1674" s="758" t="s">
        <v>678</v>
      </c>
    </row>
    <row r="1675" spans="1:4" s="753" customFormat="1" ht="11.25" customHeight="1" x14ac:dyDescent="0.2">
      <c r="A1675" s="1239"/>
      <c r="B1675" s="754">
        <v>858.2</v>
      </c>
      <c r="C1675" s="754">
        <v>850.09500000000003</v>
      </c>
      <c r="D1675" s="760" t="s">
        <v>11</v>
      </c>
    </row>
    <row r="1676" spans="1:4" s="753" customFormat="1" ht="21" x14ac:dyDescent="0.2">
      <c r="A1676" s="1239" t="s">
        <v>3994</v>
      </c>
      <c r="B1676" s="756">
        <v>78.400000000000006</v>
      </c>
      <c r="C1676" s="756">
        <v>78.400000000000006</v>
      </c>
      <c r="D1676" s="758" t="s">
        <v>2687</v>
      </c>
    </row>
    <row r="1677" spans="1:4" s="753" customFormat="1" ht="11.25" customHeight="1" x14ac:dyDescent="0.2">
      <c r="A1677" s="1239"/>
      <c r="B1677" s="756">
        <v>78.400000000000006</v>
      </c>
      <c r="C1677" s="756">
        <v>78.400000000000006</v>
      </c>
      <c r="D1677" s="758" t="s">
        <v>11</v>
      </c>
    </row>
    <row r="1678" spans="1:4" s="753" customFormat="1" ht="11.25" customHeight="1" x14ac:dyDescent="0.2">
      <c r="A1678" s="1239" t="s">
        <v>3995</v>
      </c>
      <c r="B1678" s="751">
        <v>150</v>
      </c>
      <c r="C1678" s="751">
        <v>150</v>
      </c>
      <c r="D1678" s="759" t="s">
        <v>2685</v>
      </c>
    </row>
    <row r="1679" spans="1:4" s="753" customFormat="1" ht="11.25" customHeight="1" x14ac:dyDescent="0.2">
      <c r="A1679" s="1239"/>
      <c r="B1679" s="754">
        <v>150</v>
      </c>
      <c r="C1679" s="754">
        <v>150</v>
      </c>
      <c r="D1679" s="760" t="s">
        <v>11</v>
      </c>
    </row>
    <row r="1680" spans="1:4" s="753" customFormat="1" ht="11.25" customHeight="1" x14ac:dyDescent="0.2">
      <c r="A1680" s="1239" t="s">
        <v>3996</v>
      </c>
      <c r="B1680" s="756">
        <v>40</v>
      </c>
      <c r="C1680" s="756">
        <v>40</v>
      </c>
      <c r="D1680" s="758" t="s">
        <v>3508</v>
      </c>
    </row>
    <row r="1681" spans="1:4" s="753" customFormat="1" ht="11.25" customHeight="1" x14ac:dyDescent="0.2">
      <c r="A1681" s="1239"/>
      <c r="B1681" s="756">
        <v>40</v>
      </c>
      <c r="C1681" s="756">
        <v>40</v>
      </c>
      <c r="D1681" s="758" t="s">
        <v>11</v>
      </c>
    </row>
    <row r="1682" spans="1:4" s="753" customFormat="1" ht="11.25" customHeight="1" x14ac:dyDescent="0.2">
      <c r="A1682" s="1239" t="s">
        <v>1043</v>
      </c>
      <c r="B1682" s="751">
        <v>45</v>
      </c>
      <c r="C1682" s="751">
        <v>0</v>
      </c>
      <c r="D1682" s="759" t="s">
        <v>678</v>
      </c>
    </row>
    <row r="1683" spans="1:4" s="753" customFormat="1" ht="11.25" customHeight="1" x14ac:dyDescent="0.2">
      <c r="A1683" s="1239"/>
      <c r="B1683" s="754">
        <v>45</v>
      </c>
      <c r="C1683" s="754">
        <v>0</v>
      </c>
      <c r="D1683" s="760" t="s">
        <v>11</v>
      </c>
    </row>
    <row r="1684" spans="1:4" s="753" customFormat="1" ht="11.25" customHeight="1" x14ac:dyDescent="0.2">
      <c r="A1684" s="1239" t="s">
        <v>3997</v>
      </c>
      <c r="B1684" s="756">
        <v>2000</v>
      </c>
      <c r="C1684" s="756">
        <v>2000</v>
      </c>
      <c r="D1684" s="758" t="s">
        <v>2676</v>
      </c>
    </row>
    <row r="1685" spans="1:4" s="753" customFormat="1" ht="11.25" customHeight="1" x14ac:dyDescent="0.2">
      <c r="A1685" s="1239"/>
      <c r="B1685" s="756">
        <v>2000</v>
      </c>
      <c r="C1685" s="756">
        <v>2000</v>
      </c>
      <c r="D1685" s="758" t="s">
        <v>11</v>
      </c>
    </row>
    <row r="1686" spans="1:4" s="753" customFormat="1" ht="11.25" customHeight="1" x14ac:dyDescent="0.2">
      <c r="A1686" s="1239" t="s">
        <v>3998</v>
      </c>
      <c r="B1686" s="751">
        <v>1080</v>
      </c>
      <c r="C1686" s="751">
        <v>1080</v>
      </c>
      <c r="D1686" s="759" t="s">
        <v>2676</v>
      </c>
    </row>
    <row r="1687" spans="1:4" s="753" customFormat="1" ht="11.25" customHeight="1" x14ac:dyDescent="0.2">
      <c r="A1687" s="1239"/>
      <c r="B1687" s="754">
        <v>1080</v>
      </c>
      <c r="C1687" s="754">
        <v>1080</v>
      </c>
      <c r="D1687" s="760" t="s">
        <v>11</v>
      </c>
    </row>
    <row r="1688" spans="1:4" s="753" customFormat="1" ht="11.25" customHeight="1" x14ac:dyDescent="0.2">
      <c r="A1688" s="1239" t="s">
        <v>5162</v>
      </c>
      <c r="B1688" s="756">
        <v>30</v>
      </c>
      <c r="C1688" s="756">
        <v>29.850999999999999</v>
      </c>
      <c r="D1688" s="758" t="s">
        <v>711</v>
      </c>
    </row>
    <row r="1689" spans="1:4" s="753" customFormat="1" ht="11.25" customHeight="1" x14ac:dyDescent="0.2">
      <c r="A1689" s="1239"/>
      <c r="B1689" s="756">
        <v>30</v>
      </c>
      <c r="C1689" s="756">
        <v>29.850999999999999</v>
      </c>
      <c r="D1689" s="758" t="s">
        <v>11</v>
      </c>
    </row>
    <row r="1690" spans="1:4" s="753" customFormat="1" ht="11.25" customHeight="1" x14ac:dyDescent="0.2">
      <c r="A1690" s="1239" t="s">
        <v>3999</v>
      </c>
      <c r="B1690" s="751">
        <v>400</v>
      </c>
      <c r="C1690" s="751">
        <v>400</v>
      </c>
      <c r="D1690" s="759" t="s">
        <v>3479</v>
      </c>
    </row>
    <row r="1691" spans="1:4" s="753" customFormat="1" ht="11.25" customHeight="1" x14ac:dyDescent="0.2">
      <c r="A1691" s="1239"/>
      <c r="B1691" s="754">
        <v>400</v>
      </c>
      <c r="C1691" s="754">
        <v>400</v>
      </c>
      <c r="D1691" s="760" t="s">
        <v>11</v>
      </c>
    </row>
    <row r="1692" spans="1:4" s="753" customFormat="1" ht="11.25" customHeight="1" x14ac:dyDescent="0.2">
      <c r="A1692" s="1239" t="s">
        <v>630</v>
      </c>
      <c r="B1692" s="756">
        <v>250</v>
      </c>
      <c r="C1692" s="756">
        <v>250</v>
      </c>
      <c r="D1692" s="758" t="s">
        <v>638</v>
      </c>
    </row>
    <row r="1693" spans="1:4" s="753" customFormat="1" ht="11.25" customHeight="1" x14ac:dyDescent="0.2">
      <c r="A1693" s="1239"/>
      <c r="B1693" s="756">
        <v>250</v>
      </c>
      <c r="C1693" s="756">
        <v>250</v>
      </c>
      <c r="D1693" s="758" t="s">
        <v>11</v>
      </c>
    </row>
    <row r="1694" spans="1:4" s="753" customFormat="1" ht="11.25" customHeight="1" x14ac:dyDescent="0.2">
      <c r="A1694" s="1239" t="s">
        <v>4000</v>
      </c>
      <c r="B1694" s="751">
        <v>2030.86</v>
      </c>
      <c r="C1694" s="751">
        <v>2030.864</v>
      </c>
      <c r="D1694" s="759" t="s">
        <v>894</v>
      </c>
    </row>
    <row r="1695" spans="1:4" s="753" customFormat="1" ht="11.25" customHeight="1" x14ac:dyDescent="0.2">
      <c r="A1695" s="1239"/>
      <c r="B1695" s="754">
        <v>2030.86</v>
      </c>
      <c r="C1695" s="754">
        <v>2030.864</v>
      </c>
      <c r="D1695" s="760" t="s">
        <v>11</v>
      </c>
    </row>
    <row r="1696" spans="1:4" s="753" customFormat="1" ht="11.25" customHeight="1" x14ac:dyDescent="0.2">
      <c r="A1696" s="1239" t="s">
        <v>4001</v>
      </c>
      <c r="B1696" s="756">
        <v>1461.3</v>
      </c>
      <c r="C1696" s="756">
        <v>1461.3000000000002</v>
      </c>
      <c r="D1696" s="758" t="s">
        <v>894</v>
      </c>
    </row>
    <row r="1697" spans="1:4" s="753" customFormat="1" ht="11.25" customHeight="1" x14ac:dyDescent="0.2">
      <c r="A1697" s="1239"/>
      <c r="B1697" s="756">
        <v>1461.3</v>
      </c>
      <c r="C1697" s="756">
        <v>1461.3000000000002</v>
      </c>
      <c r="D1697" s="758" t="s">
        <v>11</v>
      </c>
    </row>
    <row r="1698" spans="1:4" s="753" customFormat="1" ht="11.25" customHeight="1" x14ac:dyDescent="0.2">
      <c r="A1698" s="1239" t="s">
        <v>4002</v>
      </c>
      <c r="B1698" s="751">
        <v>181.69</v>
      </c>
      <c r="C1698" s="751">
        <v>101.298</v>
      </c>
      <c r="D1698" s="759" t="s">
        <v>899</v>
      </c>
    </row>
    <row r="1699" spans="1:4" s="753" customFormat="1" ht="11.25" customHeight="1" x14ac:dyDescent="0.2">
      <c r="A1699" s="1239"/>
      <c r="B1699" s="756">
        <v>348.39</v>
      </c>
      <c r="C1699" s="756">
        <v>348.38600000000002</v>
      </c>
      <c r="D1699" s="758" t="s">
        <v>894</v>
      </c>
    </row>
    <row r="1700" spans="1:4" s="753" customFormat="1" ht="11.25" customHeight="1" x14ac:dyDescent="0.2">
      <c r="A1700" s="1239"/>
      <c r="B1700" s="756">
        <v>6</v>
      </c>
      <c r="C1700" s="756">
        <v>6</v>
      </c>
      <c r="D1700" s="758" t="s">
        <v>2482</v>
      </c>
    </row>
    <row r="1701" spans="1:4" s="753" customFormat="1" ht="11.25" customHeight="1" x14ac:dyDescent="0.2">
      <c r="A1701" s="1239"/>
      <c r="B1701" s="754">
        <v>536.08000000000004</v>
      </c>
      <c r="C1701" s="754">
        <v>455.68400000000003</v>
      </c>
      <c r="D1701" s="760" t="s">
        <v>11</v>
      </c>
    </row>
    <row r="1702" spans="1:4" s="753" customFormat="1" ht="11.25" customHeight="1" x14ac:dyDescent="0.2">
      <c r="A1702" s="1239" t="s">
        <v>4003</v>
      </c>
      <c r="B1702" s="756">
        <v>5129.08</v>
      </c>
      <c r="C1702" s="756">
        <v>5129.0810000000001</v>
      </c>
      <c r="D1702" s="758" t="s">
        <v>894</v>
      </c>
    </row>
    <row r="1703" spans="1:4" s="753" customFormat="1" ht="11.25" customHeight="1" x14ac:dyDescent="0.2">
      <c r="A1703" s="1239"/>
      <c r="B1703" s="756">
        <v>5129.08</v>
      </c>
      <c r="C1703" s="756">
        <v>5129.0810000000001</v>
      </c>
      <c r="D1703" s="758" t="s">
        <v>11</v>
      </c>
    </row>
    <row r="1704" spans="1:4" s="753" customFormat="1" ht="11.25" customHeight="1" x14ac:dyDescent="0.2">
      <c r="A1704" s="1239" t="s">
        <v>4004</v>
      </c>
      <c r="B1704" s="751">
        <v>4590.25</v>
      </c>
      <c r="C1704" s="751">
        <v>4590.2520000000004</v>
      </c>
      <c r="D1704" s="759" t="s">
        <v>894</v>
      </c>
    </row>
    <row r="1705" spans="1:4" s="753" customFormat="1" ht="11.25" customHeight="1" x14ac:dyDescent="0.2">
      <c r="A1705" s="1239"/>
      <c r="B1705" s="754">
        <v>4590.25</v>
      </c>
      <c r="C1705" s="754">
        <v>4590.2520000000004</v>
      </c>
      <c r="D1705" s="760" t="s">
        <v>11</v>
      </c>
    </row>
    <row r="1706" spans="1:4" s="753" customFormat="1" ht="11.25" customHeight="1" x14ac:dyDescent="0.2">
      <c r="A1706" s="1239" t="s">
        <v>4005</v>
      </c>
      <c r="B1706" s="756">
        <v>5867.2899999999991</v>
      </c>
      <c r="C1706" s="756">
        <v>5859.6690000000008</v>
      </c>
      <c r="D1706" s="758" t="s">
        <v>894</v>
      </c>
    </row>
    <row r="1707" spans="1:4" s="753" customFormat="1" ht="11.25" customHeight="1" x14ac:dyDescent="0.2">
      <c r="A1707" s="1239"/>
      <c r="B1707" s="756">
        <v>5867.2899999999991</v>
      </c>
      <c r="C1707" s="756">
        <v>5859.6690000000008</v>
      </c>
      <c r="D1707" s="758" t="s">
        <v>11</v>
      </c>
    </row>
    <row r="1708" spans="1:4" s="753" customFormat="1" ht="11.25" customHeight="1" x14ac:dyDescent="0.2">
      <c r="A1708" s="1239" t="s">
        <v>4006</v>
      </c>
      <c r="B1708" s="751">
        <v>5625.9800000000005</v>
      </c>
      <c r="C1708" s="751">
        <v>5625.9830000000002</v>
      </c>
      <c r="D1708" s="759" t="s">
        <v>894</v>
      </c>
    </row>
    <row r="1709" spans="1:4" s="753" customFormat="1" ht="11.25" customHeight="1" x14ac:dyDescent="0.2">
      <c r="A1709" s="1239"/>
      <c r="B1709" s="754">
        <v>5625.9800000000005</v>
      </c>
      <c r="C1709" s="754">
        <v>5625.9830000000002</v>
      </c>
      <c r="D1709" s="760" t="s">
        <v>11</v>
      </c>
    </row>
    <row r="1710" spans="1:4" s="753" customFormat="1" ht="11.25" customHeight="1" x14ac:dyDescent="0.2">
      <c r="A1710" s="1239" t="s">
        <v>4007</v>
      </c>
      <c r="B1710" s="756">
        <v>6605.5</v>
      </c>
      <c r="C1710" s="756">
        <v>6605.4959999999992</v>
      </c>
      <c r="D1710" s="758" t="s">
        <v>894</v>
      </c>
    </row>
    <row r="1711" spans="1:4" s="753" customFormat="1" ht="11.25" customHeight="1" x14ac:dyDescent="0.2">
      <c r="A1711" s="1239"/>
      <c r="B1711" s="756">
        <v>6605.5</v>
      </c>
      <c r="C1711" s="756">
        <v>6605.4959999999992</v>
      </c>
      <c r="D1711" s="758" t="s">
        <v>11</v>
      </c>
    </row>
    <row r="1712" spans="1:4" s="753" customFormat="1" ht="11.25" customHeight="1" x14ac:dyDescent="0.2">
      <c r="A1712" s="1239" t="s">
        <v>4008</v>
      </c>
      <c r="B1712" s="751">
        <v>5982.16</v>
      </c>
      <c r="C1712" s="751">
        <v>5982.1620000000003</v>
      </c>
      <c r="D1712" s="759" t="s">
        <v>894</v>
      </c>
    </row>
    <row r="1713" spans="1:4" s="753" customFormat="1" ht="11.25" customHeight="1" x14ac:dyDescent="0.2">
      <c r="A1713" s="1239"/>
      <c r="B1713" s="754">
        <v>5982.16</v>
      </c>
      <c r="C1713" s="754">
        <v>5982.1620000000003</v>
      </c>
      <c r="D1713" s="760" t="s">
        <v>11</v>
      </c>
    </row>
    <row r="1714" spans="1:4" s="753" customFormat="1" ht="11.25" customHeight="1" x14ac:dyDescent="0.2">
      <c r="A1714" s="1239" t="s">
        <v>4009</v>
      </c>
      <c r="B1714" s="756">
        <v>3189.78</v>
      </c>
      <c r="C1714" s="756">
        <v>3189.7759999999998</v>
      </c>
      <c r="D1714" s="758" t="s">
        <v>894</v>
      </c>
    </row>
    <row r="1715" spans="1:4" s="753" customFormat="1" ht="11.25" customHeight="1" x14ac:dyDescent="0.2">
      <c r="A1715" s="1239"/>
      <c r="B1715" s="756">
        <v>3189.78</v>
      </c>
      <c r="C1715" s="756">
        <v>3189.7759999999998</v>
      </c>
      <c r="D1715" s="758" t="s">
        <v>11</v>
      </c>
    </row>
    <row r="1716" spans="1:4" s="753" customFormat="1" ht="11.25" customHeight="1" x14ac:dyDescent="0.2">
      <c r="A1716" s="1239" t="s">
        <v>4010</v>
      </c>
      <c r="B1716" s="751">
        <v>9464.1299999999992</v>
      </c>
      <c r="C1716" s="751">
        <v>9464.1260000000002</v>
      </c>
      <c r="D1716" s="759" t="s">
        <v>894</v>
      </c>
    </row>
    <row r="1717" spans="1:4" s="753" customFormat="1" ht="11.25" customHeight="1" x14ac:dyDescent="0.2">
      <c r="A1717" s="1239"/>
      <c r="B1717" s="754">
        <v>9464.1299999999992</v>
      </c>
      <c r="C1717" s="754">
        <v>9464.1260000000002</v>
      </c>
      <c r="D1717" s="760" t="s">
        <v>11</v>
      </c>
    </row>
    <row r="1718" spans="1:4" s="753" customFormat="1" ht="11.25" customHeight="1" x14ac:dyDescent="0.2">
      <c r="A1718" s="1239" t="s">
        <v>4011</v>
      </c>
      <c r="B1718" s="756">
        <v>80.39</v>
      </c>
      <c r="C1718" s="756">
        <v>80.391999999999996</v>
      </c>
      <c r="D1718" s="758" t="s">
        <v>899</v>
      </c>
    </row>
    <row r="1719" spans="1:4" s="753" customFormat="1" ht="11.25" customHeight="1" x14ac:dyDescent="0.2">
      <c r="A1719" s="1239"/>
      <c r="B1719" s="756">
        <v>2685.87</v>
      </c>
      <c r="C1719" s="756">
        <v>2685.8670000000002</v>
      </c>
      <c r="D1719" s="758" t="s">
        <v>894</v>
      </c>
    </row>
    <row r="1720" spans="1:4" s="753" customFormat="1" ht="11.25" customHeight="1" x14ac:dyDescent="0.2">
      <c r="A1720" s="1239"/>
      <c r="B1720" s="756">
        <v>2766.2599999999998</v>
      </c>
      <c r="C1720" s="756">
        <v>2766.259</v>
      </c>
      <c r="D1720" s="758" t="s">
        <v>11</v>
      </c>
    </row>
    <row r="1721" spans="1:4" s="753" customFormat="1" ht="11.25" customHeight="1" x14ac:dyDescent="0.2">
      <c r="A1721" s="1239" t="s">
        <v>4012</v>
      </c>
      <c r="B1721" s="751">
        <v>9163.99</v>
      </c>
      <c r="C1721" s="751">
        <v>9163.985999999999</v>
      </c>
      <c r="D1721" s="759" t="s">
        <v>894</v>
      </c>
    </row>
    <row r="1722" spans="1:4" s="753" customFormat="1" ht="11.25" customHeight="1" x14ac:dyDescent="0.2">
      <c r="A1722" s="1239"/>
      <c r="B1722" s="754">
        <v>9163.99</v>
      </c>
      <c r="C1722" s="754">
        <v>9163.985999999999</v>
      </c>
      <c r="D1722" s="760" t="s">
        <v>11</v>
      </c>
    </row>
    <row r="1723" spans="1:4" s="753" customFormat="1" ht="11.25" customHeight="1" x14ac:dyDescent="0.2">
      <c r="A1723" s="1239" t="s">
        <v>4013</v>
      </c>
      <c r="B1723" s="756">
        <v>482.36</v>
      </c>
      <c r="C1723" s="756">
        <v>482.363</v>
      </c>
      <c r="D1723" s="758" t="s">
        <v>899</v>
      </c>
    </row>
    <row r="1724" spans="1:4" s="753" customFormat="1" ht="11.25" customHeight="1" x14ac:dyDescent="0.2">
      <c r="A1724" s="1239"/>
      <c r="B1724" s="756">
        <v>8725.67</v>
      </c>
      <c r="C1724" s="756">
        <v>8725.6649999999991</v>
      </c>
      <c r="D1724" s="758" t="s">
        <v>894</v>
      </c>
    </row>
    <row r="1725" spans="1:4" s="753" customFormat="1" ht="11.25" customHeight="1" x14ac:dyDescent="0.2">
      <c r="A1725" s="1239"/>
      <c r="B1725" s="756">
        <v>9208.0300000000007</v>
      </c>
      <c r="C1725" s="756">
        <v>9208.0279999999984</v>
      </c>
      <c r="D1725" s="758" t="s">
        <v>11</v>
      </c>
    </row>
    <row r="1726" spans="1:4" s="753" customFormat="1" ht="11.25" customHeight="1" x14ac:dyDescent="0.2">
      <c r="A1726" s="1239" t="s">
        <v>4014</v>
      </c>
      <c r="B1726" s="751">
        <v>4509.57</v>
      </c>
      <c r="C1726" s="751">
        <v>4509.5659999999998</v>
      </c>
      <c r="D1726" s="759" t="s">
        <v>894</v>
      </c>
    </row>
    <row r="1727" spans="1:4" s="753" customFormat="1" ht="11.25" customHeight="1" x14ac:dyDescent="0.2">
      <c r="A1727" s="1239"/>
      <c r="B1727" s="754">
        <v>4509.57</v>
      </c>
      <c r="C1727" s="754">
        <v>4509.5659999999998</v>
      </c>
      <c r="D1727" s="760" t="s">
        <v>11</v>
      </c>
    </row>
    <row r="1728" spans="1:4" s="753" customFormat="1" ht="11.25" customHeight="1" x14ac:dyDescent="0.2">
      <c r="A1728" s="1239" t="s">
        <v>4015</v>
      </c>
      <c r="B1728" s="751">
        <v>7044.48</v>
      </c>
      <c r="C1728" s="751">
        <v>7044.482</v>
      </c>
      <c r="D1728" s="759" t="s">
        <v>894</v>
      </c>
    </row>
    <row r="1729" spans="1:4" s="753" customFormat="1" ht="11.25" customHeight="1" x14ac:dyDescent="0.2">
      <c r="A1729" s="1239"/>
      <c r="B1729" s="754">
        <v>7044.48</v>
      </c>
      <c r="C1729" s="754">
        <v>7044.482</v>
      </c>
      <c r="D1729" s="760" t="s">
        <v>11</v>
      </c>
    </row>
    <row r="1730" spans="1:4" s="753" customFormat="1" ht="11.25" customHeight="1" x14ac:dyDescent="0.2">
      <c r="A1730" s="1239" t="s">
        <v>4016</v>
      </c>
      <c r="B1730" s="751">
        <v>24.12</v>
      </c>
      <c r="C1730" s="751">
        <v>24.117999999999999</v>
      </c>
      <c r="D1730" s="759" t="s">
        <v>899</v>
      </c>
    </row>
    <row r="1731" spans="1:4" s="753" customFormat="1" ht="11.25" customHeight="1" x14ac:dyDescent="0.2">
      <c r="A1731" s="1239"/>
      <c r="B1731" s="756">
        <v>3632.15</v>
      </c>
      <c r="C1731" s="756">
        <v>3622.866</v>
      </c>
      <c r="D1731" s="758" t="s">
        <v>894</v>
      </c>
    </row>
    <row r="1732" spans="1:4" s="753" customFormat="1" ht="11.25" customHeight="1" x14ac:dyDescent="0.2">
      <c r="A1732" s="1239"/>
      <c r="B1732" s="754">
        <v>3656.27</v>
      </c>
      <c r="C1732" s="754">
        <v>3646.9839999999999</v>
      </c>
      <c r="D1732" s="760" t="s">
        <v>11</v>
      </c>
    </row>
    <row r="1733" spans="1:4" s="753" customFormat="1" ht="11.25" customHeight="1" x14ac:dyDescent="0.2">
      <c r="A1733" s="1239" t="s">
        <v>4017</v>
      </c>
      <c r="B1733" s="756">
        <v>818</v>
      </c>
      <c r="C1733" s="756">
        <v>818</v>
      </c>
      <c r="D1733" s="758" t="s">
        <v>2676</v>
      </c>
    </row>
    <row r="1734" spans="1:4" s="753" customFormat="1" ht="21" x14ac:dyDescent="0.2">
      <c r="A1734" s="1239"/>
      <c r="B1734" s="756">
        <v>100</v>
      </c>
      <c r="C1734" s="756">
        <v>34.617000000000004</v>
      </c>
      <c r="D1734" s="758" t="s">
        <v>3488</v>
      </c>
    </row>
    <row r="1735" spans="1:4" s="753" customFormat="1" ht="11.25" customHeight="1" x14ac:dyDescent="0.2">
      <c r="A1735" s="1239"/>
      <c r="B1735" s="756">
        <v>1500.9</v>
      </c>
      <c r="C1735" s="756">
        <v>1500.9</v>
      </c>
      <c r="D1735" s="758" t="s">
        <v>2680</v>
      </c>
    </row>
    <row r="1736" spans="1:4" s="753" customFormat="1" ht="11.25" customHeight="1" x14ac:dyDescent="0.2">
      <c r="A1736" s="1239"/>
      <c r="B1736" s="756">
        <v>2418.9</v>
      </c>
      <c r="C1736" s="756">
        <v>2353.5170000000003</v>
      </c>
      <c r="D1736" s="758" t="s">
        <v>11</v>
      </c>
    </row>
    <row r="1737" spans="1:4" s="753" customFormat="1" ht="11.25" customHeight="1" x14ac:dyDescent="0.2">
      <c r="A1737" s="1239" t="s">
        <v>1091</v>
      </c>
      <c r="B1737" s="751">
        <v>200</v>
      </c>
      <c r="C1737" s="751">
        <v>200</v>
      </c>
      <c r="D1737" s="759" t="s">
        <v>711</v>
      </c>
    </row>
    <row r="1738" spans="1:4" s="753" customFormat="1" ht="11.25" customHeight="1" x14ac:dyDescent="0.2">
      <c r="A1738" s="1239"/>
      <c r="B1738" s="754">
        <v>200</v>
      </c>
      <c r="C1738" s="754">
        <v>200</v>
      </c>
      <c r="D1738" s="760" t="s">
        <v>11</v>
      </c>
    </row>
    <row r="1739" spans="1:4" s="753" customFormat="1" ht="11.25" customHeight="1" x14ac:dyDescent="0.2">
      <c r="A1739" s="1239" t="s">
        <v>1022</v>
      </c>
      <c r="B1739" s="751">
        <v>50</v>
      </c>
      <c r="C1739" s="751">
        <v>50</v>
      </c>
      <c r="D1739" s="759" t="s">
        <v>666</v>
      </c>
    </row>
    <row r="1740" spans="1:4" s="753" customFormat="1" ht="11.25" customHeight="1" x14ac:dyDescent="0.2">
      <c r="A1740" s="1239"/>
      <c r="B1740" s="754">
        <v>50</v>
      </c>
      <c r="C1740" s="754">
        <v>50</v>
      </c>
      <c r="D1740" s="760" t="s">
        <v>11</v>
      </c>
    </row>
    <row r="1741" spans="1:4" s="753" customFormat="1" ht="21" x14ac:dyDescent="0.2">
      <c r="A1741" s="1239" t="s">
        <v>4018</v>
      </c>
      <c r="B1741" s="751">
        <v>30.1</v>
      </c>
      <c r="C1741" s="751">
        <v>30.1</v>
      </c>
      <c r="D1741" s="759" t="s">
        <v>3499</v>
      </c>
    </row>
    <row r="1742" spans="1:4" s="753" customFormat="1" ht="11.25" customHeight="1" x14ac:dyDescent="0.2">
      <c r="A1742" s="1239"/>
      <c r="B1742" s="756">
        <v>78</v>
      </c>
      <c r="C1742" s="756">
        <v>78</v>
      </c>
      <c r="D1742" s="758" t="s">
        <v>3560</v>
      </c>
    </row>
    <row r="1743" spans="1:4" s="753" customFormat="1" ht="11.25" customHeight="1" x14ac:dyDescent="0.2">
      <c r="A1743" s="1239"/>
      <c r="B1743" s="756">
        <v>64</v>
      </c>
      <c r="C1743" s="756">
        <v>64</v>
      </c>
      <c r="D1743" s="758" t="s">
        <v>2693</v>
      </c>
    </row>
    <row r="1744" spans="1:4" s="753" customFormat="1" ht="11.25" customHeight="1" x14ac:dyDescent="0.2">
      <c r="A1744" s="1239"/>
      <c r="B1744" s="754">
        <v>172.1</v>
      </c>
      <c r="C1744" s="754">
        <v>172.1</v>
      </c>
      <c r="D1744" s="760" t="s">
        <v>11</v>
      </c>
    </row>
    <row r="1745" spans="1:4" s="753" customFormat="1" ht="11.25" customHeight="1" x14ac:dyDescent="0.2">
      <c r="A1745" s="1239" t="s">
        <v>4019</v>
      </c>
      <c r="B1745" s="756">
        <v>4119</v>
      </c>
      <c r="C1745" s="756">
        <v>4119</v>
      </c>
      <c r="D1745" s="758" t="s">
        <v>2676</v>
      </c>
    </row>
    <row r="1746" spans="1:4" s="753" customFormat="1" ht="11.25" customHeight="1" x14ac:dyDescent="0.2">
      <c r="A1746" s="1239"/>
      <c r="B1746" s="756">
        <v>680.83</v>
      </c>
      <c r="C1746" s="756">
        <v>680.80599999999993</v>
      </c>
      <c r="D1746" s="758" t="s">
        <v>2326</v>
      </c>
    </row>
    <row r="1747" spans="1:4" s="753" customFormat="1" ht="11.25" customHeight="1" x14ac:dyDescent="0.2">
      <c r="A1747" s="1239"/>
      <c r="B1747" s="756">
        <v>4799.83</v>
      </c>
      <c r="C1747" s="756">
        <v>4799.8059999999996</v>
      </c>
      <c r="D1747" s="758" t="s">
        <v>11</v>
      </c>
    </row>
    <row r="1748" spans="1:4" s="753" customFormat="1" ht="11.25" customHeight="1" x14ac:dyDescent="0.2">
      <c r="A1748" s="1239" t="s">
        <v>4020</v>
      </c>
      <c r="B1748" s="751">
        <v>287</v>
      </c>
      <c r="C1748" s="751">
        <v>287</v>
      </c>
      <c r="D1748" s="759" t="s">
        <v>2676</v>
      </c>
    </row>
    <row r="1749" spans="1:4" s="753" customFormat="1" ht="11.25" customHeight="1" x14ac:dyDescent="0.2">
      <c r="A1749" s="1239"/>
      <c r="B1749" s="754">
        <v>287</v>
      </c>
      <c r="C1749" s="754">
        <v>287</v>
      </c>
      <c r="D1749" s="760" t="s">
        <v>11</v>
      </c>
    </row>
    <row r="1750" spans="1:4" s="753" customFormat="1" ht="11.25" customHeight="1" x14ac:dyDescent="0.2">
      <c r="A1750" s="1239" t="s">
        <v>993</v>
      </c>
      <c r="B1750" s="756">
        <v>90</v>
      </c>
      <c r="C1750" s="756">
        <v>90</v>
      </c>
      <c r="D1750" s="758" t="s">
        <v>638</v>
      </c>
    </row>
    <row r="1751" spans="1:4" s="753" customFormat="1" ht="11.25" customHeight="1" x14ac:dyDescent="0.2">
      <c r="A1751" s="1239"/>
      <c r="B1751" s="756">
        <v>90</v>
      </c>
      <c r="C1751" s="756">
        <v>90</v>
      </c>
      <c r="D1751" s="758" t="s">
        <v>11</v>
      </c>
    </row>
    <row r="1752" spans="1:4" s="753" customFormat="1" ht="11.25" customHeight="1" x14ac:dyDescent="0.2">
      <c r="A1752" s="1239" t="s">
        <v>994</v>
      </c>
      <c r="B1752" s="751">
        <v>500</v>
      </c>
      <c r="C1752" s="751">
        <v>500</v>
      </c>
      <c r="D1752" s="759" t="s">
        <v>638</v>
      </c>
    </row>
    <row r="1753" spans="1:4" s="753" customFormat="1" ht="11.25" customHeight="1" x14ac:dyDescent="0.2">
      <c r="A1753" s="1239"/>
      <c r="B1753" s="754">
        <v>500</v>
      </c>
      <c r="C1753" s="754">
        <v>500</v>
      </c>
      <c r="D1753" s="760" t="s">
        <v>11</v>
      </c>
    </row>
    <row r="1754" spans="1:4" s="753" customFormat="1" ht="11.25" customHeight="1" x14ac:dyDescent="0.2">
      <c r="A1754" s="1239" t="s">
        <v>674</v>
      </c>
      <c r="B1754" s="756">
        <v>66</v>
      </c>
      <c r="C1754" s="756">
        <v>66</v>
      </c>
      <c r="D1754" s="758" t="s">
        <v>666</v>
      </c>
    </row>
    <row r="1755" spans="1:4" s="753" customFormat="1" ht="11.25" customHeight="1" x14ac:dyDescent="0.2">
      <c r="A1755" s="1239"/>
      <c r="B1755" s="756">
        <v>66</v>
      </c>
      <c r="C1755" s="756">
        <v>66</v>
      </c>
      <c r="D1755" s="758" t="s">
        <v>11</v>
      </c>
    </row>
    <row r="1756" spans="1:4" s="753" customFormat="1" ht="11.25" customHeight="1" x14ac:dyDescent="0.2">
      <c r="A1756" s="1239" t="s">
        <v>4021</v>
      </c>
      <c r="B1756" s="751">
        <v>251</v>
      </c>
      <c r="C1756" s="751">
        <v>251</v>
      </c>
      <c r="D1756" s="759" t="s">
        <v>3479</v>
      </c>
    </row>
    <row r="1757" spans="1:4" s="753" customFormat="1" ht="11.25" customHeight="1" x14ac:dyDescent="0.2">
      <c r="A1757" s="1239"/>
      <c r="B1757" s="754">
        <v>251</v>
      </c>
      <c r="C1757" s="754">
        <v>251</v>
      </c>
      <c r="D1757" s="760" t="s">
        <v>11</v>
      </c>
    </row>
    <row r="1758" spans="1:4" s="753" customFormat="1" ht="11.25" customHeight="1" x14ac:dyDescent="0.2">
      <c r="A1758" s="1239" t="s">
        <v>4022</v>
      </c>
      <c r="B1758" s="756">
        <v>30</v>
      </c>
      <c r="C1758" s="756">
        <v>30</v>
      </c>
      <c r="D1758" s="758" t="s">
        <v>3479</v>
      </c>
    </row>
    <row r="1759" spans="1:4" s="753" customFormat="1" ht="11.25" customHeight="1" x14ac:dyDescent="0.2">
      <c r="A1759" s="1239"/>
      <c r="B1759" s="756">
        <v>30</v>
      </c>
      <c r="C1759" s="756">
        <v>30</v>
      </c>
      <c r="D1759" s="758" t="s">
        <v>11</v>
      </c>
    </row>
    <row r="1760" spans="1:4" s="753" customFormat="1" ht="11.25" customHeight="1" x14ac:dyDescent="0.2">
      <c r="A1760" s="1239" t="s">
        <v>4023</v>
      </c>
      <c r="B1760" s="751">
        <v>108</v>
      </c>
      <c r="C1760" s="751">
        <v>107.40300000000001</v>
      </c>
      <c r="D1760" s="759" t="s">
        <v>2676</v>
      </c>
    </row>
    <row r="1761" spans="1:4" s="753" customFormat="1" ht="11.25" customHeight="1" x14ac:dyDescent="0.2">
      <c r="A1761" s="1239"/>
      <c r="B1761" s="754">
        <v>108</v>
      </c>
      <c r="C1761" s="754">
        <v>107.40300000000001</v>
      </c>
      <c r="D1761" s="760" t="s">
        <v>11</v>
      </c>
    </row>
    <row r="1762" spans="1:4" s="753" customFormat="1" ht="11.25" customHeight="1" x14ac:dyDescent="0.2">
      <c r="A1762" s="1239" t="s">
        <v>4024</v>
      </c>
      <c r="B1762" s="756">
        <v>876</v>
      </c>
      <c r="C1762" s="756">
        <v>876</v>
      </c>
      <c r="D1762" s="758" t="s">
        <v>2676</v>
      </c>
    </row>
    <row r="1763" spans="1:4" s="753" customFormat="1" ht="11.25" customHeight="1" x14ac:dyDescent="0.2">
      <c r="A1763" s="1239"/>
      <c r="B1763" s="756">
        <v>876</v>
      </c>
      <c r="C1763" s="756">
        <v>876</v>
      </c>
      <c r="D1763" s="758" t="s">
        <v>11</v>
      </c>
    </row>
    <row r="1764" spans="1:4" s="753" customFormat="1" ht="11.25" customHeight="1" x14ac:dyDescent="0.2">
      <c r="A1764" s="1239" t="s">
        <v>1092</v>
      </c>
      <c r="B1764" s="751">
        <v>40</v>
      </c>
      <c r="C1764" s="751">
        <v>40</v>
      </c>
      <c r="D1764" s="759" t="s">
        <v>711</v>
      </c>
    </row>
    <row r="1765" spans="1:4" s="753" customFormat="1" ht="11.25" customHeight="1" x14ac:dyDescent="0.2">
      <c r="A1765" s="1239"/>
      <c r="B1765" s="754">
        <v>40</v>
      </c>
      <c r="C1765" s="754">
        <v>40</v>
      </c>
      <c r="D1765" s="760" t="s">
        <v>11</v>
      </c>
    </row>
    <row r="1766" spans="1:4" s="753" customFormat="1" ht="11.25" customHeight="1" x14ac:dyDescent="0.2">
      <c r="A1766" s="1239" t="s">
        <v>735</v>
      </c>
      <c r="B1766" s="756">
        <v>392</v>
      </c>
      <c r="C1766" s="756">
        <v>392</v>
      </c>
      <c r="D1766" s="758" t="s">
        <v>3479</v>
      </c>
    </row>
    <row r="1767" spans="1:4" s="753" customFormat="1" ht="11.25" customHeight="1" x14ac:dyDescent="0.2">
      <c r="A1767" s="1239"/>
      <c r="B1767" s="756">
        <v>320</v>
      </c>
      <c r="C1767" s="756">
        <v>320</v>
      </c>
      <c r="D1767" s="758" t="s">
        <v>711</v>
      </c>
    </row>
    <row r="1768" spans="1:4" s="753" customFormat="1" ht="11.25" customHeight="1" x14ac:dyDescent="0.2">
      <c r="A1768" s="1239"/>
      <c r="B1768" s="756">
        <v>1000</v>
      </c>
      <c r="C1768" s="756">
        <v>1000</v>
      </c>
      <c r="D1768" s="758" t="s">
        <v>1111</v>
      </c>
    </row>
    <row r="1769" spans="1:4" s="753" customFormat="1" ht="11.25" customHeight="1" x14ac:dyDescent="0.2">
      <c r="A1769" s="1239"/>
      <c r="B1769" s="756">
        <v>1712</v>
      </c>
      <c r="C1769" s="756">
        <v>1712</v>
      </c>
      <c r="D1769" s="758" t="s">
        <v>11</v>
      </c>
    </row>
    <row r="1770" spans="1:4" s="753" customFormat="1" ht="11.25" customHeight="1" x14ac:dyDescent="0.2">
      <c r="A1770" s="1239" t="s">
        <v>1093</v>
      </c>
      <c r="B1770" s="751">
        <v>199</v>
      </c>
      <c r="C1770" s="751">
        <v>199</v>
      </c>
      <c r="D1770" s="759" t="s">
        <v>711</v>
      </c>
    </row>
    <row r="1771" spans="1:4" s="753" customFormat="1" ht="11.25" customHeight="1" x14ac:dyDescent="0.2">
      <c r="A1771" s="1239"/>
      <c r="B1771" s="754">
        <v>199</v>
      </c>
      <c r="C1771" s="754">
        <v>199</v>
      </c>
      <c r="D1771" s="760" t="s">
        <v>11</v>
      </c>
    </row>
    <row r="1772" spans="1:4" s="753" customFormat="1" ht="11.25" customHeight="1" x14ac:dyDescent="0.2">
      <c r="A1772" s="1239" t="s">
        <v>736</v>
      </c>
      <c r="B1772" s="751">
        <v>400</v>
      </c>
      <c r="C1772" s="751">
        <v>400</v>
      </c>
      <c r="D1772" s="759" t="s">
        <v>4025</v>
      </c>
    </row>
    <row r="1773" spans="1:4" s="753" customFormat="1" ht="11.25" customHeight="1" x14ac:dyDescent="0.2">
      <c r="A1773" s="1239"/>
      <c r="B1773" s="756">
        <v>150</v>
      </c>
      <c r="C1773" s="756">
        <v>150</v>
      </c>
      <c r="D1773" s="758" t="s">
        <v>711</v>
      </c>
    </row>
    <row r="1774" spans="1:4" s="753" customFormat="1" ht="11.25" customHeight="1" x14ac:dyDescent="0.2">
      <c r="A1774" s="1239"/>
      <c r="B1774" s="754">
        <v>550</v>
      </c>
      <c r="C1774" s="754">
        <v>550</v>
      </c>
      <c r="D1774" s="760" t="s">
        <v>11</v>
      </c>
    </row>
    <row r="1775" spans="1:4" s="753" customFormat="1" ht="11.25" customHeight="1" x14ac:dyDescent="0.2">
      <c r="A1775" s="1239" t="s">
        <v>1129</v>
      </c>
      <c r="B1775" s="751">
        <v>467</v>
      </c>
      <c r="C1775" s="751">
        <v>467</v>
      </c>
      <c r="D1775" s="759" t="s">
        <v>3479</v>
      </c>
    </row>
    <row r="1776" spans="1:4" s="753" customFormat="1" ht="11.25" customHeight="1" x14ac:dyDescent="0.2">
      <c r="A1776" s="1239"/>
      <c r="B1776" s="756">
        <v>300</v>
      </c>
      <c r="C1776" s="756">
        <v>300</v>
      </c>
      <c r="D1776" s="758" t="s">
        <v>1111</v>
      </c>
    </row>
    <row r="1777" spans="1:4" s="753" customFormat="1" ht="11.25" customHeight="1" x14ac:dyDescent="0.2">
      <c r="A1777" s="1239"/>
      <c r="B1777" s="754">
        <v>767</v>
      </c>
      <c r="C1777" s="754">
        <v>767</v>
      </c>
      <c r="D1777" s="760" t="s">
        <v>11</v>
      </c>
    </row>
    <row r="1778" spans="1:4" s="753" customFormat="1" ht="21" x14ac:dyDescent="0.2">
      <c r="A1778" s="1239" t="s">
        <v>616</v>
      </c>
      <c r="B1778" s="756">
        <v>200</v>
      </c>
      <c r="C1778" s="756">
        <v>170</v>
      </c>
      <c r="D1778" s="758" t="s">
        <v>4026</v>
      </c>
    </row>
    <row r="1779" spans="1:4" s="753" customFormat="1" ht="11.25" customHeight="1" x14ac:dyDescent="0.2">
      <c r="A1779" s="1239"/>
      <c r="B1779" s="756">
        <v>200</v>
      </c>
      <c r="C1779" s="756">
        <v>170</v>
      </c>
      <c r="D1779" s="758" t="s">
        <v>11</v>
      </c>
    </row>
    <row r="1780" spans="1:4" s="753" customFormat="1" ht="11.25" customHeight="1" x14ac:dyDescent="0.2">
      <c r="A1780" s="1239" t="s">
        <v>4027</v>
      </c>
      <c r="B1780" s="751">
        <v>380</v>
      </c>
      <c r="C1780" s="751">
        <v>380</v>
      </c>
      <c r="D1780" s="759" t="s">
        <v>3479</v>
      </c>
    </row>
    <row r="1781" spans="1:4" s="753" customFormat="1" ht="11.25" customHeight="1" x14ac:dyDescent="0.2">
      <c r="A1781" s="1239"/>
      <c r="B1781" s="754">
        <v>380</v>
      </c>
      <c r="C1781" s="754">
        <v>380</v>
      </c>
      <c r="D1781" s="760" t="s">
        <v>11</v>
      </c>
    </row>
    <row r="1782" spans="1:4" s="753" customFormat="1" ht="11.25" customHeight="1" x14ac:dyDescent="0.2">
      <c r="A1782" s="1239" t="s">
        <v>1130</v>
      </c>
      <c r="B1782" s="751">
        <v>400</v>
      </c>
      <c r="C1782" s="751">
        <v>400</v>
      </c>
      <c r="D1782" s="759" t="s">
        <v>3479</v>
      </c>
    </row>
    <row r="1783" spans="1:4" s="753" customFormat="1" ht="11.25" customHeight="1" x14ac:dyDescent="0.2">
      <c r="A1783" s="1239"/>
      <c r="B1783" s="756">
        <v>80</v>
      </c>
      <c r="C1783" s="756">
        <v>80</v>
      </c>
      <c r="D1783" s="758" t="s">
        <v>1111</v>
      </c>
    </row>
    <row r="1784" spans="1:4" s="753" customFormat="1" ht="11.25" customHeight="1" x14ac:dyDescent="0.2">
      <c r="A1784" s="1239"/>
      <c r="B1784" s="754">
        <v>480</v>
      </c>
      <c r="C1784" s="754">
        <v>480</v>
      </c>
      <c r="D1784" s="760" t="s">
        <v>11</v>
      </c>
    </row>
    <row r="1785" spans="1:4" s="753" customFormat="1" ht="11.25" customHeight="1" x14ac:dyDescent="0.2">
      <c r="A1785" s="1239" t="s">
        <v>4028</v>
      </c>
      <c r="B1785" s="751">
        <v>515.5</v>
      </c>
      <c r="C1785" s="751">
        <v>469.49900000000002</v>
      </c>
      <c r="D1785" s="759" t="s">
        <v>3479</v>
      </c>
    </row>
    <row r="1786" spans="1:4" s="753" customFormat="1" ht="11.25" customHeight="1" x14ac:dyDescent="0.2">
      <c r="A1786" s="1239"/>
      <c r="B1786" s="754">
        <v>515.5</v>
      </c>
      <c r="C1786" s="754">
        <v>469.49900000000002</v>
      </c>
      <c r="D1786" s="760" t="s">
        <v>11</v>
      </c>
    </row>
    <row r="1787" spans="1:4" s="753" customFormat="1" ht="11.25" customHeight="1" x14ac:dyDescent="0.2">
      <c r="A1787" s="1239" t="s">
        <v>737</v>
      </c>
      <c r="B1787" s="756">
        <v>200</v>
      </c>
      <c r="C1787" s="756">
        <v>200</v>
      </c>
      <c r="D1787" s="758" t="s">
        <v>4029</v>
      </c>
    </row>
    <row r="1788" spans="1:4" s="753" customFormat="1" ht="11.25" customHeight="1" x14ac:dyDescent="0.2">
      <c r="A1788" s="1239"/>
      <c r="B1788" s="756">
        <v>150</v>
      </c>
      <c r="C1788" s="756">
        <v>150</v>
      </c>
      <c r="D1788" s="758" t="s">
        <v>711</v>
      </c>
    </row>
    <row r="1789" spans="1:4" s="753" customFormat="1" ht="11.25" customHeight="1" x14ac:dyDescent="0.2">
      <c r="A1789" s="1239"/>
      <c r="B1789" s="756">
        <v>350</v>
      </c>
      <c r="C1789" s="756">
        <v>350</v>
      </c>
      <c r="D1789" s="758" t="s">
        <v>11</v>
      </c>
    </row>
    <row r="1790" spans="1:4" s="753" customFormat="1" ht="11.25" customHeight="1" x14ac:dyDescent="0.2">
      <c r="A1790" s="1239" t="s">
        <v>1147</v>
      </c>
      <c r="B1790" s="751">
        <v>150</v>
      </c>
      <c r="C1790" s="751">
        <v>150</v>
      </c>
      <c r="D1790" s="759" t="s">
        <v>4030</v>
      </c>
    </row>
    <row r="1791" spans="1:4" s="753" customFormat="1" ht="11.25" customHeight="1" x14ac:dyDescent="0.2">
      <c r="A1791" s="1239"/>
      <c r="B1791" s="754">
        <v>150</v>
      </c>
      <c r="C1791" s="754">
        <v>150</v>
      </c>
      <c r="D1791" s="760" t="s">
        <v>11</v>
      </c>
    </row>
    <row r="1792" spans="1:4" s="753" customFormat="1" ht="11.25" customHeight="1" x14ac:dyDescent="0.2">
      <c r="A1792" s="1239" t="s">
        <v>4031</v>
      </c>
      <c r="B1792" s="756">
        <v>350</v>
      </c>
      <c r="C1792" s="756">
        <v>350</v>
      </c>
      <c r="D1792" s="758" t="s">
        <v>3479</v>
      </c>
    </row>
    <row r="1793" spans="1:4" s="753" customFormat="1" ht="11.25" customHeight="1" x14ac:dyDescent="0.2">
      <c r="A1793" s="1239"/>
      <c r="B1793" s="756">
        <v>1000</v>
      </c>
      <c r="C1793" s="756">
        <v>1000</v>
      </c>
      <c r="D1793" s="758" t="s">
        <v>1111</v>
      </c>
    </row>
    <row r="1794" spans="1:4" s="753" customFormat="1" ht="11.25" customHeight="1" x14ac:dyDescent="0.2">
      <c r="A1794" s="1239"/>
      <c r="B1794" s="756">
        <v>1350</v>
      </c>
      <c r="C1794" s="756">
        <v>1350</v>
      </c>
      <c r="D1794" s="758" t="s">
        <v>11</v>
      </c>
    </row>
    <row r="1795" spans="1:4" s="753" customFormat="1" ht="11.25" customHeight="1" x14ac:dyDescent="0.2">
      <c r="A1795" s="1239" t="s">
        <v>4032</v>
      </c>
      <c r="B1795" s="751">
        <v>140.30000000000001</v>
      </c>
      <c r="C1795" s="751">
        <v>27.5</v>
      </c>
      <c r="D1795" s="759" t="s">
        <v>2724</v>
      </c>
    </row>
    <row r="1796" spans="1:4" s="753" customFormat="1" ht="11.25" customHeight="1" x14ac:dyDescent="0.2">
      <c r="A1796" s="1239"/>
      <c r="B1796" s="754">
        <v>140.30000000000001</v>
      </c>
      <c r="C1796" s="754">
        <v>27.5</v>
      </c>
      <c r="D1796" s="760" t="s">
        <v>11</v>
      </c>
    </row>
    <row r="1797" spans="1:4" s="753" customFormat="1" ht="11.25" customHeight="1" x14ac:dyDescent="0.2">
      <c r="A1797" s="1239" t="s">
        <v>1094</v>
      </c>
      <c r="B1797" s="751">
        <v>20</v>
      </c>
      <c r="C1797" s="751">
        <v>20</v>
      </c>
      <c r="D1797" s="759" t="s">
        <v>711</v>
      </c>
    </row>
    <row r="1798" spans="1:4" s="753" customFormat="1" ht="11.25" customHeight="1" x14ac:dyDescent="0.2">
      <c r="A1798" s="1239"/>
      <c r="B1798" s="754">
        <v>20</v>
      </c>
      <c r="C1798" s="754">
        <v>20</v>
      </c>
      <c r="D1798" s="760" t="s">
        <v>11</v>
      </c>
    </row>
    <row r="1799" spans="1:4" s="753" customFormat="1" ht="11.25" customHeight="1" x14ac:dyDescent="0.2">
      <c r="A1799" s="1239" t="s">
        <v>4033</v>
      </c>
      <c r="B1799" s="751">
        <v>190.6</v>
      </c>
      <c r="C1799" s="751">
        <v>27.5</v>
      </c>
      <c r="D1799" s="759" t="s">
        <v>2724</v>
      </c>
    </row>
    <row r="1800" spans="1:4" s="753" customFormat="1" ht="11.25" customHeight="1" x14ac:dyDescent="0.2">
      <c r="A1800" s="1239"/>
      <c r="B1800" s="754">
        <v>190.6</v>
      </c>
      <c r="C1800" s="754">
        <v>27.5</v>
      </c>
      <c r="D1800" s="760" t="s">
        <v>11</v>
      </c>
    </row>
    <row r="1801" spans="1:4" s="753" customFormat="1" ht="11.25" customHeight="1" x14ac:dyDescent="0.2">
      <c r="A1801" s="1239" t="s">
        <v>4034</v>
      </c>
      <c r="B1801" s="756">
        <v>99</v>
      </c>
      <c r="C1801" s="756">
        <v>99</v>
      </c>
      <c r="D1801" s="758" t="s">
        <v>3479</v>
      </c>
    </row>
    <row r="1802" spans="1:4" s="753" customFormat="1" ht="11.25" customHeight="1" x14ac:dyDescent="0.2">
      <c r="A1802" s="1239"/>
      <c r="B1802" s="756">
        <v>99</v>
      </c>
      <c r="C1802" s="756">
        <v>99</v>
      </c>
      <c r="D1802" s="758" t="s">
        <v>11</v>
      </c>
    </row>
    <row r="1803" spans="1:4" s="753" customFormat="1" ht="11.25" customHeight="1" x14ac:dyDescent="0.2">
      <c r="A1803" s="1239" t="s">
        <v>4035</v>
      </c>
      <c r="B1803" s="751">
        <v>105</v>
      </c>
      <c r="C1803" s="751">
        <v>105</v>
      </c>
      <c r="D1803" s="759" t="s">
        <v>3479</v>
      </c>
    </row>
    <row r="1804" spans="1:4" s="753" customFormat="1" ht="11.25" customHeight="1" x14ac:dyDescent="0.2">
      <c r="A1804" s="1239"/>
      <c r="B1804" s="754">
        <v>105</v>
      </c>
      <c r="C1804" s="754">
        <v>105</v>
      </c>
      <c r="D1804" s="760" t="s">
        <v>11</v>
      </c>
    </row>
    <row r="1805" spans="1:4" s="753" customFormat="1" ht="21" x14ac:dyDescent="0.2">
      <c r="A1805" s="1239" t="s">
        <v>738</v>
      </c>
      <c r="B1805" s="756">
        <v>73.8</v>
      </c>
      <c r="C1805" s="756">
        <v>73.8</v>
      </c>
      <c r="D1805" s="758" t="s">
        <v>2687</v>
      </c>
    </row>
    <row r="1806" spans="1:4" s="753" customFormat="1" ht="11.25" customHeight="1" x14ac:dyDescent="0.2">
      <c r="A1806" s="1239"/>
      <c r="B1806" s="756">
        <v>239</v>
      </c>
      <c r="C1806" s="756">
        <v>239</v>
      </c>
      <c r="D1806" s="758" t="s">
        <v>3479</v>
      </c>
    </row>
    <row r="1807" spans="1:4" s="753" customFormat="1" ht="11.25" customHeight="1" x14ac:dyDescent="0.2">
      <c r="A1807" s="1239"/>
      <c r="B1807" s="756">
        <v>49</v>
      </c>
      <c r="C1807" s="756">
        <v>49</v>
      </c>
      <c r="D1807" s="758" t="s">
        <v>711</v>
      </c>
    </row>
    <row r="1808" spans="1:4" s="753" customFormat="1" ht="11.25" customHeight="1" x14ac:dyDescent="0.2">
      <c r="A1808" s="1239"/>
      <c r="B1808" s="756">
        <v>361.8</v>
      </c>
      <c r="C1808" s="756">
        <v>361.8</v>
      </c>
      <c r="D1808" s="758" t="s">
        <v>11</v>
      </c>
    </row>
    <row r="1809" spans="1:4" s="753" customFormat="1" ht="11.25" customHeight="1" x14ac:dyDescent="0.2">
      <c r="A1809" s="1239" t="s">
        <v>4036</v>
      </c>
      <c r="B1809" s="751">
        <v>111.7</v>
      </c>
      <c r="C1809" s="751">
        <v>97.4</v>
      </c>
      <c r="D1809" s="759" t="s">
        <v>3479</v>
      </c>
    </row>
    <row r="1810" spans="1:4" s="753" customFormat="1" ht="11.25" customHeight="1" x14ac:dyDescent="0.2">
      <c r="A1810" s="1239"/>
      <c r="B1810" s="754">
        <v>111.7</v>
      </c>
      <c r="C1810" s="754">
        <v>97.4</v>
      </c>
      <c r="D1810" s="760" t="s">
        <v>11</v>
      </c>
    </row>
    <row r="1811" spans="1:4" s="753" customFormat="1" ht="11.25" customHeight="1" x14ac:dyDescent="0.2">
      <c r="A1811" s="1239" t="s">
        <v>1132</v>
      </c>
      <c r="B1811" s="756">
        <v>295</v>
      </c>
      <c r="C1811" s="756">
        <v>295</v>
      </c>
      <c r="D1811" s="758" t="s">
        <v>3479</v>
      </c>
    </row>
    <row r="1812" spans="1:4" s="753" customFormat="1" ht="11.25" customHeight="1" x14ac:dyDescent="0.2">
      <c r="A1812" s="1239"/>
      <c r="B1812" s="756">
        <v>600</v>
      </c>
      <c r="C1812" s="756">
        <v>600</v>
      </c>
      <c r="D1812" s="758" t="s">
        <v>1111</v>
      </c>
    </row>
    <row r="1813" spans="1:4" s="753" customFormat="1" ht="11.25" customHeight="1" x14ac:dyDescent="0.2">
      <c r="A1813" s="1239"/>
      <c r="B1813" s="756">
        <v>895</v>
      </c>
      <c r="C1813" s="756">
        <v>895</v>
      </c>
      <c r="D1813" s="758" t="s">
        <v>11</v>
      </c>
    </row>
    <row r="1814" spans="1:4" s="753" customFormat="1" ht="11.25" customHeight="1" x14ac:dyDescent="0.2">
      <c r="A1814" s="1239" t="s">
        <v>4037</v>
      </c>
      <c r="B1814" s="751">
        <v>130</v>
      </c>
      <c r="C1814" s="751">
        <v>130</v>
      </c>
      <c r="D1814" s="759" t="s">
        <v>3479</v>
      </c>
    </row>
    <row r="1815" spans="1:4" s="753" customFormat="1" ht="11.25" customHeight="1" x14ac:dyDescent="0.2">
      <c r="A1815" s="1239"/>
      <c r="B1815" s="754">
        <v>130</v>
      </c>
      <c r="C1815" s="754">
        <v>130</v>
      </c>
      <c r="D1815" s="760" t="s">
        <v>11</v>
      </c>
    </row>
    <row r="1816" spans="1:4" s="753" customFormat="1" ht="11.25" customHeight="1" x14ac:dyDescent="0.2">
      <c r="A1816" s="1239" t="s">
        <v>4038</v>
      </c>
      <c r="B1816" s="756">
        <v>172</v>
      </c>
      <c r="C1816" s="756">
        <v>172</v>
      </c>
      <c r="D1816" s="758" t="s">
        <v>3479</v>
      </c>
    </row>
    <row r="1817" spans="1:4" s="753" customFormat="1" ht="11.25" customHeight="1" x14ac:dyDescent="0.2">
      <c r="A1817" s="1239"/>
      <c r="B1817" s="756">
        <v>172</v>
      </c>
      <c r="C1817" s="756">
        <v>172</v>
      </c>
      <c r="D1817" s="758" t="s">
        <v>11</v>
      </c>
    </row>
    <row r="1818" spans="1:4" s="753" customFormat="1" ht="11.25" customHeight="1" x14ac:dyDescent="0.2">
      <c r="A1818" s="1239" t="s">
        <v>1133</v>
      </c>
      <c r="B1818" s="751">
        <v>174</v>
      </c>
      <c r="C1818" s="751">
        <v>174</v>
      </c>
      <c r="D1818" s="759" t="s">
        <v>3479</v>
      </c>
    </row>
    <row r="1819" spans="1:4" s="753" customFormat="1" ht="11.25" customHeight="1" x14ac:dyDescent="0.2">
      <c r="A1819" s="1239"/>
      <c r="B1819" s="756">
        <v>150</v>
      </c>
      <c r="C1819" s="756">
        <v>150</v>
      </c>
      <c r="D1819" s="758" t="s">
        <v>1111</v>
      </c>
    </row>
    <row r="1820" spans="1:4" s="753" customFormat="1" ht="11.25" customHeight="1" x14ac:dyDescent="0.2">
      <c r="A1820" s="1239"/>
      <c r="B1820" s="754">
        <v>324</v>
      </c>
      <c r="C1820" s="754">
        <v>324</v>
      </c>
      <c r="D1820" s="760" t="s">
        <v>11</v>
      </c>
    </row>
    <row r="1821" spans="1:4" s="753" customFormat="1" ht="11.25" customHeight="1" x14ac:dyDescent="0.2">
      <c r="A1821" s="1239" t="s">
        <v>4039</v>
      </c>
      <c r="B1821" s="756">
        <v>65</v>
      </c>
      <c r="C1821" s="756">
        <v>65</v>
      </c>
      <c r="D1821" s="758" t="s">
        <v>3479</v>
      </c>
    </row>
    <row r="1822" spans="1:4" s="753" customFormat="1" ht="11.25" customHeight="1" x14ac:dyDescent="0.2">
      <c r="A1822" s="1239"/>
      <c r="B1822" s="756">
        <v>65</v>
      </c>
      <c r="C1822" s="756">
        <v>65</v>
      </c>
      <c r="D1822" s="758" t="s">
        <v>11</v>
      </c>
    </row>
    <row r="1823" spans="1:4" s="753" customFormat="1" ht="11.25" customHeight="1" x14ac:dyDescent="0.2">
      <c r="A1823" s="1239" t="s">
        <v>4040</v>
      </c>
      <c r="B1823" s="751">
        <v>42.1</v>
      </c>
      <c r="C1823" s="751">
        <v>42.1</v>
      </c>
      <c r="D1823" s="759" t="s">
        <v>2685</v>
      </c>
    </row>
    <row r="1824" spans="1:4" s="753" customFormat="1" ht="11.25" customHeight="1" x14ac:dyDescent="0.2">
      <c r="A1824" s="1239"/>
      <c r="B1824" s="754">
        <v>42.1</v>
      </c>
      <c r="C1824" s="754">
        <v>42.1</v>
      </c>
      <c r="D1824" s="760" t="s">
        <v>11</v>
      </c>
    </row>
    <row r="1825" spans="1:4" s="753" customFormat="1" ht="11.25" customHeight="1" x14ac:dyDescent="0.2">
      <c r="A1825" s="1239" t="s">
        <v>4041</v>
      </c>
      <c r="B1825" s="756">
        <v>300</v>
      </c>
      <c r="C1825" s="756">
        <v>150</v>
      </c>
      <c r="D1825" s="758" t="s">
        <v>3484</v>
      </c>
    </row>
    <row r="1826" spans="1:4" s="753" customFormat="1" ht="11.25" customHeight="1" x14ac:dyDescent="0.2">
      <c r="A1826" s="1239"/>
      <c r="B1826" s="756">
        <v>300</v>
      </c>
      <c r="C1826" s="756">
        <v>150</v>
      </c>
      <c r="D1826" s="758" t="s">
        <v>11</v>
      </c>
    </row>
    <row r="1827" spans="1:4" s="753" customFormat="1" ht="11.25" customHeight="1" x14ac:dyDescent="0.2">
      <c r="A1827" s="1239" t="s">
        <v>4042</v>
      </c>
      <c r="B1827" s="751">
        <v>210.07</v>
      </c>
      <c r="C1827" s="751">
        <v>210.06</v>
      </c>
      <c r="D1827" s="759" t="s">
        <v>2811</v>
      </c>
    </row>
    <row r="1828" spans="1:4" s="753" customFormat="1" ht="11.25" customHeight="1" x14ac:dyDescent="0.2">
      <c r="A1828" s="1239"/>
      <c r="B1828" s="754">
        <v>210.07</v>
      </c>
      <c r="C1828" s="754">
        <v>210.06</v>
      </c>
      <c r="D1828" s="760" t="s">
        <v>11</v>
      </c>
    </row>
    <row r="1829" spans="1:4" s="753" customFormat="1" ht="11.25" customHeight="1" x14ac:dyDescent="0.2">
      <c r="A1829" s="1239" t="s">
        <v>4043</v>
      </c>
      <c r="B1829" s="751">
        <v>1550</v>
      </c>
      <c r="C1829" s="751">
        <v>1550</v>
      </c>
      <c r="D1829" s="759" t="s">
        <v>2676</v>
      </c>
    </row>
    <row r="1830" spans="1:4" s="753" customFormat="1" ht="11.25" customHeight="1" x14ac:dyDescent="0.2">
      <c r="A1830" s="1239"/>
      <c r="B1830" s="754">
        <v>1550</v>
      </c>
      <c r="C1830" s="754">
        <v>1550</v>
      </c>
      <c r="D1830" s="760" t="s">
        <v>11</v>
      </c>
    </row>
    <row r="1831" spans="1:4" s="753" customFormat="1" ht="11.25" customHeight="1" x14ac:dyDescent="0.2">
      <c r="A1831" s="1239" t="s">
        <v>4044</v>
      </c>
      <c r="B1831" s="751">
        <v>2411</v>
      </c>
      <c r="C1831" s="751">
        <v>2316.1970000000001</v>
      </c>
      <c r="D1831" s="759" t="s">
        <v>2676</v>
      </c>
    </row>
    <row r="1832" spans="1:4" s="753" customFormat="1" ht="11.25" customHeight="1" x14ac:dyDescent="0.2">
      <c r="A1832" s="1239"/>
      <c r="B1832" s="756">
        <v>200</v>
      </c>
      <c r="C1832" s="756">
        <v>200</v>
      </c>
      <c r="D1832" s="758" t="s">
        <v>2683</v>
      </c>
    </row>
    <row r="1833" spans="1:4" s="753" customFormat="1" ht="11.25" customHeight="1" x14ac:dyDescent="0.2">
      <c r="A1833" s="1239"/>
      <c r="B1833" s="754">
        <v>2611</v>
      </c>
      <c r="C1833" s="754">
        <v>2516.1970000000001</v>
      </c>
      <c r="D1833" s="760" t="s">
        <v>11</v>
      </c>
    </row>
    <row r="1834" spans="1:4" s="753" customFormat="1" ht="11.25" customHeight="1" x14ac:dyDescent="0.2">
      <c r="A1834" s="1239" t="s">
        <v>4045</v>
      </c>
      <c r="B1834" s="756">
        <v>37223.800000000003</v>
      </c>
      <c r="C1834" s="756">
        <v>36996.732999999993</v>
      </c>
      <c r="D1834" s="758" t="s">
        <v>894</v>
      </c>
    </row>
    <row r="1835" spans="1:4" s="753" customFormat="1" ht="11.25" customHeight="1" x14ac:dyDescent="0.2">
      <c r="A1835" s="1239"/>
      <c r="B1835" s="756">
        <v>1100.51</v>
      </c>
      <c r="C1835" s="756">
        <v>1100.5070000000001</v>
      </c>
      <c r="D1835" s="758" t="s">
        <v>891</v>
      </c>
    </row>
    <row r="1836" spans="1:4" s="753" customFormat="1" ht="11.25" customHeight="1" x14ac:dyDescent="0.2">
      <c r="A1836" s="1239"/>
      <c r="B1836" s="756">
        <v>38324.310000000005</v>
      </c>
      <c r="C1836" s="756">
        <v>38097.239999999991</v>
      </c>
      <c r="D1836" s="758" t="s">
        <v>11</v>
      </c>
    </row>
    <row r="1837" spans="1:4" s="753" customFormat="1" ht="11.25" customHeight="1" x14ac:dyDescent="0.2">
      <c r="A1837" s="1239" t="s">
        <v>4046</v>
      </c>
      <c r="B1837" s="751">
        <v>4389.21</v>
      </c>
      <c r="C1837" s="751">
        <v>4389.2079999999996</v>
      </c>
      <c r="D1837" s="759" t="s">
        <v>894</v>
      </c>
    </row>
    <row r="1838" spans="1:4" s="753" customFormat="1" ht="11.25" customHeight="1" x14ac:dyDescent="0.2">
      <c r="A1838" s="1239"/>
      <c r="B1838" s="756">
        <v>9.76</v>
      </c>
      <c r="C1838" s="756">
        <v>9.7629999999999999</v>
      </c>
      <c r="D1838" s="758" t="s">
        <v>887</v>
      </c>
    </row>
    <row r="1839" spans="1:4" s="753" customFormat="1" ht="11.25" customHeight="1" x14ac:dyDescent="0.2">
      <c r="A1839" s="1239"/>
      <c r="B1839" s="754">
        <v>4398.97</v>
      </c>
      <c r="C1839" s="754">
        <v>4398.9709999999995</v>
      </c>
      <c r="D1839" s="760" t="s">
        <v>11</v>
      </c>
    </row>
    <row r="1840" spans="1:4" s="753" customFormat="1" ht="11.25" customHeight="1" x14ac:dyDescent="0.2">
      <c r="A1840" s="1239" t="s">
        <v>4047</v>
      </c>
      <c r="B1840" s="756">
        <v>60</v>
      </c>
      <c r="C1840" s="756">
        <v>60</v>
      </c>
      <c r="D1840" s="758" t="s">
        <v>2674</v>
      </c>
    </row>
    <row r="1841" spans="1:4" s="753" customFormat="1" ht="11.25" customHeight="1" x14ac:dyDescent="0.2">
      <c r="A1841" s="1239"/>
      <c r="B1841" s="756">
        <v>60</v>
      </c>
      <c r="C1841" s="756">
        <v>60</v>
      </c>
      <c r="D1841" s="758" t="s">
        <v>11</v>
      </c>
    </row>
    <row r="1842" spans="1:4" s="753" customFormat="1" ht="11.25" customHeight="1" x14ac:dyDescent="0.2">
      <c r="A1842" s="1239" t="s">
        <v>4048</v>
      </c>
      <c r="B1842" s="751">
        <v>11235.57</v>
      </c>
      <c r="C1842" s="751">
        <v>11227.725</v>
      </c>
      <c r="D1842" s="759" t="s">
        <v>894</v>
      </c>
    </row>
    <row r="1843" spans="1:4" s="753" customFormat="1" ht="11.25" customHeight="1" x14ac:dyDescent="0.2">
      <c r="A1843" s="1239"/>
      <c r="B1843" s="754">
        <v>11235.57</v>
      </c>
      <c r="C1843" s="754">
        <v>11227.725</v>
      </c>
      <c r="D1843" s="760" t="s">
        <v>11</v>
      </c>
    </row>
    <row r="1844" spans="1:4" s="753" customFormat="1" ht="11.25" customHeight="1" x14ac:dyDescent="0.2">
      <c r="A1844" s="1239" t="s">
        <v>4049</v>
      </c>
      <c r="B1844" s="756">
        <v>9493.4599999999991</v>
      </c>
      <c r="C1844" s="756">
        <v>9467.2170000000006</v>
      </c>
      <c r="D1844" s="758" t="s">
        <v>894</v>
      </c>
    </row>
    <row r="1845" spans="1:4" s="753" customFormat="1" ht="11.25" customHeight="1" x14ac:dyDescent="0.2">
      <c r="A1845" s="1239"/>
      <c r="B1845" s="756">
        <v>9493.4599999999991</v>
      </c>
      <c r="C1845" s="756">
        <v>9467.2170000000006</v>
      </c>
      <c r="D1845" s="758" t="s">
        <v>11</v>
      </c>
    </row>
    <row r="1846" spans="1:4" s="753" customFormat="1" ht="11.25" customHeight="1" x14ac:dyDescent="0.2">
      <c r="A1846" s="1239" t="s">
        <v>4050</v>
      </c>
      <c r="B1846" s="751">
        <v>27996.83</v>
      </c>
      <c r="C1846" s="751">
        <v>27996.828000000001</v>
      </c>
      <c r="D1846" s="759" t="s">
        <v>894</v>
      </c>
    </row>
    <row r="1847" spans="1:4" s="753" customFormat="1" ht="11.25" customHeight="1" x14ac:dyDescent="0.2">
      <c r="A1847" s="1239"/>
      <c r="B1847" s="756">
        <v>719.99</v>
      </c>
      <c r="C1847" s="756">
        <v>719.98500000000001</v>
      </c>
      <c r="D1847" s="758" t="s">
        <v>891</v>
      </c>
    </row>
    <row r="1848" spans="1:4" s="753" customFormat="1" ht="11.25" customHeight="1" x14ac:dyDescent="0.2">
      <c r="A1848" s="1239"/>
      <c r="B1848" s="754">
        <v>28716.820000000003</v>
      </c>
      <c r="C1848" s="754">
        <v>28716.813000000002</v>
      </c>
      <c r="D1848" s="760" t="s">
        <v>11</v>
      </c>
    </row>
    <row r="1849" spans="1:4" s="753" customFormat="1" ht="11.25" customHeight="1" x14ac:dyDescent="0.2">
      <c r="A1849" s="1239" t="s">
        <v>4051</v>
      </c>
      <c r="B1849" s="756">
        <v>150</v>
      </c>
      <c r="C1849" s="756">
        <v>150</v>
      </c>
      <c r="D1849" s="758" t="s">
        <v>2685</v>
      </c>
    </row>
    <row r="1850" spans="1:4" s="753" customFormat="1" ht="11.25" customHeight="1" x14ac:dyDescent="0.2">
      <c r="A1850" s="1239"/>
      <c r="B1850" s="756">
        <v>150</v>
      </c>
      <c r="C1850" s="756">
        <v>150</v>
      </c>
      <c r="D1850" s="758" t="s">
        <v>11</v>
      </c>
    </row>
    <row r="1851" spans="1:4" s="753" customFormat="1" ht="11.25" customHeight="1" x14ac:dyDescent="0.2">
      <c r="A1851" s="1239" t="s">
        <v>4052</v>
      </c>
      <c r="B1851" s="751">
        <v>3751.52</v>
      </c>
      <c r="C1851" s="751">
        <v>3751.5129999999999</v>
      </c>
      <c r="D1851" s="759" t="s">
        <v>894</v>
      </c>
    </row>
    <row r="1852" spans="1:4" s="753" customFormat="1" ht="11.25" customHeight="1" x14ac:dyDescent="0.2">
      <c r="A1852" s="1239"/>
      <c r="B1852" s="756">
        <v>64.78</v>
      </c>
      <c r="C1852" s="756">
        <v>64.78</v>
      </c>
      <c r="D1852" s="758" t="s">
        <v>891</v>
      </c>
    </row>
    <row r="1853" spans="1:4" s="753" customFormat="1" ht="11.25" customHeight="1" x14ac:dyDescent="0.2">
      <c r="A1853" s="1239"/>
      <c r="B1853" s="754">
        <v>3816.3</v>
      </c>
      <c r="C1853" s="754">
        <v>3816.2930000000001</v>
      </c>
      <c r="D1853" s="760" t="s">
        <v>11</v>
      </c>
    </row>
    <row r="1854" spans="1:4" s="753" customFormat="1" ht="11.25" customHeight="1" x14ac:dyDescent="0.2">
      <c r="A1854" s="1239" t="s">
        <v>4053</v>
      </c>
      <c r="B1854" s="756">
        <v>21196.13</v>
      </c>
      <c r="C1854" s="756">
        <v>21193.082999999999</v>
      </c>
      <c r="D1854" s="758" t="s">
        <v>894</v>
      </c>
    </row>
    <row r="1855" spans="1:4" s="753" customFormat="1" ht="11.25" customHeight="1" x14ac:dyDescent="0.2">
      <c r="A1855" s="1239"/>
      <c r="B1855" s="756">
        <v>21196.13</v>
      </c>
      <c r="C1855" s="756">
        <v>21193.082999999999</v>
      </c>
      <c r="D1855" s="758" t="s">
        <v>11</v>
      </c>
    </row>
    <row r="1856" spans="1:4" s="753" customFormat="1" ht="11.25" customHeight="1" x14ac:dyDescent="0.2">
      <c r="A1856" s="1239" t="s">
        <v>4054</v>
      </c>
      <c r="B1856" s="751">
        <v>15732.06</v>
      </c>
      <c r="C1856" s="751">
        <v>15731.923000000001</v>
      </c>
      <c r="D1856" s="759" t="s">
        <v>894</v>
      </c>
    </row>
    <row r="1857" spans="1:4" s="753" customFormat="1" ht="11.25" customHeight="1" x14ac:dyDescent="0.2">
      <c r="A1857" s="1239"/>
      <c r="B1857" s="754">
        <v>15732.06</v>
      </c>
      <c r="C1857" s="754">
        <v>15731.923000000001</v>
      </c>
      <c r="D1857" s="760" t="s">
        <v>11</v>
      </c>
    </row>
    <row r="1858" spans="1:4" s="753" customFormat="1" ht="11.25" customHeight="1" x14ac:dyDescent="0.2">
      <c r="A1858" s="1239" t="s">
        <v>4055</v>
      </c>
      <c r="B1858" s="756">
        <v>1977.67</v>
      </c>
      <c r="C1858" s="756">
        <v>1977.6669999999999</v>
      </c>
      <c r="D1858" s="758" t="s">
        <v>894</v>
      </c>
    </row>
    <row r="1859" spans="1:4" s="753" customFormat="1" ht="11.25" customHeight="1" x14ac:dyDescent="0.2">
      <c r="A1859" s="1239"/>
      <c r="B1859" s="756">
        <v>1977.67</v>
      </c>
      <c r="C1859" s="756">
        <v>1977.6669999999999</v>
      </c>
      <c r="D1859" s="758" t="s">
        <v>11</v>
      </c>
    </row>
    <row r="1860" spans="1:4" s="753" customFormat="1" ht="11.25" customHeight="1" x14ac:dyDescent="0.2">
      <c r="A1860" s="1239" t="s">
        <v>4056</v>
      </c>
      <c r="B1860" s="751">
        <v>12539.75</v>
      </c>
      <c r="C1860" s="751">
        <v>12521.348</v>
      </c>
      <c r="D1860" s="759" t="s">
        <v>894</v>
      </c>
    </row>
    <row r="1861" spans="1:4" s="753" customFormat="1" ht="11.25" customHeight="1" x14ac:dyDescent="0.2">
      <c r="A1861" s="1239"/>
      <c r="B1861" s="754">
        <v>12539.75</v>
      </c>
      <c r="C1861" s="754">
        <v>12521.348</v>
      </c>
      <c r="D1861" s="760" t="s">
        <v>11</v>
      </c>
    </row>
    <row r="1862" spans="1:4" s="753" customFormat="1" ht="11.25" customHeight="1" x14ac:dyDescent="0.2">
      <c r="A1862" s="1239" t="s">
        <v>4057</v>
      </c>
      <c r="B1862" s="756">
        <v>74.77</v>
      </c>
      <c r="C1862" s="756">
        <v>59.481999999999999</v>
      </c>
      <c r="D1862" s="758" t="s">
        <v>899</v>
      </c>
    </row>
    <row r="1863" spans="1:4" s="753" customFormat="1" ht="11.25" customHeight="1" x14ac:dyDescent="0.2">
      <c r="A1863" s="1239"/>
      <c r="B1863" s="756">
        <v>2132.8500000000004</v>
      </c>
      <c r="C1863" s="756">
        <v>2132.8409999999999</v>
      </c>
      <c r="D1863" s="758" t="s">
        <v>894</v>
      </c>
    </row>
    <row r="1864" spans="1:4" s="753" customFormat="1" ht="11.25" customHeight="1" x14ac:dyDescent="0.2">
      <c r="A1864" s="1239"/>
      <c r="B1864" s="756">
        <v>2207.6200000000003</v>
      </c>
      <c r="C1864" s="756">
        <v>2192.3229999999999</v>
      </c>
      <c r="D1864" s="758" t="s">
        <v>11</v>
      </c>
    </row>
    <row r="1865" spans="1:4" s="753" customFormat="1" ht="11.25" customHeight="1" x14ac:dyDescent="0.2">
      <c r="A1865" s="1239" t="s">
        <v>4058</v>
      </c>
      <c r="B1865" s="751">
        <v>6859.35</v>
      </c>
      <c r="C1865" s="751">
        <v>6859.3519999999999</v>
      </c>
      <c r="D1865" s="759" t="s">
        <v>894</v>
      </c>
    </row>
    <row r="1866" spans="1:4" s="753" customFormat="1" ht="11.25" customHeight="1" x14ac:dyDescent="0.2">
      <c r="A1866" s="1239"/>
      <c r="B1866" s="754">
        <v>6859.35</v>
      </c>
      <c r="C1866" s="754">
        <v>6859.3519999999999</v>
      </c>
      <c r="D1866" s="760" t="s">
        <v>11</v>
      </c>
    </row>
    <row r="1867" spans="1:4" s="753" customFormat="1" ht="11.25" customHeight="1" x14ac:dyDescent="0.2">
      <c r="A1867" s="1239" t="s">
        <v>748</v>
      </c>
      <c r="B1867" s="751">
        <v>10</v>
      </c>
      <c r="C1867" s="751">
        <v>10</v>
      </c>
      <c r="D1867" s="759" t="s">
        <v>742</v>
      </c>
    </row>
    <row r="1868" spans="1:4" s="753" customFormat="1" ht="11.25" customHeight="1" x14ac:dyDescent="0.2">
      <c r="A1868" s="1239"/>
      <c r="B1868" s="754">
        <v>10</v>
      </c>
      <c r="C1868" s="754">
        <v>10</v>
      </c>
      <c r="D1868" s="760" t="s">
        <v>11</v>
      </c>
    </row>
    <row r="1869" spans="1:4" s="753" customFormat="1" ht="11.25" customHeight="1" x14ac:dyDescent="0.2">
      <c r="A1869" s="1239" t="s">
        <v>631</v>
      </c>
      <c r="B1869" s="751">
        <v>750</v>
      </c>
      <c r="C1869" s="751">
        <v>750</v>
      </c>
      <c r="D1869" s="759" t="s">
        <v>618</v>
      </c>
    </row>
    <row r="1870" spans="1:4" s="753" customFormat="1" ht="11.25" customHeight="1" x14ac:dyDescent="0.2">
      <c r="A1870" s="1239"/>
      <c r="B1870" s="754">
        <v>750</v>
      </c>
      <c r="C1870" s="754">
        <v>750</v>
      </c>
      <c r="D1870" s="760" t="s">
        <v>11</v>
      </c>
    </row>
    <row r="1871" spans="1:4" s="753" customFormat="1" ht="11.25" customHeight="1" x14ac:dyDescent="0.2">
      <c r="A1871" s="1239" t="s">
        <v>4059</v>
      </c>
      <c r="B1871" s="756">
        <v>20</v>
      </c>
      <c r="C1871" s="756">
        <v>20</v>
      </c>
      <c r="D1871" s="758" t="s">
        <v>3508</v>
      </c>
    </row>
    <row r="1872" spans="1:4" s="753" customFormat="1" ht="11.25" customHeight="1" x14ac:dyDescent="0.2">
      <c r="A1872" s="1239"/>
      <c r="B1872" s="756">
        <v>20</v>
      </c>
      <c r="C1872" s="756">
        <v>20</v>
      </c>
      <c r="D1872" s="758" t="s">
        <v>11</v>
      </c>
    </row>
    <row r="1873" spans="1:4" s="753" customFormat="1" ht="11.25" customHeight="1" x14ac:dyDescent="0.2">
      <c r="A1873" s="1239" t="s">
        <v>4060</v>
      </c>
      <c r="B1873" s="751">
        <v>78</v>
      </c>
      <c r="C1873" s="751">
        <v>78</v>
      </c>
      <c r="D1873" s="759" t="s">
        <v>2693</v>
      </c>
    </row>
    <row r="1874" spans="1:4" s="753" customFormat="1" ht="11.25" customHeight="1" x14ac:dyDescent="0.2">
      <c r="A1874" s="1239"/>
      <c r="B1874" s="754">
        <v>78</v>
      </c>
      <c r="C1874" s="754">
        <v>78</v>
      </c>
      <c r="D1874" s="760" t="s">
        <v>11</v>
      </c>
    </row>
    <row r="1875" spans="1:4" s="753" customFormat="1" ht="11.25" customHeight="1" x14ac:dyDescent="0.2">
      <c r="A1875" s="1239" t="s">
        <v>653</v>
      </c>
      <c r="B1875" s="751">
        <v>400</v>
      </c>
      <c r="C1875" s="751">
        <v>400</v>
      </c>
      <c r="D1875" s="759" t="s">
        <v>648</v>
      </c>
    </row>
    <row r="1876" spans="1:4" s="753" customFormat="1" ht="11.25" customHeight="1" x14ac:dyDescent="0.2">
      <c r="A1876" s="1239"/>
      <c r="B1876" s="754">
        <v>400</v>
      </c>
      <c r="C1876" s="754">
        <v>400</v>
      </c>
      <c r="D1876" s="760" t="s">
        <v>11</v>
      </c>
    </row>
    <row r="1877" spans="1:4" s="753" customFormat="1" ht="11.25" customHeight="1" x14ac:dyDescent="0.2">
      <c r="A1877" s="1239" t="s">
        <v>1052</v>
      </c>
      <c r="B1877" s="751">
        <v>50</v>
      </c>
      <c r="C1877" s="751">
        <v>50</v>
      </c>
      <c r="D1877" s="759" t="s">
        <v>4061</v>
      </c>
    </row>
    <row r="1878" spans="1:4" s="753" customFormat="1" ht="11.25" customHeight="1" x14ac:dyDescent="0.2">
      <c r="A1878" s="1239"/>
      <c r="B1878" s="754">
        <v>50</v>
      </c>
      <c r="C1878" s="754">
        <v>50</v>
      </c>
      <c r="D1878" s="760" t="s">
        <v>11</v>
      </c>
    </row>
    <row r="1879" spans="1:4" s="753" customFormat="1" ht="11.25" customHeight="1" x14ac:dyDescent="0.2">
      <c r="A1879" s="1239" t="s">
        <v>4062</v>
      </c>
      <c r="B1879" s="756">
        <v>700</v>
      </c>
      <c r="C1879" s="756">
        <v>700</v>
      </c>
      <c r="D1879" s="758" t="s">
        <v>2676</v>
      </c>
    </row>
    <row r="1880" spans="1:4" s="753" customFormat="1" ht="11.25" customHeight="1" x14ac:dyDescent="0.2">
      <c r="A1880" s="1239"/>
      <c r="B1880" s="756">
        <v>700</v>
      </c>
      <c r="C1880" s="756">
        <v>700</v>
      </c>
      <c r="D1880" s="758" t="s">
        <v>11</v>
      </c>
    </row>
    <row r="1881" spans="1:4" s="753" customFormat="1" ht="11.25" customHeight="1" x14ac:dyDescent="0.2">
      <c r="A1881" s="1239" t="s">
        <v>4063</v>
      </c>
      <c r="B1881" s="751">
        <v>120</v>
      </c>
      <c r="C1881" s="751">
        <v>120</v>
      </c>
      <c r="D1881" s="759" t="s">
        <v>3479</v>
      </c>
    </row>
    <row r="1882" spans="1:4" s="753" customFormat="1" ht="11.25" customHeight="1" x14ac:dyDescent="0.2">
      <c r="A1882" s="1239"/>
      <c r="B1882" s="754">
        <v>120</v>
      </c>
      <c r="C1882" s="754">
        <v>120</v>
      </c>
      <c r="D1882" s="760" t="s">
        <v>11</v>
      </c>
    </row>
    <row r="1883" spans="1:4" s="753" customFormat="1" ht="11.25" customHeight="1" x14ac:dyDescent="0.2">
      <c r="A1883" s="1239" t="s">
        <v>4064</v>
      </c>
      <c r="B1883" s="756">
        <v>104.8</v>
      </c>
      <c r="C1883" s="756">
        <v>104.8</v>
      </c>
      <c r="D1883" s="758" t="s">
        <v>2686</v>
      </c>
    </row>
    <row r="1884" spans="1:4" s="753" customFormat="1" ht="11.25" customHeight="1" x14ac:dyDescent="0.2">
      <c r="A1884" s="1239"/>
      <c r="B1884" s="756">
        <v>104.8</v>
      </c>
      <c r="C1884" s="756">
        <v>104.8</v>
      </c>
      <c r="D1884" s="758" t="s">
        <v>11</v>
      </c>
    </row>
    <row r="1885" spans="1:4" s="753" customFormat="1" ht="11.25" customHeight="1" x14ac:dyDescent="0.2">
      <c r="A1885" s="1239" t="s">
        <v>4065</v>
      </c>
      <c r="B1885" s="751">
        <v>60.8</v>
      </c>
      <c r="C1885" s="751">
        <v>60.8</v>
      </c>
      <c r="D1885" s="759" t="s">
        <v>2685</v>
      </c>
    </row>
    <row r="1886" spans="1:4" s="753" customFormat="1" ht="11.25" customHeight="1" x14ac:dyDescent="0.2">
      <c r="A1886" s="1239"/>
      <c r="B1886" s="754">
        <v>60.8</v>
      </c>
      <c r="C1886" s="754">
        <v>60.8</v>
      </c>
      <c r="D1886" s="760" t="s">
        <v>11</v>
      </c>
    </row>
    <row r="1887" spans="1:4" s="753" customFormat="1" ht="11.25" customHeight="1" x14ac:dyDescent="0.2">
      <c r="A1887" s="1239" t="s">
        <v>1095</v>
      </c>
      <c r="B1887" s="751">
        <v>314.5</v>
      </c>
      <c r="C1887" s="751">
        <v>314.5</v>
      </c>
      <c r="D1887" s="759" t="s">
        <v>3479</v>
      </c>
    </row>
    <row r="1888" spans="1:4" s="753" customFormat="1" ht="11.25" customHeight="1" x14ac:dyDescent="0.2">
      <c r="A1888" s="1239"/>
      <c r="B1888" s="756">
        <v>400</v>
      </c>
      <c r="C1888" s="756">
        <v>400</v>
      </c>
      <c r="D1888" s="758" t="s">
        <v>711</v>
      </c>
    </row>
    <row r="1889" spans="1:4" s="753" customFormat="1" ht="11.25" customHeight="1" x14ac:dyDescent="0.2">
      <c r="A1889" s="1239"/>
      <c r="B1889" s="754">
        <v>714.5</v>
      </c>
      <c r="C1889" s="754">
        <v>714.5</v>
      </c>
      <c r="D1889" s="760" t="s">
        <v>11</v>
      </c>
    </row>
    <row r="1890" spans="1:4" s="753" customFormat="1" ht="11.25" customHeight="1" x14ac:dyDescent="0.2">
      <c r="A1890" s="1239" t="s">
        <v>1096</v>
      </c>
      <c r="B1890" s="751">
        <v>180</v>
      </c>
      <c r="C1890" s="751">
        <v>180</v>
      </c>
      <c r="D1890" s="759" t="s">
        <v>711</v>
      </c>
    </row>
    <row r="1891" spans="1:4" s="753" customFormat="1" ht="11.25" customHeight="1" x14ac:dyDescent="0.2">
      <c r="A1891" s="1239"/>
      <c r="B1891" s="754">
        <v>180</v>
      </c>
      <c r="C1891" s="754">
        <v>180</v>
      </c>
      <c r="D1891" s="760" t="s">
        <v>11</v>
      </c>
    </row>
    <row r="1892" spans="1:4" s="753" customFormat="1" ht="11.25" customHeight="1" x14ac:dyDescent="0.2">
      <c r="A1892" s="1239" t="s">
        <v>1097</v>
      </c>
      <c r="B1892" s="756">
        <v>200</v>
      </c>
      <c r="C1892" s="756">
        <v>200</v>
      </c>
      <c r="D1892" s="758" t="s">
        <v>711</v>
      </c>
    </row>
    <row r="1893" spans="1:4" s="753" customFormat="1" ht="11.25" customHeight="1" x14ac:dyDescent="0.2">
      <c r="A1893" s="1239"/>
      <c r="B1893" s="756">
        <v>200</v>
      </c>
      <c r="C1893" s="756">
        <v>200</v>
      </c>
      <c r="D1893" s="758" t="s">
        <v>11</v>
      </c>
    </row>
    <row r="1894" spans="1:4" s="753" customFormat="1" ht="11.25" customHeight="1" x14ac:dyDescent="0.2">
      <c r="A1894" s="1239" t="s">
        <v>739</v>
      </c>
      <c r="B1894" s="751">
        <v>100</v>
      </c>
      <c r="C1894" s="751">
        <v>100</v>
      </c>
      <c r="D1894" s="759" t="s">
        <v>711</v>
      </c>
    </row>
    <row r="1895" spans="1:4" s="753" customFormat="1" ht="11.25" customHeight="1" x14ac:dyDescent="0.2">
      <c r="A1895" s="1239"/>
      <c r="B1895" s="754">
        <v>100</v>
      </c>
      <c r="C1895" s="754">
        <v>100</v>
      </c>
      <c r="D1895" s="760" t="s">
        <v>11</v>
      </c>
    </row>
    <row r="1896" spans="1:4" s="753" customFormat="1" ht="11.25" customHeight="1" x14ac:dyDescent="0.2">
      <c r="A1896" s="1239" t="s">
        <v>4066</v>
      </c>
      <c r="B1896" s="756">
        <v>400</v>
      </c>
      <c r="C1896" s="756">
        <v>400</v>
      </c>
      <c r="D1896" s="758" t="s">
        <v>3479</v>
      </c>
    </row>
    <row r="1897" spans="1:4" s="753" customFormat="1" ht="11.25" customHeight="1" x14ac:dyDescent="0.2">
      <c r="A1897" s="1239"/>
      <c r="B1897" s="756">
        <v>400</v>
      </c>
      <c r="C1897" s="756">
        <v>400</v>
      </c>
      <c r="D1897" s="758" t="s">
        <v>11</v>
      </c>
    </row>
    <row r="1898" spans="1:4" s="753" customFormat="1" ht="11.25" customHeight="1" x14ac:dyDescent="0.2">
      <c r="A1898" s="1239" t="s">
        <v>1141</v>
      </c>
      <c r="B1898" s="751">
        <v>10</v>
      </c>
      <c r="C1898" s="751">
        <v>10</v>
      </c>
      <c r="D1898" s="759" t="s">
        <v>750</v>
      </c>
    </row>
    <row r="1899" spans="1:4" s="753" customFormat="1" ht="11.25" customHeight="1" x14ac:dyDescent="0.2">
      <c r="A1899" s="1239"/>
      <c r="B1899" s="754">
        <v>10</v>
      </c>
      <c r="C1899" s="754">
        <v>10</v>
      </c>
      <c r="D1899" s="760" t="s">
        <v>11</v>
      </c>
    </row>
    <row r="1900" spans="1:4" s="753" customFormat="1" ht="11.25" customHeight="1" x14ac:dyDescent="0.2">
      <c r="A1900" s="1239" t="s">
        <v>1134</v>
      </c>
      <c r="B1900" s="756">
        <v>1000</v>
      </c>
      <c r="C1900" s="756">
        <v>1000</v>
      </c>
      <c r="D1900" s="758" t="s">
        <v>1111</v>
      </c>
    </row>
    <row r="1901" spans="1:4" s="753" customFormat="1" ht="11.25" customHeight="1" x14ac:dyDescent="0.2">
      <c r="A1901" s="1239"/>
      <c r="B1901" s="756">
        <v>1000</v>
      </c>
      <c r="C1901" s="756">
        <v>1000</v>
      </c>
      <c r="D1901" s="758" t="s">
        <v>11</v>
      </c>
    </row>
    <row r="1902" spans="1:4" s="753" customFormat="1" ht="11.25" customHeight="1" x14ac:dyDescent="0.2">
      <c r="A1902" s="1239" t="s">
        <v>4067</v>
      </c>
      <c r="B1902" s="751">
        <v>452</v>
      </c>
      <c r="C1902" s="751">
        <v>452</v>
      </c>
      <c r="D1902" s="759" t="s">
        <v>3479</v>
      </c>
    </row>
    <row r="1903" spans="1:4" s="753" customFormat="1" ht="11.25" customHeight="1" x14ac:dyDescent="0.2">
      <c r="A1903" s="1239"/>
      <c r="B1903" s="754">
        <v>452</v>
      </c>
      <c r="C1903" s="754">
        <v>452</v>
      </c>
      <c r="D1903" s="760" t="s">
        <v>11</v>
      </c>
    </row>
    <row r="1904" spans="1:4" s="753" customFormat="1" ht="11.25" customHeight="1" x14ac:dyDescent="0.2">
      <c r="A1904" s="1239" t="s">
        <v>1098</v>
      </c>
      <c r="B1904" s="756">
        <v>25.31</v>
      </c>
      <c r="C1904" s="756">
        <v>25.3048</v>
      </c>
      <c r="D1904" s="758" t="s">
        <v>711</v>
      </c>
    </row>
    <row r="1905" spans="1:4" s="753" customFormat="1" ht="11.25" customHeight="1" x14ac:dyDescent="0.2">
      <c r="A1905" s="1239"/>
      <c r="B1905" s="756">
        <v>25.31</v>
      </c>
      <c r="C1905" s="756">
        <v>25.3048</v>
      </c>
      <c r="D1905" s="758" t="s">
        <v>11</v>
      </c>
    </row>
    <row r="1906" spans="1:4" s="753" customFormat="1" ht="11.25" customHeight="1" x14ac:dyDescent="0.2">
      <c r="A1906" s="1239" t="s">
        <v>1135</v>
      </c>
      <c r="B1906" s="751">
        <v>200</v>
      </c>
      <c r="C1906" s="751">
        <v>200</v>
      </c>
      <c r="D1906" s="759" t="s">
        <v>1111</v>
      </c>
    </row>
    <row r="1907" spans="1:4" s="753" customFormat="1" ht="11.25" customHeight="1" x14ac:dyDescent="0.2">
      <c r="A1907" s="1239"/>
      <c r="B1907" s="754">
        <v>200</v>
      </c>
      <c r="C1907" s="754">
        <v>200</v>
      </c>
      <c r="D1907" s="760" t="s">
        <v>11</v>
      </c>
    </row>
    <row r="1908" spans="1:4" s="753" customFormat="1" ht="11.25" customHeight="1" x14ac:dyDescent="0.2">
      <c r="A1908" s="1239" t="s">
        <v>1099</v>
      </c>
      <c r="B1908" s="756">
        <v>100</v>
      </c>
      <c r="C1908" s="756">
        <v>100</v>
      </c>
      <c r="D1908" s="758" t="s">
        <v>3479</v>
      </c>
    </row>
    <row r="1909" spans="1:4" s="753" customFormat="1" ht="11.25" customHeight="1" x14ac:dyDescent="0.2">
      <c r="A1909" s="1239"/>
      <c r="B1909" s="756">
        <v>100</v>
      </c>
      <c r="C1909" s="756">
        <v>100</v>
      </c>
      <c r="D1909" s="758" t="s">
        <v>711</v>
      </c>
    </row>
    <row r="1910" spans="1:4" s="753" customFormat="1" ht="11.25" customHeight="1" x14ac:dyDescent="0.2">
      <c r="A1910" s="1239"/>
      <c r="B1910" s="756">
        <v>200</v>
      </c>
      <c r="C1910" s="756">
        <v>200</v>
      </c>
      <c r="D1910" s="758" t="s">
        <v>11</v>
      </c>
    </row>
    <row r="1911" spans="1:4" s="753" customFormat="1" ht="11.25" customHeight="1" x14ac:dyDescent="0.2">
      <c r="A1911" s="1239" t="s">
        <v>4068</v>
      </c>
      <c r="B1911" s="751">
        <v>380</v>
      </c>
      <c r="C1911" s="751">
        <v>380</v>
      </c>
      <c r="D1911" s="759" t="s">
        <v>3479</v>
      </c>
    </row>
    <row r="1912" spans="1:4" s="753" customFormat="1" ht="11.25" customHeight="1" x14ac:dyDescent="0.2">
      <c r="A1912" s="1239"/>
      <c r="B1912" s="754">
        <v>380</v>
      </c>
      <c r="C1912" s="754">
        <v>380</v>
      </c>
      <c r="D1912" s="760" t="s">
        <v>11</v>
      </c>
    </row>
    <row r="1913" spans="1:4" s="753" customFormat="1" ht="11.25" customHeight="1" x14ac:dyDescent="0.2">
      <c r="A1913" s="1239" t="s">
        <v>1136</v>
      </c>
      <c r="B1913" s="756">
        <v>150</v>
      </c>
      <c r="C1913" s="756">
        <v>150</v>
      </c>
      <c r="D1913" s="758" t="s">
        <v>1111</v>
      </c>
    </row>
    <row r="1914" spans="1:4" s="753" customFormat="1" ht="11.25" customHeight="1" x14ac:dyDescent="0.2">
      <c r="A1914" s="1239"/>
      <c r="B1914" s="756">
        <v>150</v>
      </c>
      <c r="C1914" s="756">
        <v>150</v>
      </c>
      <c r="D1914" s="758" t="s">
        <v>11</v>
      </c>
    </row>
    <row r="1915" spans="1:4" s="753" customFormat="1" ht="11.25" customHeight="1" x14ac:dyDescent="0.2">
      <c r="A1915" s="1239" t="s">
        <v>1044</v>
      </c>
      <c r="B1915" s="751">
        <v>70</v>
      </c>
      <c r="C1915" s="751">
        <v>70</v>
      </c>
      <c r="D1915" s="759" t="s">
        <v>678</v>
      </c>
    </row>
    <row r="1916" spans="1:4" s="753" customFormat="1" ht="11.25" customHeight="1" x14ac:dyDescent="0.2">
      <c r="A1916" s="1239"/>
      <c r="B1916" s="754">
        <v>70</v>
      </c>
      <c r="C1916" s="754">
        <v>70</v>
      </c>
      <c r="D1916" s="760" t="s">
        <v>11</v>
      </c>
    </row>
    <row r="1917" spans="1:4" s="753" customFormat="1" ht="11.25" customHeight="1" x14ac:dyDescent="0.2">
      <c r="A1917" s="1239" t="s">
        <v>4069</v>
      </c>
      <c r="B1917" s="756">
        <v>400</v>
      </c>
      <c r="C1917" s="756">
        <v>400</v>
      </c>
      <c r="D1917" s="758" t="s">
        <v>3479</v>
      </c>
    </row>
    <row r="1918" spans="1:4" s="753" customFormat="1" ht="11.25" customHeight="1" x14ac:dyDescent="0.2">
      <c r="A1918" s="1239"/>
      <c r="B1918" s="756">
        <v>400</v>
      </c>
      <c r="C1918" s="756">
        <v>400</v>
      </c>
      <c r="D1918" s="758" t="s">
        <v>11</v>
      </c>
    </row>
    <row r="1919" spans="1:4" s="753" customFormat="1" ht="11.25" customHeight="1" x14ac:dyDescent="0.2">
      <c r="A1919" s="1239" t="s">
        <v>4070</v>
      </c>
      <c r="B1919" s="751">
        <v>83</v>
      </c>
      <c r="C1919" s="751">
        <v>83</v>
      </c>
      <c r="D1919" s="759" t="s">
        <v>3479</v>
      </c>
    </row>
    <row r="1920" spans="1:4" s="753" customFormat="1" ht="11.25" customHeight="1" x14ac:dyDescent="0.2">
      <c r="A1920" s="1239"/>
      <c r="B1920" s="754">
        <v>83</v>
      </c>
      <c r="C1920" s="754">
        <v>83</v>
      </c>
      <c r="D1920" s="760" t="s">
        <v>11</v>
      </c>
    </row>
    <row r="1921" spans="1:4" s="753" customFormat="1" ht="11.25" customHeight="1" x14ac:dyDescent="0.2">
      <c r="A1921" s="1239" t="s">
        <v>4071</v>
      </c>
      <c r="B1921" s="751">
        <v>50</v>
      </c>
      <c r="C1921" s="751">
        <v>50</v>
      </c>
      <c r="D1921" s="759" t="s">
        <v>3479</v>
      </c>
    </row>
    <row r="1922" spans="1:4" s="753" customFormat="1" ht="11.25" customHeight="1" x14ac:dyDescent="0.2">
      <c r="A1922" s="1239"/>
      <c r="B1922" s="754">
        <v>50</v>
      </c>
      <c r="C1922" s="754">
        <v>50</v>
      </c>
      <c r="D1922" s="760" t="s">
        <v>11</v>
      </c>
    </row>
    <row r="1923" spans="1:4" s="753" customFormat="1" ht="11.25" customHeight="1" x14ac:dyDescent="0.2">
      <c r="A1923" s="1239" t="s">
        <v>1100</v>
      </c>
      <c r="B1923" s="751">
        <v>600</v>
      </c>
      <c r="C1923" s="751">
        <v>600</v>
      </c>
      <c r="D1923" s="759" t="s">
        <v>3479</v>
      </c>
    </row>
    <row r="1924" spans="1:4" s="753" customFormat="1" ht="11.25" customHeight="1" x14ac:dyDescent="0.2">
      <c r="A1924" s="1239"/>
      <c r="B1924" s="756">
        <v>400</v>
      </c>
      <c r="C1924" s="756">
        <v>400</v>
      </c>
      <c r="D1924" s="758" t="s">
        <v>711</v>
      </c>
    </row>
    <row r="1925" spans="1:4" s="753" customFormat="1" ht="11.25" customHeight="1" x14ac:dyDescent="0.2">
      <c r="A1925" s="1239"/>
      <c r="B1925" s="756">
        <v>1400</v>
      </c>
      <c r="C1925" s="756">
        <v>1400</v>
      </c>
      <c r="D1925" s="758" t="s">
        <v>1111</v>
      </c>
    </row>
    <row r="1926" spans="1:4" s="753" customFormat="1" ht="11.25" customHeight="1" x14ac:dyDescent="0.2">
      <c r="A1926" s="1239"/>
      <c r="B1926" s="754">
        <v>2400</v>
      </c>
      <c r="C1926" s="754">
        <v>2400</v>
      </c>
      <c r="D1926" s="760" t="s">
        <v>11</v>
      </c>
    </row>
    <row r="1927" spans="1:4" s="753" customFormat="1" ht="11.25" customHeight="1" x14ac:dyDescent="0.2">
      <c r="A1927" s="1239" t="s">
        <v>1101</v>
      </c>
      <c r="B1927" s="756">
        <v>200</v>
      </c>
      <c r="C1927" s="756">
        <v>200</v>
      </c>
      <c r="D1927" s="758" t="s">
        <v>711</v>
      </c>
    </row>
    <row r="1928" spans="1:4" s="753" customFormat="1" ht="11.25" customHeight="1" x14ac:dyDescent="0.2">
      <c r="A1928" s="1239"/>
      <c r="B1928" s="756">
        <v>200</v>
      </c>
      <c r="C1928" s="756">
        <v>200</v>
      </c>
      <c r="D1928" s="758" t="s">
        <v>11</v>
      </c>
    </row>
    <row r="1929" spans="1:4" s="753" customFormat="1" ht="11.25" customHeight="1" x14ac:dyDescent="0.2">
      <c r="A1929" s="1239" t="s">
        <v>4072</v>
      </c>
      <c r="B1929" s="751">
        <v>240</v>
      </c>
      <c r="C1929" s="751">
        <v>240</v>
      </c>
      <c r="D1929" s="759" t="s">
        <v>3479</v>
      </c>
    </row>
    <row r="1930" spans="1:4" s="753" customFormat="1" ht="11.25" customHeight="1" x14ac:dyDescent="0.2">
      <c r="A1930" s="1239"/>
      <c r="B1930" s="754">
        <v>240</v>
      </c>
      <c r="C1930" s="754">
        <v>240</v>
      </c>
      <c r="D1930" s="760" t="s">
        <v>11</v>
      </c>
    </row>
    <row r="1931" spans="1:4" s="753" customFormat="1" ht="11.25" customHeight="1" x14ac:dyDescent="0.2">
      <c r="A1931" s="1239" t="s">
        <v>1102</v>
      </c>
      <c r="B1931" s="756">
        <v>550</v>
      </c>
      <c r="C1931" s="756">
        <v>550</v>
      </c>
      <c r="D1931" s="758" t="s">
        <v>3479</v>
      </c>
    </row>
    <row r="1932" spans="1:4" s="753" customFormat="1" ht="11.25" customHeight="1" x14ac:dyDescent="0.2">
      <c r="A1932" s="1239"/>
      <c r="B1932" s="756">
        <v>125</v>
      </c>
      <c r="C1932" s="756">
        <v>125</v>
      </c>
      <c r="D1932" s="758" t="s">
        <v>711</v>
      </c>
    </row>
    <row r="1933" spans="1:4" s="753" customFormat="1" ht="11.25" customHeight="1" x14ac:dyDescent="0.2">
      <c r="A1933" s="1239"/>
      <c r="B1933" s="756">
        <v>675</v>
      </c>
      <c r="C1933" s="756">
        <v>675</v>
      </c>
      <c r="D1933" s="758" t="s">
        <v>11</v>
      </c>
    </row>
    <row r="1934" spans="1:4" s="753" customFormat="1" ht="11.25" customHeight="1" x14ac:dyDescent="0.2">
      <c r="A1934" s="1239" t="s">
        <v>4073</v>
      </c>
      <c r="B1934" s="751">
        <v>264</v>
      </c>
      <c r="C1934" s="751">
        <v>264</v>
      </c>
      <c r="D1934" s="759" t="s">
        <v>3479</v>
      </c>
    </row>
    <row r="1935" spans="1:4" s="753" customFormat="1" ht="11.25" customHeight="1" x14ac:dyDescent="0.2">
      <c r="A1935" s="1239"/>
      <c r="B1935" s="754">
        <v>264</v>
      </c>
      <c r="C1935" s="754">
        <v>264</v>
      </c>
      <c r="D1935" s="760" t="s">
        <v>11</v>
      </c>
    </row>
    <row r="1936" spans="1:4" s="753" customFormat="1" ht="11.25" customHeight="1" x14ac:dyDescent="0.2">
      <c r="A1936" s="1239" t="s">
        <v>4074</v>
      </c>
      <c r="B1936" s="756">
        <v>300</v>
      </c>
      <c r="C1936" s="756">
        <v>300</v>
      </c>
      <c r="D1936" s="758" t="s">
        <v>3479</v>
      </c>
    </row>
    <row r="1937" spans="1:4" s="753" customFormat="1" ht="11.25" customHeight="1" x14ac:dyDescent="0.2">
      <c r="A1937" s="1239"/>
      <c r="B1937" s="756">
        <v>300</v>
      </c>
      <c r="C1937" s="756">
        <v>300</v>
      </c>
      <c r="D1937" s="758" t="s">
        <v>11</v>
      </c>
    </row>
    <row r="1938" spans="1:4" s="753" customFormat="1" ht="11.25" customHeight="1" x14ac:dyDescent="0.2">
      <c r="A1938" s="1239" t="s">
        <v>4075</v>
      </c>
      <c r="B1938" s="751">
        <v>143.80000000000001</v>
      </c>
      <c r="C1938" s="751">
        <v>143.80000000000001</v>
      </c>
      <c r="D1938" s="759" t="s">
        <v>3479</v>
      </c>
    </row>
    <row r="1939" spans="1:4" s="753" customFormat="1" ht="11.25" customHeight="1" x14ac:dyDescent="0.2">
      <c r="A1939" s="1239"/>
      <c r="B1939" s="754">
        <v>143.80000000000001</v>
      </c>
      <c r="C1939" s="754">
        <v>143.80000000000001</v>
      </c>
      <c r="D1939" s="760" t="s">
        <v>11</v>
      </c>
    </row>
    <row r="1940" spans="1:4" s="753" customFormat="1" ht="11.25" customHeight="1" x14ac:dyDescent="0.2">
      <c r="A1940" s="1239" t="s">
        <v>4076</v>
      </c>
      <c r="B1940" s="756">
        <v>370</v>
      </c>
      <c r="C1940" s="756">
        <v>370</v>
      </c>
      <c r="D1940" s="758" t="s">
        <v>3479</v>
      </c>
    </row>
    <row r="1941" spans="1:4" s="753" customFormat="1" ht="11.25" customHeight="1" x14ac:dyDescent="0.2">
      <c r="A1941" s="1239"/>
      <c r="B1941" s="756">
        <v>370</v>
      </c>
      <c r="C1941" s="756">
        <v>370</v>
      </c>
      <c r="D1941" s="758" t="s">
        <v>11</v>
      </c>
    </row>
    <row r="1942" spans="1:4" s="753" customFormat="1" ht="21" x14ac:dyDescent="0.2">
      <c r="A1942" s="1239" t="s">
        <v>5162</v>
      </c>
      <c r="B1942" s="751">
        <v>40</v>
      </c>
      <c r="C1942" s="751">
        <v>40</v>
      </c>
      <c r="D1942" s="759" t="s">
        <v>2687</v>
      </c>
    </row>
    <row r="1943" spans="1:4" s="753" customFormat="1" ht="11.25" customHeight="1" x14ac:dyDescent="0.2">
      <c r="A1943" s="1239"/>
      <c r="B1943" s="754">
        <v>40</v>
      </c>
      <c r="C1943" s="754">
        <v>40</v>
      </c>
      <c r="D1943" s="760" t="s">
        <v>11</v>
      </c>
    </row>
    <row r="1944" spans="1:4" s="753" customFormat="1" ht="11.25" customHeight="1" x14ac:dyDescent="0.2">
      <c r="A1944" s="1239" t="s">
        <v>4077</v>
      </c>
      <c r="B1944" s="756">
        <v>40</v>
      </c>
      <c r="C1944" s="756">
        <v>40</v>
      </c>
      <c r="D1944" s="758" t="s">
        <v>3508</v>
      </c>
    </row>
    <row r="1945" spans="1:4" s="753" customFormat="1" ht="11.25" customHeight="1" x14ac:dyDescent="0.2">
      <c r="A1945" s="1239"/>
      <c r="B1945" s="756">
        <v>40</v>
      </c>
      <c r="C1945" s="756">
        <v>40</v>
      </c>
      <c r="D1945" s="758" t="s">
        <v>11</v>
      </c>
    </row>
    <row r="1946" spans="1:4" s="753" customFormat="1" ht="11.25" customHeight="1" x14ac:dyDescent="0.2">
      <c r="A1946" s="1239" t="s">
        <v>4078</v>
      </c>
      <c r="B1946" s="751">
        <v>264.5</v>
      </c>
      <c r="C1946" s="751">
        <v>200.5</v>
      </c>
      <c r="D1946" s="759" t="s">
        <v>3484</v>
      </c>
    </row>
    <row r="1947" spans="1:4" s="753" customFormat="1" ht="11.25" customHeight="1" x14ac:dyDescent="0.2">
      <c r="A1947" s="1239"/>
      <c r="B1947" s="754">
        <v>264.5</v>
      </c>
      <c r="C1947" s="754">
        <v>200.5</v>
      </c>
      <c r="D1947" s="760" t="s">
        <v>11</v>
      </c>
    </row>
    <row r="1948" spans="1:4" s="753" customFormat="1" ht="11.25" customHeight="1" x14ac:dyDescent="0.2">
      <c r="A1948" s="1239" t="s">
        <v>4079</v>
      </c>
      <c r="B1948" s="756">
        <v>950.7</v>
      </c>
      <c r="C1948" s="756">
        <v>475.35</v>
      </c>
      <c r="D1948" s="758" t="s">
        <v>2849</v>
      </c>
    </row>
    <row r="1949" spans="1:4" s="753" customFormat="1" ht="11.25" customHeight="1" x14ac:dyDescent="0.2">
      <c r="A1949" s="1239"/>
      <c r="B1949" s="756">
        <v>950.7</v>
      </c>
      <c r="C1949" s="756">
        <v>475.35</v>
      </c>
      <c r="D1949" s="758" t="s">
        <v>11</v>
      </c>
    </row>
    <row r="1950" spans="1:4" s="753" customFormat="1" ht="11.25" customHeight="1" x14ac:dyDescent="0.2">
      <c r="A1950" s="1239" t="s">
        <v>4080</v>
      </c>
      <c r="B1950" s="751">
        <v>119</v>
      </c>
      <c r="C1950" s="751">
        <v>119</v>
      </c>
      <c r="D1950" s="759" t="s">
        <v>3479</v>
      </c>
    </row>
    <row r="1951" spans="1:4" s="753" customFormat="1" ht="11.25" customHeight="1" x14ac:dyDescent="0.2">
      <c r="A1951" s="1239"/>
      <c r="B1951" s="754">
        <v>119</v>
      </c>
      <c r="C1951" s="754">
        <v>119</v>
      </c>
      <c r="D1951" s="760" t="s">
        <v>11</v>
      </c>
    </row>
    <row r="1952" spans="1:4" s="753" customFormat="1" ht="11.25" customHeight="1" x14ac:dyDescent="0.2">
      <c r="A1952" s="1239" t="s">
        <v>4081</v>
      </c>
      <c r="B1952" s="756">
        <v>100</v>
      </c>
      <c r="C1952" s="756">
        <v>100</v>
      </c>
      <c r="D1952" s="758" t="s">
        <v>3479</v>
      </c>
    </row>
    <row r="1953" spans="1:4" s="753" customFormat="1" ht="11.25" customHeight="1" x14ac:dyDescent="0.2">
      <c r="A1953" s="1239"/>
      <c r="B1953" s="756">
        <v>100</v>
      </c>
      <c r="C1953" s="756">
        <v>100</v>
      </c>
      <c r="D1953" s="758" t="s">
        <v>11</v>
      </c>
    </row>
    <row r="1954" spans="1:4" s="753" customFormat="1" ht="11.25" customHeight="1" x14ac:dyDescent="0.2">
      <c r="A1954" s="1239" t="s">
        <v>4082</v>
      </c>
      <c r="B1954" s="751">
        <v>130</v>
      </c>
      <c r="C1954" s="751">
        <v>130</v>
      </c>
      <c r="D1954" s="759" t="s">
        <v>3479</v>
      </c>
    </row>
    <row r="1955" spans="1:4" s="753" customFormat="1" ht="11.25" customHeight="1" x14ac:dyDescent="0.2">
      <c r="A1955" s="1239"/>
      <c r="B1955" s="754">
        <v>130</v>
      </c>
      <c r="C1955" s="754">
        <v>130</v>
      </c>
      <c r="D1955" s="760" t="s">
        <v>11</v>
      </c>
    </row>
    <row r="1956" spans="1:4" s="753" customFormat="1" ht="11.25" customHeight="1" x14ac:dyDescent="0.2">
      <c r="A1956" s="1239" t="s">
        <v>4083</v>
      </c>
      <c r="B1956" s="756">
        <v>175</v>
      </c>
      <c r="C1956" s="756">
        <v>175</v>
      </c>
      <c r="D1956" s="758" t="s">
        <v>3479</v>
      </c>
    </row>
    <row r="1957" spans="1:4" s="753" customFormat="1" ht="11.25" customHeight="1" x14ac:dyDescent="0.2">
      <c r="A1957" s="1239"/>
      <c r="B1957" s="756">
        <v>175</v>
      </c>
      <c r="C1957" s="756">
        <v>175</v>
      </c>
      <c r="D1957" s="758" t="s">
        <v>11</v>
      </c>
    </row>
    <row r="1958" spans="1:4" s="753" customFormat="1" ht="11.25" customHeight="1" x14ac:dyDescent="0.2">
      <c r="A1958" s="1239" t="s">
        <v>675</v>
      </c>
      <c r="B1958" s="751">
        <v>60</v>
      </c>
      <c r="C1958" s="751">
        <v>60</v>
      </c>
      <c r="D1958" s="759" t="s">
        <v>666</v>
      </c>
    </row>
    <row r="1959" spans="1:4" s="753" customFormat="1" ht="11.25" customHeight="1" x14ac:dyDescent="0.2">
      <c r="A1959" s="1239"/>
      <c r="B1959" s="754">
        <v>60</v>
      </c>
      <c r="C1959" s="754">
        <v>60</v>
      </c>
      <c r="D1959" s="760" t="s">
        <v>11</v>
      </c>
    </row>
    <row r="1960" spans="1:4" s="753" customFormat="1" ht="11.25" customHeight="1" x14ac:dyDescent="0.2">
      <c r="A1960" s="1239" t="s">
        <v>4084</v>
      </c>
      <c r="B1960" s="756">
        <v>50</v>
      </c>
      <c r="C1960" s="756">
        <v>50</v>
      </c>
      <c r="D1960" s="758" t="s">
        <v>3479</v>
      </c>
    </row>
    <row r="1961" spans="1:4" s="753" customFormat="1" ht="11.25" customHeight="1" x14ac:dyDescent="0.2">
      <c r="A1961" s="1239"/>
      <c r="B1961" s="756">
        <v>50</v>
      </c>
      <c r="C1961" s="756">
        <v>50</v>
      </c>
      <c r="D1961" s="758" t="s">
        <v>11</v>
      </c>
    </row>
    <row r="1962" spans="1:4" s="753" customFormat="1" ht="11.25" customHeight="1" x14ac:dyDescent="0.2">
      <c r="A1962" s="1239" t="s">
        <v>4085</v>
      </c>
      <c r="B1962" s="751">
        <v>157</v>
      </c>
      <c r="C1962" s="751">
        <v>157</v>
      </c>
      <c r="D1962" s="759" t="s">
        <v>3479</v>
      </c>
    </row>
    <row r="1963" spans="1:4" s="753" customFormat="1" ht="11.25" customHeight="1" x14ac:dyDescent="0.2">
      <c r="A1963" s="1239"/>
      <c r="B1963" s="754">
        <v>157</v>
      </c>
      <c r="C1963" s="754">
        <v>157</v>
      </c>
      <c r="D1963" s="760" t="s">
        <v>11</v>
      </c>
    </row>
    <row r="1964" spans="1:4" s="753" customFormat="1" ht="11.25" customHeight="1" x14ac:dyDescent="0.2">
      <c r="A1964" s="1239" t="s">
        <v>689</v>
      </c>
      <c r="B1964" s="756">
        <v>30</v>
      </c>
      <c r="C1964" s="756">
        <v>30</v>
      </c>
      <c r="D1964" s="758" t="s">
        <v>678</v>
      </c>
    </row>
    <row r="1965" spans="1:4" s="753" customFormat="1" ht="11.25" customHeight="1" x14ac:dyDescent="0.2">
      <c r="A1965" s="1239"/>
      <c r="B1965" s="756">
        <v>30</v>
      </c>
      <c r="C1965" s="756">
        <v>30</v>
      </c>
      <c r="D1965" s="758" t="s">
        <v>11</v>
      </c>
    </row>
    <row r="1966" spans="1:4" s="753" customFormat="1" ht="11.25" customHeight="1" x14ac:dyDescent="0.2">
      <c r="A1966" s="1239" t="s">
        <v>4086</v>
      </c>
      <c r="B1966" s="751">
        <v>202.5</v>
      </c>
      <c r="C1966" s="751">
        <v>202.5</v>
      </c>
      <c r="D1966" s="759" t="s">
        <v>3479</v>
      </c>
    </row>
    <row r="1967" spans="1:4" s="753" customFormat="1" ht="11.25" customHeight="1" x14ac:dyDescent="0.2">
      <c r="A1967" s="1239"/>
      <c r="B1967" s="754">
        <v>202.5</v>
      </c>
      <c r="C1967" s="754">
        <v>202.5</v>
      </c>
      <c r="D1967" s="760" t="s">
        <v>11</v>
      </c>
    </row>
    <row r="1968" spans="1:4" s="753" customFormat="1" ht="11.25" customHeight="1" x14ac:dyDescent="0.2">
      <c r="A1968" s="1239" t="s">
        <v>1103</v>
      </c>
      <c r="B1968" s="756">
        <v>100</v>
      </c>
      <c r="C1968" s="756">
        <v>100</v>
      </c>
      <c r="D1968" s="758" t="s">
        <v>711</v>
      </c>
    </row>
    <row r="1969" spans="1:4" s="753" customFormat="1" ht="11.25" customHeight="1" x14ac:dyDescent="0.2">
      <c r="A1969" s="1239"/>
      <c r="B1969" s="756">
        <v>100</v>
      </c>
      <c r="C1969" s="756">
        <v>100</v>
      </c>
      <c r="D1969" s="758" t="s">
        <v>11</v>
      </c>
    </row>
    <row r="1970" spans="1:4" s="753" customFormat="1" ht="11.25" customHeight="1" x14ac:dyDescent="0.2">
      <c r="A1970" s="1239" t="s">
        <v>1104</v>
      </c>
      <c r="B1970" s="751">
        <v>50</v>
      </c>
      <c r="C1970" s="751">
        <v>50</v>
      </c>
      <c r="D1970" s="759" t="s">
        <v>711</v>
      </c>
    </row>
    <row r="1971" spans="1:4" s="753" customFormat="1" ht="11.25" customHeight="1" x14ac:dyDescent="0.2">
      <c r="A1971" s="1239"/>
      <c r="B1971" s="754">
        <v>50</v>
      </c>
      <c r="C1971" s="754">
        <v>50</v>
      </c>
      <c r="D1971" s="760" t="s">
        <v>11</v>
      </c>
    </row>
    <row r="1972" spans="1:4" s="753" customFormat="1" ht="11.25" customHeight="1" x14ac:dyDescent="0.2">
      <c r="A1972" s="1239" t="s">
        <v>4087</v>
      </c>
      <c r="B1972" s="756">
        <v>300</v>
      </c>
      <c r="C1972" s="756">
        <v>300</v>
      </c>
      <c r="D1972" s="758" t="s">
        <v>3479</v>
      </c>
    </row>
    <row r="1973" spans="1:4" s="753" customFormat="1" ht="11.25" customHeight="1" x14ac:dyDescent="0.2">
      <c r="A1973" s="1239"/>
      <c r="B1973" s="756">
        <v>300</v>
      </c>
      <c r="C1973" s="756">
        <v>300</v>
      </c>
      <c r="D1973" s="758" t="s">
        <v>11</v>
      </c>
    </row>
    <row r="1974" spans="1:4" s="753" customFormat="1" ht="11.25" customHeight="1" x14ac:dyDescent="0.2">
      <c r="A1974" s="1239" t="s">
        <v>4088</v>
      </c>
      <c r="B1974" s="751">
        <v>61</v>
      </c>
      <c r="C1974" s="751">
        <v>61</v>
      </c>
      <c r="D1974" s="759" t="s">
        <v>711</v>
      </c>
    </row>
    <row r="1975" spans="1:4" s="753" customFormat="1" ht="11.25" customHeight="1" x14ac:dyDescent="0.2">
      <c r="A1975" s="1239"/>
      <c r="B1975" s="754">
        <v>61</v>
      </c>
      <c r="C1975" s="754">
        <v>61</v>
      </c>
      <c r="D1975" s="760" t="s">
        <v>11</v>
      </c>
    </row>
    <row r="1976" spans="1:4" s="753" customFormat="1" ht="11.25" customHeight="1" x14ac:dyDescent="0.2">
      <c r="A1976" s="1239" t="s">
        <v>4089</v>
      </c>
      <c r="B1976" s="756">
        <v>95</v>
      </c>
      <c r="C1976" s="756">
        <v>95</v>
      </c>
      <c r="D1976" s="758" t="s">
        <v>3479</v>
      </c>
    </row>
    <row r="1977" spans="1:4" s="753" customFormat="1" ht="11.25" customHeight="1" x14ac:dyDescent="0.2">
      <c r="A1977" s="1239"/>
      <c r="B1977" s="756">
        <v>95</v>
      </c>
      <c r="C1977" s="756">
        <v>95</v>
      </c>
      <c r="D1977" s="758" t="s">
        <v>11</v>
      </c>
    </row>
    <row r="1978" spans="1:4" s="753" customFormat="1" ht="11.25" customHeight="1" x14ac:dyDescent="0.2">
      <c r="A1978" s="1239" t="s">
        <v>632</v>
      </c>
      <c r="B1978" s="751">
        <v>350</v>
      </c>
      <c r="C1978" s="751">
        <v>350</v>
      </c>
      <c r="D1978" s="759" t="s">
        <v>618</v>
      </c>
    </row>
    <row r="1979" spans="1:4" s="753" customFormat="1" ht="11.25" customHeight="1" x14ac:dyDescent="0.2">
      <c r="A1979" s="1239"/>
      <c r="B1979" s="754">
        <v>350</v>
      </c>
      <c r="C1979" s="754">
        <v>350</v>
      </c>
      <c r="D1979" s="760" t="s">
        <v>11</v>
      </c>
    </row>
    <row r="1980" spans="1:4" s="753" customFormat="1" ht="11.25" customHeight="1" x14ac:dyDescent="0.2">
      <c r="A1980" s="1239" t="s">
        <v>4090</v>
      </c>
      <c r="B1980" s="756">
        <v>249.9</v>
      </c>
      <c r="C1980" s="756">
        <v>0</v>
      </c>
      <c r="D1980" s="758" t="s">
        <v>2811</v>
      </c>
    </row>
    <row r="1981" spans="1:4" s="753" customFormat="1" ht="11.25" customHeight="1" x14ac:dyDescent="0.2">
      <c r="A1981" s="1239"/>
      <c r="B1981" s="756">
        <v>249.9</v>
      </c>
      <c r="C1981" s="756">
        <v>0</v>
      </c>
      <c r="D1981" s="758" t="s">
        <v>11</v>
      </c>
    </row>
    <row r="1982" spans="1:4" s="753" customFormat="1" ht="21" x14ac:dyDescent="0.2">
      <c r="A1982" s="1239" t="s">
        <v>5162</v>
      </c>
      <c r="B1982" s="751">
        <v>12.2</v>
      </c>
      <c r="C1982" s="751">
        <v>12.2</v>
      </c>
      <c r="D1982" s="759" t="s">
        <v>2687</v>
      </c>
    </row>
    <row r="1983" spans="1:4" s="753" customFormat="1" ht="11.25" customHeight="1" x14ac:dyDescent="0.2">
      <c r="A1983" s="1239"/>
      <c r="B1983" s="754">
        <v>12.2</v>
      </c>
      <c r="C1983" s="754">
        <v>12.2</v>
      </c>
      <c r="D1983" s="760" t="s">
        <v>11</v>
      </c>
    </row>
    <row r="1984" spans="1:4" s="753" customFormat="1" ht="21" x14ac:dyDescent="0.2">
      <c r="A1984" s="1239" t="s">
        <v>5162</v>
      </c>
      <c r="B1984" s="756">
        <v>40</v>
      </c>
      <c r="C1984" s="756">
        <v>40</v>
      </c>
      <c r="D1984" s="758" t="s">
        <v>2687</v>
      </c>
    </row>
    <row r="1985" spans="1:4" s="753" customFormat="1" ht="11.25" customHeight="1" x14ac:dyDescent="0.2">
      <c r="A1985" s="1239"/>
      <c r="B1985" s="756">
        <v>40</v>
      </c>
      <c r="C1985" s="756">
        <v>40</v>
      </c>
      <c r="D1985" s="758" t="s">
        <v>11</v>
      </c>
    </row>
    <row r="1986" spans="1:4" s="753" customFormat="1" ht="11.25" customHeight="1" x14ac:dyDescent="0.2">
      <c r="A1986" s="1239" t="s">
        <v>4091</v>
      </c>
      <c r="B1986" s="751">
        <v>30</v>
      </c>
      <c r="C1986" s="751">
        <v>30</v>
      </c>
      <c r="D1986" s="759" t="s">
        <v>678</v>
      </c>
    </row>
    <row r="1987" spans="1:4" s="753" customFormat="1" ht="11.25" customHeight="1" x14ac:dyDescent="0.2">
      <c r="A1987" s="1239"/>
      <c r="B1987" s="754">
        <v>30</v>
      </c>
      <c r="C1987" s="754">
        <v>30</v>
      </c>
      <c r="D1987" s="760" t="s">
        <v>11</v>
      </c>
    </row>
    <row r="1988" spans="1:4" s="753" customFormat="1" ht="11.25" customHeight="1" x14ac:dyDescent="0.2">
      <c r="A1988" s="1239" t="s">
        <v>4092</v>
      </c>
      <c r="B1988" s="756">
        <v>88300</v>
      </c>
      <c r="C1988" s="756">
        <v>88300</v>
      </c>
      <c r="D1988" s="758" t="s">
        <v>3514</v>
      </c>
    </row>
    <row r="1989" spans="1:4" s="753" customFormat="1" ht="11.25" customHeight="1" x14ac:dyDescent="0.2">
      <c r="A1989" s="1239"/>
      <c r="B1989" s="756">
        <v>88300</v>
      </c>
      <c r="C1989" s="756">
        <v>88300</v>
      </c>
      <c r="D1989" s="758" t="s">
        <v>11</v>
      </c>
    </row>
    <row r="1990" spans="1:4" s="753" customFormat="1" ht="11.25" customHeight="1" x14ac:dyDescent="0.2">
      <c r="A1990" s="1239" t="s">
        <v>970</v>
      </c>
      <c r="B1990" s="751">
        <v>150</v>
      </c>
      <c r="C1990" s="751">
        <v>150</v>
      </c>
      <c r="D1990" s="759" t="s">
        <v>634</v>
      </c>
    </row>
    <row r="1991" spans="1:4" s="753" customFormat="1" ht="11.25" customHeight="1" x14ac:dyDescent="0.2">
      <c r="A1991" s="1239"/>
      <c r="B1991" s="754">
        <v>150</v>
      </c>
      <c r="C1991" s="754">
        <v>150</v>
      </c>
      <c r="D1991" s="760" t="s">
        <v>11</v>
      </c>
    </row>
    <row r="1992" spans="1:4" s="753" customFormat="1" ht="11.25" customHeight="1" x14ac:dyDescent="0.2">
      <c r="A1992" s="1239" t="s">
        <v>4093</v>
      </c>
      <c r="B1992" s="756">
        <v>86</v>
      </c>
      <c r="C1992" s="756">
        <v>86</v>
      </c>
      <c r="D1992" s="758" t="s">
        <v>3520</v>
      </c>
    </row>
    <row r="1993" spans="1:4" s="753" customFormat="1" ht="11.25" customHeight="1" x14ac:dyDescent="0.2">
      <c r="A1993" s="1239"/>
      <c r="B1993" s="756">
        <v>200</v>
      </c>
      <c r="C1993" s="756">
        <v>200</v>
      </c>
      <c r="D1993" s="758" t="s">
        <v>4094</v>
      </c>
    </row>
    <row r="1994" spans="1:4" s="753" customFormat="1" ht="11.25" customHeight="1" x14ac:dyDescent="0.2">
      <c r="A1994" s="1239"/>
      <c r="B1994" s="756">
        <v>286</v>
      </c>
      <c r="C1994" s="756">
        <v>286</v>
      </c>
      <c r="D1994" s="758" t="s">
        <v>11</v>
      </c>
    </row>
    <row r="1995" spans="1:4" s="753" customFormat="1" ht="21" x14ac:dyDescent="0.2">
      <c r="A1995" s="1239" t="s">
        <v>4095</v>
      </c>
      <c r="B1995" s="751">
        <v>70</v>
      </c>
      <c r="C1995" s="751">
        <v>70</v>
      </c>
      <c r="D1995" s="759" t="s">
        <v>2687</v>
      </c>
    </row>
    <row r="1996" spans="1:4" s="753" customFormat="1" ht="11.25" customHeight="1" x14ac:dyDescent="0.2">
      <c r="A1996" s="1239"/>
      <c r="B1996" s="754">
        <v>70</v>
      </c>
      <c r="C1996" s="754">
        <v>70</v>
      </c>
      <c r="D1996" s="760" t="s">
        <v>11</v>
      </c>
    </row>
    <row r="1997" spans="1:4" s="753" customFormat="1" ht="11.25" customHeight="1" x14ac:dyDescent="0.2">
      <c r="A1997" s="1239" t="s">
        <v>1046</v>
      </c>
      <c r="B1997" s="756">
        <v>120</v>
      </c>
      <c r="C1997" s="756">
        <v>120</v>
      </c>
      <c r="D1997" s="758" t="s">
        <v>678</v>
      </c>
    </row>
    <row r="1998" spans="1:4" s="753" customFormat="1" ht="11.25" customHeight="1" x14ac:dyDescent="0.2">
      <c r="A1998" s="1239"/>
      <c r="B1998" s="756">
        <v>120</v>
      </c>
      <c r="C1998" s="756">
        <v>120</v>
      </c>
      <c r="D1998" s="758" t="s">
        <v>11</v>
      </c>
    </row>
    <row r="1999" spans="1:4" s="753" customFormat="1" ht="11.25" customHeight="1" x14ac:dyDescent="0.2">
      <c r="A1999" s="1239" t="s">
        <v>4096</v>
      </c>
      <c r="B1999" s="751">
        <v>148.25</v>
      </c>
      <c r="C1999" s="751">
        <v>148.24700000000001</v>
      </c>
      <c r="D1999" s="759" t="s">
        <v>3484</v>
      </c>
    </row>
    <row r="2000" spans="1:4" s="753" customFormat="1" ht="11.25" customHeight="1" x14ac:dyDescent="0.2">
      <c r="A2000" s="1239"/>
      <c r="B2000" s="754">
        <v>148.25</v>
      </c>
      <c r="C2000" s="754">
        <v>148.24700000000001</v>
      </c>
      <c r="D2000" s="760" t="s">
        <v>11</v>
      </c>
    </row>
    <row r="2001" spans="1:4" s="753" customFormat="1" ht="11.25" customHeight="1" x14ac:dyDescent="0.2">
      <c r="A2001" s="1239" t="s">
        <v>1047</v>
      </c>
      <c r="B2001" s="756">
        <v>350</v>
      </c>
      <c r="C2001" s="756">
        <v>350</v>
      </c>
      <c r="D2001" s="758" t="s">
        <v>678</v>
      </c>
    </row>
    <row r="2002" spans="1:4" s="753" customFormat="1" ht="11.25" customHeight="1" x14ac:dyDescent="0.2">
      <c r="A2002" s="1239"/>
      <c r="B2002" s="756">
        <v>350</v>
      </c>
      <c r="C2002" s="756">
        <v>350</v>
      </c>
      <c r="D2002" s="758" t="s">
        <v>11</v>
      </c>
    </row>
    <row r="2003" spans="1:4" s="753" customFormat="1" ht="11.25" customHeight="1" x14ac:dyDescent="0.2">
      <c r="A2003" s="1239" t="s">
        <v>740</v>
      </c>
      <c r="B2003" s="751">
        <v>600</v>
      </c>
      <c r="C2003" s="751">
        <v>600</v>
      </c>
      <c r="D2003" s="759" t="s">
        <v>711</v>
      </c>
    </row>
    <row r="2004" spans="1:4" s="753" customFormat="1" ht="11.25" customHeight="1" x14ac:dyDescent="0.2">
      <c r="A2004" s="1239"/>
      <c r="B2004" s="754">
        <v>600</v>
      </c>
      <c r="C2004" s="754">
        <v>600</v>
      </c>
      <c r="D2004" s="760" t="s">
        <v>11</v>
      </c>
    </row>
    <row r="2005" spans="1:4" s="753" customFormat="1" ht="11.25" customHeight="1" x14ac:dyDescent="0.2">
      <c r="A2005" s="1239" t="s">
        <v>4097</v>
      </c>
      <c r="B2005" s="756">
        <v>2034.27</v>
      </c>
      <c r="C2005" s="756">
        <v>1925.5819999999999</v>
      </c>
      <c r="D2005" s="758" t="s">
        <v>894</v>
      </c>
    </row>
    <row r="2006" spans="1:4" s="753" customFormat="1" ht="11.25" customHeight="1" x14ac:dyDescent="0.2">
      <c r="A2006" s="1239"/>
      <c r="B2006" s="756">
        <v>2034.27</v>
      </c>
      <c r="C2006" s="756">
        <v>1925.5819999999999</v>
      </c>
      <c r="D2006" s="758" t="s">
        <v>11</v>
      </c>
    </row>
    <row r="2007" spans="1:4" s="753" customFormat="1" ht="11.25" customHeight="1" x14ac:dyDescent="0.2">
      <c r="A2007" s="1239" t="s">
        <v>4098</v>
      </c>
      <c r="B2007" s="751">
        <v>947</v>
      </c>
      <c r="C2007" s="751">
        <v>947</v>
      </c>
      <c r="D2007" s="759" t="s">
        <v>2676</v>
      </c>
    </row>
    <row r="2008" spans="1:4" s="753" customFormat="1" ht="11.25" customHeight="1" x14ac:dyDescent="0.2">
      <c r="A2008" s="1239"/>
      <c r="B2008" s="754">
        <v>947</v>
      </c>
      <c r="C2008" s="754">
        <v>947</v>
      </c>
      <c r="D2008" s="760" t="s">
        <v>11</v>
      </c>
    </row>
    <row r="2009" spans="1:4" s="753" customFormat="1" ht="11.25" customHeight="1" x14ac:dyDescent="0.2">
      <c r="A2009" s="1239" t="s">
        <v>4099</v>
      </c>
      <c r="B2009" s="751">
        <v>350</v>
      </c>
      <c r="C2009" s="751">
        <v>350</v>
      </c>
      <c r="D2009" s="759" t="s">
        <v>2678</v>
      </c>
    </row>
    <row r="2010" spans="1:4" s="753" customFormat="1" ht="11.25" customHeight="1" x14ac:dyDescent="0.2">
      <c r="A2010" s="1239"/>
      <c r="B2010" s="754">
        <v>350</v>
      </c>
      <c r="C2010" s="754">
        <v>350</v>
      </c>
      <c r="D2010" s="760" t="s">
        <v>11</v>
      </c>
    </row>
    <row r="2011" spans="1:4" s="753" customFormat="1" ht="11.25" customHeight="1" x14ac:dyDescent="0.2">
      <c r="A2011" s="1239" t="s">
        <v>4100</v>
      </c>
      <c r="B2011" s="751">
        <v>150</v>
      </c>
      <c r="C2011" s="751">
        <v>150</v>
      </c>
      <c r="D2011" s="759" t="s">
        <v>2685</v>
      </c>
    </row>
    <row r="2012" spans="1:4" s="753" customFormat="1" ht="11.25" customHeight="1" x14ac:dyDescent="0.2">
      <c r="A2012" s="1239"/>
      <c r="B2012" s="754">
        <v>150</v>
      </c>
      <c r="C2012" s="754">
        <v>150</v>
      </c>
      <c r="D2012" s="760" t="s">
        <v>11</v>
      </c>
    </row>
    <row r="2013" spans="1:4" s="753" customFormat="1" ht="11.25" customHeight="1" x14ac:dyDescent="0.2">
      <c r="A2013" s="1239" t="s">
        <v>4101</v>
      </c>
      <c r="B2013" s="756">
        <v>1591</v>
      </c>
      <c r="C2013" s="756">
        <v>1591</v>
      </c>
      <c r="D2013" s="758" t="s">
        <v>2676</v>
      </c>
    </row>
    <row r="2014" spans="1:4" s="753" customFormat="1" ht="21" x14ac:dyDescent="0.2">
      <c r="A2014" s="1239"/>
      <c r="B2014" s="756">
        <v>150</v>
      </c>
      <c r="C2014" s="756">
        <v>150</v>
      </c>
      <c r="D2014" s="758" t="s">
        <v>3488</v>
      </c>
    </row>
    <row r="2015" spans="1:4" s="753" customFormat="1" ht="11.25" customHeight="1" x14ac:dyDescent="0.2">
      <c r="A2015" s="1239"/>
      <c r="B2015" s="754">
        <v>1741</v>
      </c>
      <c r="C2015" s="754">
        <v>1741</v>
      </c>
      <c r="D2015" s="760" t="s">
        <v>11</v>
      </c>
    </row>
    <row r="2016" spans="1:4" s="753" customFormat="1" ht="11.25" customHeight="1" x14ac:dyDescent="0.2">
      <c r="A2016" s="1239" t="s">
        <v>4102</v>
      </c>
      <c r="B2016" s="751">
        <v>2049.13</v>
      </c>
      <c r="C2016" s="751">
        <v>2049.1280000000002</v>
      </c>
      <c r="D2016" s="759" t="s">
        <v>894</v>
      </c>
    </row>
    <row r="2017" spans="1:4" s="753" customFormat="1" ht="11.25" customHeight="1" x14ac:dyDescent="0.2">
      <c r="A2017" s="1239"/>
      <c r="B2017" s="754">
        <v>2049.13</v>
      </c>
      <c r="C2017" s="754">
        <v>2049.1280000000002</v>
      </c>
      <c r="D2017" s="760" t="s">
        <v>11</v>
      </c>
    </row>
    <row r="2018" spans="1:4" s="753" customFormat="1" ht="11.25" customHeight="1" x14ac:dyDescent="0.2">
      <c r="A2018" s="1239" t="s">
        <v>4103</v>
      </c>
      <c r="B2018" s="756">
        <v>1304.3499999999999</v>
      </c>
      <c r="C2018" s="756">
        <v>648.25927999999999</v>
      </c>
      <c r="D2018" s="758" t="s">
        <v>2849</v>
      </c>
    </row>
    <row r="2019" spans="1:4" s="753" customFormat="1" ht="11.25" customHeight="1" x14ac:dyDescent="0.2">
      <c r="A2019" s="1239"/>
      <c r="B2019" s="756">
        <v>495.8</v>
      </c>
      <c r="C2019" s="756">
        <v>396.64</v>
      </c>
      <c r="D2019" s="758" t="s">
        <v>2301</v>
      </c>
    </row>
    <row r="2020" spans="1:4" s="753" customFormat="1" ht="11.25" customHeight="1" x14ac:dyDescent="0.2">
      <c r="A2020" s="1239"/>
      <c r="B2020" s="756">
        <v>1800.1499999999999</v>
      </c>
      <c r="C2020" s="756">
        <v>1044.8992800000001</v>
      </c>
      <c r="D2020" s="758" t="s">
        <v>11</v>
      </c>
    </row>
    <row r="2021" spans="1:4" s="753" customFormat="1" ht="11.25" customHeight="1" x14ac:dyDescent="0.2">
      <c r="A2021" s="1239" t="s">
        <v>794</v>
      </c>
      <c r="B2021" s="751">
        <v>100</v>
      </c>
      <c r="C2021" s="751">
        <v>100</v>
      </c>
      <c r="D2021" s="759" t="s">
        <v>789</v>
      </c>
    </row>
    <row r="2022" spans="1:4" s="753" customFormat="1" ht="11.25" customHeight="1" x14ac:dyDescent="0.2">
      <c r="A2022" s="1239"/>
      <c r="B2022" s="754">
        <v>100</v>
      </c>
      <c r="C2022" s="754">
        <v>100</v>
      </c>
      <c r="D2022" s="760" t="s">
        <v>11</v>
      </c>
    </row>
    <row r="2023" spans="1:4" s="753" customFormat="1" ht="11.25" customHeight="1" x14ac:dyDescent="0.2">
      <c r="A2023" s="1239" t="s">
        <v>4104</v>
      </c>
      <c r="B2023" s="756">
        <v>194.3</v>
      </c>
      <c r="C2023" s="756">
        <v>192.95</v>
      </c>
      <c r="D2023" s="758" t="s">
        <v>2692</v>
      </c>
    </row>
    <row r="2024" spans="1:4" s="753" customFormat="1" ht="11.25" customHeight="1" x14ac:dyDescent="0.2">
      <c r="A2024" s="1239"/>
      <c r="B2024" s="756">
        <v>194.3</v>
      </c>
      <c r="C2024" s="756">
        <v>192.95</v>
      </c>
      <c r="D2024" s="758" t="s">
        <v>11</v>
      </c>
    </row>
    <row r="2025" spans="1:4" s="753" customFormat="1" ht="11.25" customHeight="1" x14ac:dyDescent="0.2">
      <c r="A2025" s="1239" t="s">
        <v>4105</v>
      </c>
      <c r="B2025" s="751">
        <v>245</v>
      </c>
      <c r="C2025" s="751">
        <v>122.5</v>
      </c>
      <c r="D2025" s="759" t="s">
        <v>3484</v>
      </c>
    </row>
    <row r="2026" spans="1:4" s="753" customFormat="1" ht="11.25" customHeight="1" x14ac:dyDescent="0.2">
      <c r="A2026" s="1239"/>
      <c r="B2026" s="754">
        <v>245</v>
      </c>
      <c r="C2026" s="754">
        <v>122.5</v>
      </c>
      <c r="D2026" s="760" t="s">
        <v>11</v>
      </c>
    </row>
    <row r="2027" spans="1:4" s="753" customFormat="1" ht="11.25" customHeight="1" x14ac:dyDescent="0.2">
      <c r="A2027" s="1239" t="s">
        <v>4106</v>
      </c>
      <c r="B2027" s="756">
        <v>280</v>
      </c>
      <c r="C2027" s="756">
        <v>140</v>
      </c>
      <c r="D2027" s="758" t="s">
        <v>3484</v>
      </c>
    </row>
    <row r="2028" spans="1:4" s="753" customFormat="1" ht="11.25" customHeight="1" x14ac:dyDescent="0.2">
      <c r="A2028" s="1239"/>
      <c r="B2028" s="756">
        <v>280</v>
      </c>
      <c r="C2028" s="756">
        <v>140</v>
      </c>
      <c r="D2028" s="758" t="s">
        <v>11</v>
      </c>
    </row>
    <row r="2029" spans="1:4" s="753" customFormat="1" ht="11.25" customHeight="1" x14ac:dyDescent="0.2">
      <c r="A2029" s="1239" t="s">
        <v>965</v>
      </c>
      <c r="B2029" s="751">
        <v>145</v>
      </c>
      <c r="C2029" s="751">
        <v>145</v>
      </c>
      <c r="D2029" s="759" t="s">
        <v>618</v>
      </c>
    </row>
    <row r="2030" spans="1:4" s="753" customFormat="1" ht="11.25" customHeight="1" x14ac:dyDescent="0.2">
      <c r="A2030" s="1239"/>
      <c r="B2030" s="754">
        <v>145</v>
      </c>
      <c r="C2030" s="754">
        <v>145</v>
      </c>
      <c r="D2030" s="760" t="s">
        <v>11</v>
      </c>
    </row>
    <row r="2031" spans="1:4" s="753" customFormat="1" ht="11.25" customHeight="1" x14ac:dyDescent="0.2">
      <c r="A2031" s="1239" t="s">
        <v>995</v>
      </c>
      <c r="B2031" s="756">
        <v>30</v>
      </c>
      <c r="C2031" s="756">
        <v>30</v>
      </c>
      <c r="D2031" s="758" t="s">
        <v>638</v>
      </c>
    </row>
    <row r="2032" spans="1:4" s="753" customFormat="1" ht="11.25" customHeight="1" x14ac:dyDescent="0.2">
      <c r="A2032" s="1239"/>
      <c r="B2032" s="756">
        <v>30</v>
      </c>
      <c r="C2032" s="756">
        <v>30</v>
      </c>
      <c r="D2032" s="758" t="s">
        <v>11</v>
      </c>
    </row>
    <row r="2033" spans="1:4" s="753" customFormat="1" ht="11.25" customHeight="1" x14ac:dyDescent="0.2">
      <c r="A2033" s="1239" t="s">
        <v>4107</v>
      </c>
      <c r="B2033" s="751">
        <v>395</v>
      </c>
      <c r="C2033" s="751">
        <v>197.5</v>
      </c>
      <c r="D2033" s="759" t="s">
        <v>2811</v>
      </c>
    </row>
    <row r="2034" spans="1:4" s="753" customFormat="1" ht="11.25" customHeight="1" x14ac:dyDescent="0.2">
      <c r="A2034" s="1239"/>
      <c r="B2034" s="754">
        <v>395</v>
      </c>
      <c r="C2034" s="754">
        <v>197.5</v>
      </c>
      <c r="D2034" s="760" t="s">
        <v>11</v>
      </c>
    </row>
    <row r="2035" spans="1:4" s="753" customFormat="1" ht="11.25" customHeight="1" x14ac:dyDescent="0.2">
      <c r="A2035" s="1239" t="s">
        <v>4108</v>
      </c>
      <c r="B2035" s="756">
        <v>1000</v>
      </c>
      <c r="C2035" s="756">
        <v>500</v>
      </c>
      <c r="D2035" s="758" t="s">
        <v>2849</v>
      </c>
    </row>
    <row r="2036" spans="1:4" s="753" customFormat="1" ht="11.25" customHeight="1" x14ac:dyDescent="0.2">
      <c r="A2036" s="1239"/>
      <c r="B2036" s="756">
        <v>1000</v>
      </c>
      <c r="C2036" s="756">
        <v>500</v>
      </c>
      <c r="D2036" s="758" t="s">
        <v>11</v>
      </c>
    </row>
    <row r="2037" spans="1:4" s="753" customFormat="1" ht="11.25" customHeight="1" x14ac:dyDescent="0.2">
      <c r="A2037" s="1239" t="s">
        <v>1023</v>
      </c>
      <c r="B2037" s="751">
        <v>30</v>
      </c>
      <c r="C2037" s="751">
        <v>30</v>
      </c>
      <c r="D2037" s="759" t="s">
        <v>666</v>
      </c>
    </row>
    <row r="2038" spans="1:4" s="753" customFormat="1" ht="11.25" customHeight="1" x14ac:dyDescent="0.2">
      <c r="A2038" s="1239"/>
      <c r="B2038" s="754">
        <v>30</v>
      </c>
      <c r="C2038" s="754">
        <v>30</v>
      </c>
      <c r="D2038" s="760" t="s">
        <v>11</v>
      </c>
    </row>
    <row r="2039" spans="1:4" s="753" customFormat="1" ht="21" x14ac:dyDescent="0.2">
      <c r="A2039" s="1239" t="s">
        <v>5162</v>
      </c>
      <c r="B2039" s="756">
        <v>32</v>
      </c>
      <c r="C2039" s="756">
        <v>32</v>
      </c>
      <c r="D2039" s="758" t="s">
        <v>2687</v>
      </c>
    </row>
    <row r="2040" spans="1:4" s="753" customFormat="1" ht="11.25" customHeight="1" x14ac:dyDescent="0.2">
      <c r="A2040" s="1239"/>
      <c r="B2040" s="756">
        <v>32</v>
      </c>
      <c r="C2040" s="756">
        <v>32</v>
      </c>
      <c r="D2040" s="758" t="s">
        <v>11</v>
      </c>
    </row>
    <row r="2041" spans="1:4" s="753" customFormat="1" ht="21" x14ac:dyDescent="0.2">
      <c r="A2041" s="1239" t="s">
        <v>5162</v>
      </c>
      <c r="B2041" s="751">
        <v>40</v>
      </c>
      <c r="C2041" s="751">
        <v>40</v>
      </c>
      <c r="D2041" s="759" t="s">
        <v>2687</v>
      </c>
    </row>
    <row r="2042" spans="1:4" s="753" customFormat="1" ht="11.25" customHeight="1" x14ac:dyDescent="0.2">
      <c r="A2042" s="1239"/>
      <c r="B2042" s="754">
        <v>40</v>
      </c>
      <c r="C2042" s="754">
        <v>40</v>
      </c>
      <c r="D2042" s="760" t="s">
        <v>11</v>
      </c>
    </row>
    <row r="2043" spans="1:4" s="753" customFormat="1" ht="11.25" customHeight="1" x14ac:dyDescent="0.2">
      <c r="A2043" s="1239" t="s">
        <v>1161</v>
      </c>
      <c r="B2043" s="756">
        <v>70</v>
      </c>
      <c r="C2043" s="756">
        <v>70</v>
      </c>
      <c r="D2043" s="758" t="s">
        <v>3873</v>
      </c>
    </row>
    <row r="2044" spans="1:4" s="753" customFormat="1" ht="11.25" customHeight="1" x14ac:dyDescent="0.2">
      <c r="A2044" s="1239"/>
      <c r="B2044" s="756">
        <v>70</v>
      </c>
      <c r="C2044" s="756">
        <v>70</v>
      </c>
      <c r="D2044" s="758" t="s">
        <v>11</v>
      </c>
    </row>
    <row r="2045" spans="1:4" s="753" customFormat="1" ht="11.25" customHeight="1" x14ac:dyDescent="0.2">
      <c r="A2045" s="1239" t="s">
        <v>662</v>
      </c>
      <c r="B2045" s="751">
        <v>50</v>
      </c>
      <c r="C2045" s="751">
        <v>50</v>
      </c>
      <c r="D2045" s="759" t="s">
        <v>678</v>
      </c>
    </row>
    <row r="2046" spans="1:4" s="753" customFormat="1" ht="11.25" customHeight="1" x14ac:dyDescent="0.2">
      <c r="A2046" s="1239"/>
      <c r="B2046" s="754">
        <v>50</v>
      </c>
      <c r="C2046" s="754">
        <v>50</v>
      </c>
      <c r="D2046" s="760" t="s">
        <v>11</v>
      </c>
    </row>
    <row r="2047" spans="1:4" s="753" customFormat="1" ht="11.25" customHeight="1" x14ac:dyDescent="0.2">
      <c r="A2047" s="1239" t="s">
        <v>1106</v>
      </c>
      <c r="B2047" s="756">
        <v>50</v>
      </c>
      <c r="C2047" s="756">
        <v>50</v>
      </c>
      <c r="D2047" s="758" t="s">
        <v>711</v>
      </c>
    </row>
    <row r="2048" spans="1:4" s="753" customFormat="1" ht="11.25" customHeight="1" x14ac:dyDescent="0.2">
      <c r="A2048" s="1239"/>
      <c r="B2048" s="756">
        <v>50</v>
      </c>
      <c r="C2048" s="756">
        <v>50</v>
      </c>
      <c r="D2048" s="758" t="s">
        <v>11</v>
      </c>
    </row>
    <row r="2049" spans="1:4" s="753" customFormat="1" ht="11.25" customHeight="1" x14ac:dyDescent="0.2">
      <c r="A2049" s="1239" t="s">
        <v>996</v>
      </c>
      <c r="B2049" s="751">
        <v>20</v>
      </c>
      <c r="C2049" s="751">
        <v>18</v>
      </c>
      <c r="D2049" s="759" t="s">
        <v>638</v>
      </c>
    </row>
    <row r="2050" spans="1:4" s="753" customFormat="1" ht="11.25" customHeight="1" x14ac:dyDescent="0.2">
      <c r="A2050" s="1239"/>
      <c r="B2050" s="754">
        <v>20</v>
      </c>
      <c r="C2050" s="754">
        <v>18</v>
      </c>
      <c r="D2050" s="760" t="s">
        <v>11</v>
      </c>
    </row>
    <row r="2051" spans="1:4" s="753" customFormat="1" ht="21" x14ac:dyDescent="0.2">
      <c r="A2051" s="1239" t="s">
        <v>4109</v>
      </c>
      <c r="B2051" s="751">
        <v>83</v>
      </c>
      <c r="C2051" s="751">
        <v>83</v>
      </c>
      <c r="D2051" s="759" t="s">
        <v>2822</v>
      </c>
    </row>
    <row r="2052" spans="1:4" s="753" customFormat="1" ht="11.25" customHeight="1" x14ac:dyDescent="0.2">
      <c r="A2052" s="1239"/>
      <c r="B2052" s="756">
        <v>2048</v>
      </c>
      <c r="C2052" s="756">
        <v>2048</v>
      </c>
      <c r="D2052" s="758" t="s">
        <v>2676</v>
      </c>
    </row>
    <row r="2053" spans="1:4" s="753" customFormat="1" ht="11.25" customHeight="1" x14ac:dyDescent="0.2">
      <c r="A2053" s="1239"/>
      <c r="B2053" s="754">
        <v>2131</v>
      </c>
      <c r="C2053" s="754">
        <v>2131</v>
      </c>
      <c r="D2053" s="760" t="s">
        <v>11</v>
      </c>
    </row>
    <row r="2054" spans="1:4" s="753" customFormat="1" ht="11.25" customHeight="1" x14ac:dyDescent="0.2">
      <c r="A2054" s="1239" t="s">
        <v>4110</v>
      </c>
      <c r="B2054" s="751">
        <v>446.05</v>
      </c>
      <c r="C2054" s="751">
        <v>298</v>
      </c>
      <c r="D2054" s="759" t="s">
        <v>3484</v>
      </c>
    </row>
    <row r="2055" spans="1:4" s="753" customFormat="1" ht="11.25" customHeight="1" x14ac:dyDescent="0.2">
      <c r="A2055" s="1239"/>
      <c r="B2055" s="754">
        <v>446.05</v>
      </c>
      <c r="C2055" s="754">
        <v>298</v>
      </c>
      <c r="D2055" s="760" t="s">
        <v>11</v>
      </c>
    </row>
    <row r="2056" spans="1:4" s="753" customFormat="1" ht="11.25" customHeight="1" x14ac:dyDescent="0.2">
      <c r="A2056" s="1239" t="s">
        <v>4111</v>
      </c>
      <c r="B2056" s="756">
        <v>999.90000000000009</v>
      </c>
      <c r="C2056" s="756">
        <v>499.95000000000005</v>
      </c>
      <c r="D2056" s="758" t="s">
        <v>2849</v>
      </c>
    </row>
    <row r="2057" spans="1:4" s="753" customFormat="1" ht="11.25" customHeight="1" x14ac:dyDescent="0.2">
      <c r="A2057" s="1239"/>
      <c r="B2057" s="756">
        <v>999.90000000000009</v>
      </c>
      <c r="C2057" s="756">
        <v>499.95000000000005</v>
      </c>
      <c r="D2057" s="758" t="s">
        <v>11</v>
      </c>
    </row>
    <row r="2058" spans="1:4" s="753" customFormat="1" ht="11.25" customHeight="1" x14ac:dyDescent="0.2">
      <c r="A2058" s="1239" t="s">
        <v>4112</v>
      </c>
      <c r="B2058" s="751">
        <v>980.9</v>
      </c>
      <c r="C2058" s="751">
        <v>490.45</v>
      </c>
      <c r="D2058" s="759" t="s">
        <v>2849</v>
      </c>
    </row>
    <row r="2059" spans="1:4" s="753" customFormat="1" ht="11.25" customHeight="1" x14ac:dyDescent="0.2">
      <c r="A2059" s="1239"/>
      <c r="B2059" s="754">
        <v>980.9</v>
      </c>
      <c r="C2059" s="754">
        <v>490.45</v>
      </c>
      <c r="D2059" s="760" t="s">
        <v>11</v>
      </c>
    </row>
    <row r="2060" spans="1:4" s="753" customFormat="1" ht="11.25" customHeight="1" x14ac:dyDescent="0.2">
      <c r="A2060" s="1239" t="s">
        <v>4113</v>
      </c>
      <c r="B2060" s="756">
        <v>61695.260000000009</v>
      </c>
      <c r="C2060" s="756">
        <v>61427.249000000003</v>
      </c>
      <c r="D2060" s="758" t="s">
        <v>894</v>
      </c>
    </row>
    <row r="2061" spans="1:4" s="753" customFormat="1" ht="11.25" customHeight="1" x14ac:dyDescent="0.2">
      <c r="A2061" s="1239"/>
      <c r="B2061" s="756">
        <v>1085.23</v>
      </c>
      <c r="C2061" s="756">
        <v>1085.232</v>
      </c>
      <c r="D2061" s="758" t="s">
        <v>891</v>
      </c>
    </row>
    <row r="2062" spans="1:4" s="753" customFormat="1" ht="11.25" customHeight="1" x14ac:dyDescent="0.2">
      <c r="A2062" s="1239"/>
      <c r="B2062" s="756">
        <v>62780.490000000013</v>
      </c>
      <c r="C2062" s="756">
        <v>62512.481</v>
      </c>
      <c r="D2062" s="758" t="s">
        <v>11</v>
      </c>
    </row>
    <row r="2063" spans="1:4" s="753" customFormat="1" ht="11.25" customHeight="1" x14ac:dyDescent="0.2">
      <c r="A2063" s="1239" t="s">
        <v>1137</v>
      </c>
      <c r="B2063" s="751">
        <v>1000</v>
      </c>
      <c r="C2063" s="751">
        <v>1000</v>
      </c>
      <c r="D2063" s="759" t="s">
        <v>1111</v>
      </c>
    </row>
    <row r="2064" spans="1:4" s="753" customFormat="1" ht="11.25" customHeight="1" x14ac:dyDescent="0.2">
      <c r="A2064" s="1239"/>
      <c r="B2064" s="754">
        <v>1000</v>
      </c>
      <c r="C2064" s="754">
        <v>1000</v>
      </c>
      <c r="D2064" s="760" t="s">
        <v>11</v>
      </c>
    </row>
    <row r="2065" spans="1:4" s="753" customFormat="1" ht="11.25" customHeight="1" x14ac:dyDescent="0.2">
      <c r="A2065" s="1239" t="s">
        <v>4114</v>
      </c>
      <c r="B2065" s="751">
        <v>98</v>
      </c>
      <c r="C2065" s="751">
        <v>98</v>
      </c>
      <c r="D2065" s="759" t="s">
        <v>3479</v>
      </c>
    </row>
    <row r="2066" spans="1:4" s="753" customFormat="1" ht="11.25" customHeight="1" x14ac:dyDescent="0.2">
      <c r="A2066" s="1239"/>
      <c r="B2066" s="754">
        <v>98</v>
      </c>
      <c r="C2066" s="754">
        <v>98</v>
      </c>
      <c r="D2066" s="760" t="s">
        <v>11</v>
      </c>
    </row>
    <row r="2067" spans="1:4" s="753" customFormat="1" ht="11.25" customHeight="1" x14ac:dyDescent="0.2">
      <c r="A2067" s="1239" t="s">
        <v>4115</v>
      </c>
      <c r="B2067" s="751">
        <v>41</v>
      </c>
      <c r="C2067" s="751">
        <v>41</v>
      </c>
      <c r="D2067" s="759" t="s">
        <v>3479</v>
      </c>
    </row>
    <row r="2068" spans="1:4" s="753" customFormat="1" ht="11.25" customHeight="1" x14ac:dyDescent="0.2">
      <c r="A2068" s="1239"/>
      <c r="B2068" s="754">
        <v>41</v>
      </c>
      <c r="C2068" s="754">
        <v>41</v>
      </c>
      <c r="D2068" s="760" t="s">
        <v>11</v>
      </c>
    </row>
    <row r="2069" spans="1:4" s="753" customFormat="1" ht="11.25" customHeight="1" x14ac:dyDescent="0.2">
      <c r="A2069" s="1239" t="s">
        <v>1107</v>
      </c>
      <c r="B2069" s="756">
        <v>30</v>
      </c>
      <c r="C2069" s="756">
        <v>30</v>
      </c>
      <c r="D2069" s="758" t="s">
        <v>711</v>
      </c>
    </row>
    <row r="2070" spans="1:4" s="753" customFormat="1" ht="11.25" customHeight="1" x14ac:dyDescent="0.2">
      <c r="A2070" s="1239"/>
      <c r="B2070" s="756">
        <v>30</v>
      </c>
      <c r="C2070" s="756">
        <v>30</v>
      </c>
      <c r="D2070" s="758" t="s">
        <v>11</v>
      </c>
    </row>
    <row r="2071" spans="1:4" s="753" customFormat="1" ht="11.25" customHeight="1" x14ac:dyDescent="0.2">
      <c r="A2071" s="1239" t="s">
        <v>937</v>
      </c>
      <c r="B2071" s="751">
        <v>100</v>
      </c>
      <c r="C2071" s="751">
        <v>100</v>
      </c>
      <c r="D2071" s="759" t="s">
        <v>501</v>
      </c>
    </row>
    <row r="2072" spans="1:4" s="753" customFormat="1" ht="11.25" customHeight="1" x14ac:dyDescent="0.2">
      <c r="A2072" s="1239"/>
      <c r="B2072" s="754">
        <v>100</v>
      </c>
      <c r="C2072" s="754">
        <v>100</v>
      </c>
      <c r="D2072" s="760" t="s">
        <v>11</v>
      </c>
    </row>
    <row r="2073" spans="1:4" s="753" customFormat="1" ht="11.25" customHeight="1" x14ac:dyDescent="0.2">
      <c r="A2073" s="1239" t="s">
        <v>938</v>
      </c>
      <c r="B2073" s="756">
        <v>100</v>
      </c>
      <c r="C2073" s="756">
        <v>100</v>
      </c>
      <c r="D2073" s="758" t="s">
        <v>501</v>
      </c>
    </row>
    <row r="2074" spans="1:4" s="753" customFormat="1" ht="11.25" customHeight="1" x14ac:dyDescent="0.2">
      <c r="A2074" s="1239"/>
      <c r="B2074" s="756">
        <v>100</v>
      </c>
      <c r="C2074" s="756">
        <v>100</v>
      </c>
      <c r="D2074" s="758" t="s">
        <v>11</v>
      </c>
    </row>
    <row r="2075" spans="1:4" s="753" customFormat="1" ht="11.25" customHeight="1" x14ac:dyDescent="0.2">
      <c r="A2075" s="1239" t="s">
        <v>741</v>
      </c>
      <c r="B2075" s="751">
        <v>400</v>
      </c>
      <c r="C2075" s="751">
        <v>400</v>
      </c>
      <c r="D2075" s="759" t="s">
        <v>3479</v>
      </c>
    </row>
    <row r="2076" spans="1:4" s="753" customFormat="1" ht="11.25" customHeight="1" x14ac:dyDescent="0.2">
      <c r="A2076" s="1239"/>
      <c r="B2076" s="756">
        <v>100</v>
      </c>
      <c r="C2076" s="756">
        <v>100</v>
      </c>
      <c r="D2076" s="758" t="s">
        <v>711</v>
      </c>
    </row>
    <row r="2077" spans="1:4" s="753" customFormat="1" ht="11.25" customHeight="1" x14ac:dyDescent="0.2">
      <c r="A2077" s="1239"/>
      <c r="B2077" s="754">
        <v>500</v>
      </c>
      <c r="C2077" s="754">
        <v>500</v>
      </c>
      <c r="D2077" s="760" t="s">
        <v>11</v>
      </c>
    </row>
    <row r="2078" spans="1:4" s="753" customFormat="1" ht="11.25" customHeight="1" x14ac:dyDescent="0.2">
      <c r="A2078" s="1239" t="s">
        <v>4116</v>
      </c>
      <c r="B2078" s="756">
        <v>173</v>
      </c>
      <c r="C2078" s="756">
        <v>173</v>
      </c>
      <c r="D2078" s="758" t="s">
        <v>3479</v>
      </c>
    </row>
    <row r="2079" spans="1:4" s="753" customFormat="1" ht="11.25" customHeight="1" x14ac:dyDescent="0.2">
      <c r="A2079" s="1239"/>
      <c r="B2079" s="756">
        <v>173</v>
      </c>
      <c r="C2079" s="756">
        <v>173</v>
      </c>
      <c r="D2079" s="758" t="s">
        <v>11</v>
      </c>
    </row>
    <row r="2080" spans="1:4" s="753" customFormat="1" ht="11.25" customHeight="1" x14ac:dyDescent="0.2">
      <c r="A2080" s="1239" t="s">
        <v>4117</v>
      </c>
      <c r="B2080" s="751">
        <v>125</v>
      </c>
      <c r="C2080" s="751">
        <v>125</v>
      </c>
      <c r="D2080" s="759" t="s">
        <v>3479</v>
      </c>
    </row>
    <row r="2081" spans="1:4" s="753" customFormat="1" ht="11.25" customHeight="1" x14ac:dyDescent="0.2">
      <c r="A2081" s="1239"/>
      <c r="B2081" s="754">
        <v>125</v>
      </c>
      <c r="C2081" s="754">
        <v>125</v>
      </c>
      <c r="D2081" s="760" t="s">
        <v>11</v>
      </c>
    </row>
    <row r="2082" spans="1:4" s="753" customFormat="1" ht="11.25" customHeight="1" x14ac:dyDescent="0.2">
      <c r="A2082" s="1239" t="s">
        <v>4118</v>
      </c>
      <c r="B2082" s="756">
        <v>1000</v>
      </c>
      <c r="C2082" s="756">
        <v>500</v>
      </c>
      <c r="D2082" s="758" t="s">
        <v>2849</v>
      </c>
    </row>
    <row r="2083" spans="1:4" s="753" customFormat="1" ht="11.25" customHeight="1" x14ac:dyDescent="0.2">
      <c r="A2083" s="1239"/>
      <c r="B2083" s="756">
        <v>1000</v>
      </c>
      <c r="C2083" s="756">
        <v>500</v>
      </c>
      <c r="D2083" s="758" t="s">
        <v>11</v>
      </c>
    </row>
    <row r="2084" spans="1:4" s="753" customFormat="1" ht="11.25" customHeight="1" x14ac:dyDescent="0.2">
      <c r="A2084" s="1239" t="s">
        <v>665</v>
      </c>
      <c r="B2084" s="751">
        <v>6000</v>
      </c>
      <c r="C2084" s="751">
        <v>4934.4190099999996</v>
      </c>
      <c r="D2084" s="759" t="s">
        <v>2849</v>
      </c>
    </row>
    <row r="2085" spans="1:4" s="753" customFormat="1" ht="11.25" customHeight="1" x14ac:dyDescent="0.2">
      <c r="A2085" s="1239"/>
      <c r="B2085" s="756">
        <v>8600</v>
      </c>
      <c r="C2085" s="756">
        <v>8600</v>
      </c>
      <c r="D2085" s="758" t="s">
        <v>664</v>
      </c>
    </row>
    <row r="2086" spans="1:4" s="753" customFormat="1" ht="11.25" customHeight="1" x14ac:dyDescent="0.2">
      <c r="A2086" s="1239"/>
      <c r="B2086" s="756">
        <v>1450</v>
      </c>
      <c r="C2086" s="756">
        <v>1299.59448</v>
      </c>
      <c r="D2086" s="758" t="s">
        <v>666</v>
      </c>
    </row>
    <row r="2087" spans="1:4" s="753" customFormat="1" ht="11.25" customHeight="1" x14ac:dyDescent="0.2">
      <c r="A2087" s="1239"/>
      <c r="B2087" s="756">
        <v>50</v>
      </c>
      <c r="C2087" s="756">
        <v>50</v>
      </c>
      <c r="D2087" s="758" t="s">
        <v>742</v>
      </c>
    </row>
    <row r="2088" spans="1:4" s="753" customFormat="1" ht="11.25" customHeight="1" x14ac:dyDescent="0.2">
      <c r="A2088" s="1239"/>
      <c r="B2088" s="756">
        <v>500</v>
      </c>
      <c r="C2088" s="756">
        <v>400</v>
      </c>
      <c r="D2088" s="758" t="s">
        <v>2301</v>
      </c>
    </row>
    <row r="2089" spans="1:4" s="753" customFormat="1" ht="11.25" customHeight="1" x14ac:dyDescent="0.2">
      <c r="A2089" s="1239"/>
      <c r="B2089" s="754">
        <v>16600</v>
      </c>
      <c r="C2089" s="754">
        <v>15284.013489999999</v>
      </c>
      <c r="D2089" s="760" t="s">
        <v>11</v>
      </c>
    </row>
    <row r="2090" spans="1:4" s="753" customFormat="1" ht="11.25" customHeight="1" x14ac:dyDescent="0.2">
      <c r="A2090" s="1239" t="s">
        <v>4119</v>
      </c>
      <c r="B2090" s="756">
        <v>400</v>
      </c>
      <c r="C2090" s="756">
        <v>400</v>
      </c>
      <c r="D2090" s="758" t="s">
        <v>3479</v>
      </c>
    </row>
    <row r="2091" spans="1:4" s="753" customFormat="1" ht="11.25" customHeight="1" x14ac:dyDescent="0.2">
      <c r="A2091" s="1239"/>
      <c r="B2091" s="756">
        <v>400</v>
      </c>
      <c r="C2091" s="756">
        <v>400</v>
      </c>
      <c r="D2091" s="758" t="s">
        <v>11</v>
      </c>
    </row>
    <row r="2092" spans="1:4" s="753" customFormat="1" ht="11.25" customHeight="1" x14ac:dyDescent="0.2">
      <c r="A2092" s="1239" t="s">
        <v>4120</v>
      </c>
      <c r="B2092" s="751">
        <v>11084.61</v>
      </c>
      <c r="C2092" s="751">
        <v>11084.613000000001</v>
      </c>
      <c r="D2092" s="759" t="s">
        <v>894</v>
      </c>
    </row>
    <row r="2093" spans="1:4" s="753" customFormat="1" ht="11.25" customHeight="1" x14ac:dyDescent="0.2">
      <c r="A2093" s="1239"/>
      <c r="B2093" s="754">
        <v>11084.61</v>
      </c>
      <c r="C2093" s="754">
        <v>11084.613000000001</v>
      </c>
      <c r="D2093" s="760" t="s">
        <v>11</v>
      </c>
    </row>
    <row r="2094" spans="1:4" s="753" customFormat="1" ht="11.25" customHeight="1" x14ac:dyDescent="0.2">
      <c r="A2094" s="1239" t="s">
        <v>4121</v>
      </c>
      <c r="B2094" s="756">
        <v>20327.14</v>
      </c>
      <c r="C2094" s="756">
        <v>20327.142</v>
      </c>
      <c r="D2094" s="758" t="s">
        <v>894</v>
      </c>
    </row>
    <row r="2095" spans="1:4" s="753" customFormat="1" ht="11.25" customHeight="1" x14ac:dyDescent="0.2">
      <c r="A2095" s="1239"/>
      <c r="B2095" s="756">
        <v>649.03</v>
      </c>
      <c r="C2095" s="756">
        <v>576.91399999999999</v>
      </c>
      <c r="D2095" s="758" t="s">
        <v>2244</v>
      </c>
    </row>
    <row r="2096" spans="1:4" s="753" customFormat="1" ht="11.25" customHeight="1" x14ac:dyDescent="0.2">
      <c r="A2096" s="1239"/>
      <c r="B2096" s="756">
        <v>20976.17</v>
      </c>
      <c r="C2096" s="756">
        <v>20904.056</v>
      </c>
      <c r="D2096" s="758" t="s">
        <v>11</v>
      </c>
    </row>
    <row r="2097" spans="1:4" s="753" customFormat="1" ht="11.25" customHeight="1" x14ac:dyDescent="0.2">
      <c r="A2097" s="1239" t="s">
        <v>4122</v>
      </c>
      <c r="B2097" s="751">
        <v>4918.3999999999996</v>
      </c>
      <c r="C2097" s="751">
        <v>4918.4040000000005</v>
      </c>
      <c r="D2097" s="759" t="s">
        <v>894</v>
      </c>
    </row>
    <row r="2098" spans="1:4" s="753" customFormat="1" ht="11.25" customHeight="1" x14ac:dyDescent="0.2">
      <c r="A2098" s="1239"/>
      <c r="B2098" s="754">
        <v>4918.3999999999996</v>
      </c>
      <c r="C2098" s="754">
        <v>4918.4040000000005</v>
      </c>
      <c r="D2098" s="760" t="s">
        <v>11</v>
      </c>
    </row>
    <row r="2099" spans="1:4" s="753" customFormat="1" ht="11.25" customHeight="1" x14ac:dyDescent="0.2">
      <c r="A2099" s="1239" t="s">
        <v>4123</v>
      </c>
      <c r="B2099" s="751">
        <v>1228.6300000000001</v>
      </c>
      <c r="C2099" s="751">
        <v>1228.6300000000001</v>
      </c>
      <c r="D2099" s="759" t="s">
        <v>894</v>
      </c>
    </row>
    <row r="2100" spans="1:4" s="753" customFormat="1" ht="11.25" customHeight="1" x14ac:dyDescent="0.2">
      <c r="A2100" s="1239"/>
      <c r="B2100" s="754">
        <v>1228.6300000000001</v>
      </c>
      <c r="C2100" s="754">
        <v>1228.6300000000001</v>
      </c>
      <c r="D2100" s="760" t="s">
        <v>11</v>
      </c>
    </row>
    <row r="2101" spans="1:4" s="753" customFormat="1" ht="21" x14ac:dyDescent="0.2">
      <c r="A2101" s="1239" t="s">
        <v>4124</v>
      </c>
      <c r="B2101" s="751">
        <v>140</v>
      </c>
      <c r="C2101" s="751">
        <v>140</v>
      </c>
      <c r="D2101" s="759" t="s">
        <v>3499</v>
      </c>
    </row>
    <row r="2102" spans="1:4" s="753" customFormat="1" ht="11.25" customHeight="1" x14ac:dyDescent="0.2">
      <c r="A2102" s="1239"/>
      <c r="B2102" s="756">
        <v>10897</v>
      </c>
      <c r="C2102" s="756">
        <v>10862</v>
      </c>
      <c r="D2102" s="758" t="s">
        <v>2676</v>
      </c>
    </row>
    <row r="2103" spans="1:4" s="753" customFormat="1" ht="11.25" customHeight="1" x14ac:dyDescent="0.2">
      <c r="A2103" s="1239"/>
      <c r="B2103" s="756">
        <v>100</v>
      </c>
      <c r="C2103" s="756">
        <v>100</v>
      </c>
      <c r="D2103" s="758" t="s">
        <v>2694</v>
      </c>
    </row>
    <row r="2104" spans="1:4" s="753" customFormat="1" ht="11.25" customHeight="1" x14ac:dyDescent="0.2">
      <c r="A2104" s="1239"/>
      <c r="B2104" s="754">
        <v>11137</v>
      </c>
      <c r="C2104" s="754">
        <v>11102</v>
      </c>
      <c r="D2104" s="760" t="s">
        <v>11</v>
      </c>
    </row>
    <row r="2105" spans="1:4" s="753" customFormat="1" ht="11.25" customHeight="1" x14ac:dyDescent="0.2">
      <c r="A2105" s="1239" t="s">
        <v>4125</v>
      </c>
      <c r="B2105" s="756">
        <v>100</v>
      </c>
      <c r="C2105" s="756">
        <v>100</v>
      </c>
      <c r="D2105" s="758" t="s">
        <v>2685</v>
      </c>
    </row>
    <row r="2106" spans="1:4" s="753" customFormat="1" ht="11.25" customHeight="1" x14ac:dyDescent="0.2">
      <c r="A2106" s="1239"/>
      <c r="B2106" s="756">
        <v>100</v>
      </c>
      <c r="C2106" s="756">
        <v>100</v>
      </c>
      <c r="D2106" s="758" t="s">
        <v>11</v>
      </c>
    </row>
    <row r="2107" spans="1:4" s="753" customFormat="1" ht="11.25" customHeight="1" x14ac:dyDescent="0.2">
      <c r="A2107" s="1239" t="s">
        <v>4126</v>
      </c>
      <c r="B2107" s="751">
        <v>128</v>
      </c>
      <c r="C2107" s="751">
        <v>128</v>
      </c>
      <c r="D2107" s="759" t="s">
        <v>3479</v>
      </c>
    </row>
    <row r="2108" spans="1:4" s="753" customFormat="1" ht="11.25" customHeight="1" x14ac:dyDescent="0.2">
      <c r="A2108" s="1239"/>
      <c r="B2108" s="754">
        <v>128</v>
      </c>
      <c r="C2108" s="754">
        <v>128</v>
      </c>
      <c r="D2108" s="760" t="s">
        <v>11</v>
      </c>
    </row>
    <row r="2109" spans="1:4" s="753" customFormat="1" ht="11.25" customHeight="1" x14ac:dyDescent="0.2">
      <c r="A2109" s="1239" t="s">
        <v>4127</v>
      </c>
      <c r="B2109" s="751">
        <v>148.05000000000001</v>
      </c>
      <c r="C2109" s="751">
        <v>0</v>
      </c>
      <c r="D2109" s="759" t="s">
        <v>3484</v>
      </c>
    </row>
    <row r="2110" spans="1:4" s="753" customFormat="1" ht="11.25" customHeight="1" x14ac:dyDescent="0.2">
      <c r="A2110" s="1239"/>
      <c r="B2110" s="756">
        <v>1000</v>
      </c>
      <c r="C2110" s="756">
        <v>500</v>
      </c>
      <c r="D2110" s="758" t="s">
        <v>2849</v>
      </c>
    </row>
    <row r="2111" spans="1:4" s="753" customFormat="1" ht="11.25" customHeight="1" x14ac:dyDescent="0.2">
      <c r="A2111" s="1239"/>
      <c r="B2111" s="754">
        <v>1148.05</v>
      </c>
      <c r="C2111" s="754">
        <v>500</v>
      </c>
      <c r="D2111" s="760" t="s">
        <v>11</v>
      </c>
    </row>
    <row r="2112" spans="1:4" s="753" customFormat="1" ht="11.25" customHeight="1" x14ac:dyDescent="0.2">
      <c r="A2112" s="1239" t="s">
        <v>4128</v>
      </c>
      <c r="B2112" s="751">
        <v>80</v>
      </c>
      <c r="C2112" s="751">
        <v>80</v>
      </c>
      <c r="D2112" s="759" t="s">
        <v>3479</v>
      </c>
    </row>
    <row r="2113" spans="1:4" s="753" customFormat="1" ht="11.25" customHeight="1" x14ac:dyDescent="0.2">
      <c r="A2113" s="1239"/>
      <c r="B2113" s="754">
        <v>80</v>
      </c>
      <c r="C2113" s="754">
        <v>80</v>
      </c>
      <c r="D2113" s="760" t="s">
        <v>11</v>
      </c>
    </row>
    <row r="2114" spans="1:4" s="753" customFormat="1" ht="21" x14ac:dyDescent="0.2">
      <c r="A2114" s="1239" t="s">
        <v>4129</v>
      </c>
      <c r="B2114" s="756">
        <v>100</v>
      </c>
      <c r="C2114" s="756">
        <v>100</v>
      </c>
      <c r="D2114" s="758" t="s">
        <v>2687</v>
      </c>
    </row>
    <row r="2115" spans="1:4" s="753" customFormat="1" ht="11.25" customHeight="1" x14ac:dyDescent="0.2">
      <c r="A2115" s="1239"/>
      <c r="B2115" s="756">
        <v>100</v>
      </c>
      <c r="C2115" s="756">
        <v>100</v>
      </c>
      <c r="D2115" s="758" t="s">
        <v>11</v>
      </c>
    </row>
    <row r="2116" spans="1:4" s="753" customFormat="1" ht="11.25" customHeight="1" x14ac:dyDescent="0.2">
      <c r="A2116" s="1239" t="s">
        <v>4130</v>
      </c>
      <c r="B2116" s="751">
        <v>991.2</v>
      </c>
      <c r="C2116" s="751">
        <v>495.6</v>
      </c>
      <c r="D2116" s="759" t="s">
        <v>2849</v>
      </c>
    </row>
    <row r="2117" spans="1:4" s="753" customFormat="1" ht="11.25" customHeight="1" x14ac:dyDescent="0.2">
      <c r="A2117" s="1239"/>
      <c r="B2117" s="754">
        <v>991.2</v>
      </c>
      <c r="C2117" s="754">
        <v>495.6</v>
      </c>
      <c r="D2117" s="760" t="s">
        <v>11</v>
      </c>
    </row>
    <row r="2118" spans="1:4" s="753" customFormat="1" ht="11.25" customHeight="1" x14ac:dyDescent="0.2">
      <c r="A2118" s="1239" t="s">
        <v>749</v>
      </c>
      <c r="B2118" s="756">
        <v>15001.19</v>
      </c>
      <c r="C2118" s="756">
        <v>15001.179999999998</v>
      </c>
      <c r="D2118" s="758" t="s">
        <v>894</v>
      </c>
    </row>
    <row r="2119" spans="1:4" s="753" customFormat="1" ht="11.25" customHeight="1" x14ac:dyDescent="0.2">
      <c r="A2119" s="1239"/>
      <c r="B2119" s="756">
        <v>10</v>
      </c>
      <c r="C2119" s="756">
        <v>10</v>
      </c>
      <c r="D2119" s="758" t="s">
        <v>742</v>
      </c>
    </row>
    <row r="2120" spans="1:4" s="753" customFormat="1" ht="11.25" customHeight="1" x14ac:dyDescent="0.2">
      <c r="A2120" s="1239"/>
      <c r="B2120" s="756">
        <v>15011.19</v>
      </c>
      <c r="C2120" s="756">
        <v>15011.179999999998</v>
      </c>
      <c r="D2120" s="758" t="s">
        <v>11</v>
      </c>
    </row>
    <row r="2121" spans="1:4" s="753" customFormat="1" ht="11.25" customHeight="1" x14ac:dyDescent="0.2">
      <c r="A2121" s="1239" t="s">
        <v>4131</v>
      </c>
      <c r="B2121" s="751">
        <v>59.491</v>
      </c>
      <c r="C2121" s="751">
        <v>59.491</v>
      </c>
      <c r="D2121" s="759" t="s">
        <v>2537</v>
      </c>
    </row>
    <row r="2122" spans="1:4" s="753" customFormat="1" ht="11.25" customHeight="1" x14ac:dyDescent="0.2">
      <c r="A2122" s="1239"/>
      <c r="B2122" s="756">
        <v>233.142</v>
      </c>
      <c r="C2122" s="756">
        <v>233.142</v>
      </c>
      <c r="D2122" s="758" t="s">
        <v>899</v>
      </c>
    </row>
    <row r="2123" spans="1:4" s="753" customFormat="1" ht="11.25" customHeight="1" x14ac:dyDescent="0.2">
      <c r="A2123" s="1239"/>
      <c r="B2123" s="756">
        <v>5923.4830000000002</v>
      </c>
      <c r="C2123" s="756">
        <v>5923.4829999999993</v>
      </c>
      <c r="D2123" s="758" t="s">
        <v>894</v>
      </c>
    </row>
    <row r="2124" spans="1:4" s="753" customFormat="1" ht="11.25" customHeight="1" x14ac:dyDescent="0.2">
      <c r="A2124" s="1239"/>
      <c r="B2124" s="756">
        <v>46.1</v>
      </c>
      <c r="C2124" s="756">
        <v>46.1</v>
      </c>
      <c r="D2124" s="758" t="s">
        <v>2679</v>
      </c>
    </row>
    <row r="2125" spans="1:4" s="753" customFormat="1" ht="11.25" customHeight="1" x14ac:dyDescent="0.2">
      <c r="A2125" s="1239"/>
      <c r="B2125" s="756">
        <v>14.6</v>
      </c>
      <c r="C2125" s="756">
        <v>14.6</v>
      </c>
      <c r="D2125" s="758" t="s">
        <v>3673</v>
      </c>
    </row>
    <row r="2126" spans="1:4" s="753" customFormat="1" ht="11.25" customHeight="1" x14ac:dyDescent="0.2">
      <c r="A2126" s="1239"/>
      <c r="B2126" s="754">
        <v>6276.82</v>
      </c>
      <c r="C2126" s="754">
        <v>6276.8159999999998</v>
      </c>
      <c r="D2126" s="760" t="s">
        <v>11</v>
      </c>
    </row>
    <row r="2127" spans="1:4" s="753" customFormat="1" ht="11.25" customHeight="1" x14ac:dyDescent="0.2">
      <c r="A2127" s="1239" t="s">
        <v>4132</v>
      </c>
      <c r="B2127" s="756">
        <v>257.26</v>
      </c>
      <c r="C2127" s="756">
        <v>257.25900000000001</v>
      </c>
      <c r="D2127" s="758" t="s">
        <v>899</v>
      </c>
    </row>
    <row r="2128" spans="1:4" s="753" customFormat="1" ht="11.25" customHeight="1" x14ac:dyDescent="0.2">
      <c r="A2128" s="1239"/>
      <c r="B2128" s="756">
        <v>3451.57</v>
      </c>
      <c r="C2128" s="756">
        <v>3451.5730000000003</v>
      </c>
      <c r="D2128" s="758" t="s">
        <v>894</v>
      </c>
    </row>
    <row r="2129" spans="1:4" s="753" customFormat="1" ht="11.25" customHeight="1" x14ac:dyDescent="0.2">
      <c r="A2129" s="1239"/>
      <c r="B2129" s="756">
        <v>3708.83</v>
      </c>
      <c r="C2129" s="756">
        <v>3708.8320000000003</v>
      </c>
      <c r="D2129" s="758" t="s">
        <v>11</v>
      </c>
    </row>
    <row r="2130" spans="1:4" s="753" customFormat="1" ht="11.25" customHeight="1" x14ac:dyDescent="0.2">
      <c r="A2130" s="1239" t="s">
        <v>4133</v>
      </c>
      <c r="B2130" s="751">
        <v>241.18</v>
      </c>
      <c r="C2130" s="751">
        <v>221.084</v>
      </c>
      <c r="D2130" s="759" t="s">
        <v>899</v>
      </c>
    </row>
    <row r="2131" spans="1:4" s="753" customFormat="1" ht="11.25" customHeight="1" x14ac:dyDescent="0.2">
      <c r="A2131" s="1239"/>
      <c r="B2131" s="756">
        <v>2438.34</v>
      </c>
      <c r="C2131" s="756">
        <v>2438.3440000000001</v>
      </c>
      <c r="D2131" s="758" t="s">
        <v>894</v>
      </c>
    </row>
    <row r="2132" spans="1:4" s="753" customFormat="1" ht="11.25" customHeight="1" x14ac:dyDescent="0.2">
      <c r="A2132" s="1239"/>
      <c r="B2132" s="754">
        <v>2679.52</v>
      </c>
      <c r="C2132" s="754">
        <v>2659.4279999999999</v>
      </c>
      <c r="D2132" s="760" t="s">
        <v>11</v>
      </c>
    </row>
    <row r="2133" spans="1:4" s="753" customFormat="1" ht="11.25" customHeight="1" x14ac:dyDescent="0.2">
      <c r="A2133" s="1239" t="s">
        <v>4134</v>
      </c>
      <c r="B2133" s="756">
        <v>852.17</v>
      </c>
      <c r="C2133" s="756">
        <v>771.78200000000004</v>
      </c>
      <c r="D2133" s="758" t="s">
        <v>899</v>
      </c>
    </row>
    <row r="2134" spans="1:4" s="753" customFormat="1" ht="11.25" customHeight="1" x14ac:dyDescent="0.2">
      <c r="A2134" s="1239"/>
      <c r="B2134" s="756">
        <v>20078.669999999998</v>
      </c>
      <c r="C2134" s="756">
        <v>20078.673000000003</v>
      </c>
      <c r="D2134" s="758" t="s">
        <v>894</v>
      </c>
    </row>
    <row r="2135" spans="1:4" s="753" customFormat="1" ht="11.25" customHeight="1" x14ac:dyDescent="0.2">
      <c r="A2135" s="1239"/>
      <c r="B2135" s="756">
        <v>50</v>
      </c>
      <c r="C2135" s="756">
        <v>50</v>
      </c>
      <c r="D2135" s="758" t="s">
        <v>2674</v>
      </c>
    </row>
    <row r="2136" spans="1:4" s="753" customFormat="1" ht="11.25" customHeight="1" x14ac:dyDescent="0.2">
      <c r="A2136" s="1239"/>
      <c r="B2136" s="756">
        <v>39.9</v>
      </c>
      <c r="C2136" s="756">
        <v>39.9</v>
      </c>
      <c r="D2136" s="758" t="s">
        <v>2482</v>
      </c>
    </row>
    <row r="2137" spans="1:4" s="753" customFormat="1" ht="11.25" customHeight="1" x14ac:dyDescent="0.2">
      <c r="A2137" s="1239"/>
      <c r="B2137" s="756">
        <v>21020.739999999998</v>
      </c>
      <c r="C2137" s="756">
        <v>20940.355000000003</v>
      </c>
      <c r="D2137" s="758" t="s">
        <v>11</v>
      </c>
    </row>
    <row r="2138" spans="1:4" s="753" customFormat="1" ht="11.25" customHeight="1" x14ac:dyDescent="0.2">
      <c r="A2138" s="1239" t="s">
        <v>4135</v>
      </c>
      <c r="B2138" s="751">
        <v>452.55</v>
      </c>
      <c r="C2138" s="751">
        <v>452.55</v>
      </c>
      <c r="D2138" s="759" t="s">
        <v>894</v>
      </c>
    </row>
    <row r="2139" spans="1:4" s="753" customFormat="1" ht="11.25" customHeight="1" x14ac:dyDescent="0.2">
      <c r="A2139" s="1239"/>
      <c r="B2139" s="754">
        <v>452.55</v>
      </c>
      <c r="C2139" s="754">
        <v>452.55</v>
      </c>
      <c r="D2139" s="760" t="s">
        <v>11</v>
      </c>
    </row>
    <row r="2140" spans="1:4" s="753" customFormat="1" ht="11.25" customHeight="1" x14ac:dyDescent="0.2">
      <c r="A2140" s="1239" t="s">
        <v>4136</v>
      </c>
      <c r="B2140" s="756">
        <v>6148.9000000000005</v>
      </c>
      <c r="C2140" s="756">
        <v>6148.8950000000004</v>
      </c>
      <c r="D2140" s="758" t="s">
        <v>894</v>
      </c>
    </row>
    <row r="2141" spans="1:4" s="753" customFormat="1" ht="11.25" customHeight="1" x14ac:dyDescent="0.2">
      <c r="A2141" s="1239"/>
      <c r="B2141" s="756">
        <v>6148.9000000000005</v>
      </c>
      <c r="C2141" s="756">
        <v>6148.8950000000004</v>
      </c>
      <c r="D2141" s="758" t="s">
        <v>11</v>
      </c>
    </row>
    <row r="2142" spans="1:4" s="753" customFormat="1" ht="11.25" customHeight="1" x14ac:dyDescent="0.2">
      <c r="A2142" s="1239" t="s">
        <v>4137</v>
      </c>
      <c r="B2142" s="751">
        <v>2439.87</v>
      </c>
      <c r="C2142" s="751">
        <v>2439.87</v>
      </c>
      <c r="D2142" s="759" t="s">
        <v>894</v>
      </c>
    </row>
    <row r="2143" spans="1:4" s="753" customFormat="1" ht="11.25" customHeight="1" x14ac:dyDescent="0.2">
      <c r="A2143" s="1239"/>
      <c r="B2143" s="754">
        <v>2439.87</v>
      </c>
      <c r="C2143" s="754">
        <v>2439.87</v>
      </c>
      <c r="D2143" s="760" t="s">
        <v>11</v>
      </c>
    </row>
    <row r="2144" spans="1:4" s="753" customFormat="1" ht="11.25" customHeight="1" x14ac:dyDescent="0.2">
      <c r="A2144" s="1239" t="s">
        <v>4138</v>
      </c>
      <c r="B2144" s="751">
        <v>8713.9500000000007</v>
      </c>
      <c r="C2144" s="751">
        <v>8713.9519999999993</v>
      </c>
      <c r="D2144" s="759" t="s">
        <v>894</v>
      </c>
    </row>
    <row r="2145" spans="1:4" s="753" customFormat="1" ht="11.25" customHeight="1" x14ac:dyDescent="0.2">
      <c r="A2145" s="1239"/>
      <c r="B2145" s="754">
        <v>8713.9500000000007</v>
      </c>
      <c r="C2145" s="754">
        <v>8713.9519999999993</v>
      </c>
      <c r="D2145" s="760" t="s">
        <v>11</v>
      </c>
    </row>
    <row r="2146" spans="1:4" s="753" customFormat="1" ht="11.25" customHeight="1" x14ac:dyDescent="0.2">
      <c r="A2146" s="1239" t="s">
        <v>971</v>
      </c>
      <c r="B2146" s="751">
        <v>60</v>
      </c>
      <c r="C2146" s="751">
        <v>60</v>
      </c>
      <c r="D2146" s="759" t="s">
        <v>634</v>
      </c>
    </row>
    <row r="2147" spans="1:4" s="753" customFormat="1" ht="11.25" customHeight="1" x14ac:dyDescent="0.2">
      <c r="A2147" s="1239"/>
      <c r="B2147" s="756">
        <v>70</v>
      </c>
      <c r="C2147" s="756">
        <v>70</v>
      </c>
      <c r="D2147" s="758" t="s">
        <v>638</v>
      </c>
    </row>
    <row r="2148" spans="1:4" s="753" customFormat="1" ht="11.25" customHeight="1" x14ac:dyDescent="0.2">
      <c r="A2148" s="1239"/>
      <c r="B2148" s="754">
        <v>130</v>
      </c>
      <c r="C2148" s="754">
        <v>130</v>
      </c>
      <c r="D2148" s="760" t="s">
        <v>11</v>
      </c>
    </row>
    <row r="2149" spans="1:4" s="753" customFormat="1" ht="11.25" customHeight="1" x14ac:dyDescent="0.2">
      <c r="A2149" s="1239" t="s">
        <v>4139</v>
      </c>
      <c r="B2149" s="756">
        <v>302.8</v>
      </c>
      <c r="C2149" s="756">
        <v>151.4</v>
      </c>
      <c r="D2149" s="758" t="s">
        <v>2849</v>
      </c>
    </row>
    <row r="2150" spans="1:4" s="753" customFormat="1" ht="11.25" customHeight="1" x14ac:dyDescent="0.2">
      <c r="A2150" s="1239"/>
      <c r="B2150" s="756">
        <v>302.8</v>
      </c>
      <c r="C2150" s="756">
        <v>151.4</v>
      </c>
      <c r="D2150" s="758" t="s">
        <v>11</v>
      </c>
    </row>
    <row r="2151" spans="1:4" s="753" customFormat="1" ht="11.25" customHeight="1" x14ac:dyDescent="0.2">
      <c r="A2151" s="1239" t="s">
        <v>772</v>
      </c>
      <c r="B2151" s="751">
        <v>700</v>
      </c>
      <c r="C2151" s="751">
        <v>700</v>
      </c>
      <c r="D2151" s="752" t="s">
        <v>771</v>
      </c>
    </row>
    <row r="2152" spans="1:4" s="753" customFormat="1" ht="11.25" customHeight="1" x14ac:dyDescent="0.2">
      <c r="A2152" s="1239"/>
      <c r="B2152" s="754">
        <v>700</v>
      </c>
      <c r="C2152" s="754">
        <v>700</v>
      </c>
      <c r="D2152" s="755" t="s">
        <v>11</v>
      </c>
    </row>
    <row r="2153" spans="1:4" s="753" customFormat="1" ht="11.25" customHeight="1" x14ac:dyDescent="0.2">
      <c r="A2153" s="1239" t="s">
        <v>773</v>
      </c>
      <c r="B2153" s="756">
        <v>200</v>
      </c>
      <c r="C2153" s="756">
        <v>200</v>
      </c>
      <c r="D2153" s="757" t="s">
        <v>771</v>
      </c>
    </row>
    <row r="2154" spans="1:4" s="753" customFormat="1" ht="11.25" customHeight="1" x14ac:dyDescent="0.2">
      <c r="A2154" s="1239"/>
      <c r="B2154" s="756">
        <v>200</v>
      </c>
      <c r="C2154" s="756">
        <v>200</v>
      </c>
      <c r="D2154" s="757" t="s">
        <v>11</v>
      </c>
    </row>
    <row r="2155" spans="1:4" s="753" customFormat="1" ht="11.25" customHeight="1" x14ac:dyDescent="0.2">
      <c r="A2155" s="1239" t="s">
        <v>5162</v>
      </c>
      <c r="B2155" s="751">
        <v>20</v>
      </c>
      <c r="C2155" s="751">
        <v>20</v>
      </c>
      <c r="D2155" s="752" t="s">
        <v>711</v>
      </c>
    </row>
    <row r="2156" spans="1:4" s="753" customFormat="1" ht="11.25" customHeight="1" x14ac:dyDescent="0.2">
      <c r="A2156" s="1239"/>
      <c r="B2156" s="754">
        <v>20</v>
      </c>
      <c r="C2156" s="754">
        <v>20</v>
      </c>
      <c r="D2156" s="755" t="s">
        <v>11</v>
      </c>
    </row>
    <row r="2157" spans="1:4" s="753" customFormat="1" ht="11.25" customHeight="1" x14ac:dyDescent="0.2">
      <c r="A2157" s="1239" t="s">
        <v>4140</v>
      </c>
      <c r="B2157" s="756">
        <v>99</v>
      </c>
      <c r="C2157" s="756">
        <v>99</v>
      </c>
      <c r="D2157" s="757" t="s">
        <v>2692</v>
      </c>
    </row>
    <row r="2158" spans="1:4" s="753" customFormat="1" ht="11.25" customHeight="1" x14ac:dyDescent="0.2">
      <c r="A2158" s="1239"/>
      <c r="B2158" s="756">
        <v>202</v>
      </c>
      <c r="C2158" s="756">
        <v>201.53800000000001</v>
      </c>
      <c r="D2158" s="757" t="s">
        <v>678</v>
      </c>
    </row>
    <row r="2159" spans="1:4" s="753" customFormat="1" ht="11.25" customHeight="1" x14ac:dyDescent="0.2">
      <c r="A2159" s="1239"/>
      <c r="B2159" s="756">
        <v>301</v>
      </c>
      <c r="C2159" s="756">
        <v>300.53800000000001</v>
      </c>
      <c r="D2159" s="757" t="s">
        <v>11</v>
      </c>
    </row>
    <row r="2160" spans="1:4" s="753" customFormat="1" ht="11.25" customHeight="1" x14ac:dyDescent="0.2">
      <c r="A2160" s="1239" t="s">
        <v>4141</v>
      </c>
      <c r="B2160" s="751">
        <v>180</v>
      </c>
      <c r="C2160" s="751">
        <v>180</v>
      </c>
      <c r="D2160" s="752" t="s">
        <v>2676</v>
      </c>
    </row>
    <row r="2161" spans="1:4" s="753" customFormat="1" ht="11.25" customHeight="1" x14ac:dyDescent="0.2">
      <c r="A2161" s="1239"/>
      <c r="B2161" s="754">
        <v>180</v>
      </c>
      <c r="C2161" s="754">
        <v>180</v>
      </c>
      <c r="D2161" s="755" t="s">
        <v>11</v>
      </c>
    </row>
    <row r="2162" spans="1:4" s="753" customFormat="1" ht="11.25" customHeight="1" x14ac:dyDescent="0.2">
      <c r="A2162" s="1239" t="s">
        <v>4142</v>
      </c>
      <c r="B2162" s="756">
        <v>50</v>
      </c>
      <c r="C2162" s="756">
        <v>50</v>
      </c>
      <c r="D2162" s="757" t="s">
        <v>678</v>
      </c>
    </row>
    <row r="2163" spans="1:4" s="753" customFormat="1" ht="11.25" customHeight="1" x14ac:dyDescent="0.2">
      <c r="A2163" s="1239"/>
      <c r="B2163" s="756">
        <v>50</v>
      </c>
      <c r="C2163" s="756">
        <v>50</v>
      </c>
      <c r="D2163" s="757" t="s">
        <v>11</v>
      </c>
    </row>
    <row r="2164" spans="1:4" s="764" customFormat="1" ht="21" customHeight="1" x14ac:dyDescent="0.2">
      <c r="A2164" s="761" t="s">
        <v>10</v>
      </c>
      <c r="B2164" s="762">
        <v>3030097.24</v>
      </c>
      <c r="C2164" s="762">
        <v>2969634.2376199989</v>
      </c>
      <c r="D2164" s="763"/>
    </row>
    <row r="2165" spans="1:4" s="741" customFormat="1" ht="12.75" x14ac:dyDescent="0.2">
      <c r="A2165" s="765"/>
      <c r="B2165" s="766"/>
      <c r="C2165" s="766"/>
      <c r="D2165" s="767"/>
    </row>
    <row r="2166" spans="1:4" s="741" customFormat="1" ht="12.75" x14ac:dyDescent="0.2">
      <c r="A2166" s="765"/>
      <c r="B2166" s="768"/>
      <c r="C2166" s="768"/>
      <c r="D2166" s="767"/>
    </row>
    <row r="2167" spans="1:4" s="741" customFormat="1" ht="12.75" x14ac:dyDescent="0.2">
      <c r="A2167" s="699" t="s">
        <v>3474</v>
      </c>
      <c r="B2167" s="766"/>
      <c r="C2167" s="766"/>
      <c r="D2167" s="767"/>
    </row>
    <row r="2168" spans="1:4" s="741" customFormat="1" ht="12.75" x14ac:dyDescent="0.2">
      <c r="A2168" s="699" t="s">
        <v>4143</v>
      </c>
      <c r="B2168" s="766"/>
      <c r="C2168" s="766"/>
      <c r="D2168" s="767"/>
    </row>
    <row r="2171" spans="1:4" x14ac:dyDescent="0.25">
      <c r="B2171" s="770"/>
      <c r="C2171" s="770"/>
      <c r="D2171" s="770"/>
    </row>
    <row r="2172" spans="1:4" x14ac:dyDescent="0.25">
      <c r="B2172" s="771"/>
      <c r="C2172" s="771"/>
      <c r="D2172" s="770"/>
    </row>
    <row r="2173" spans="1:4" x14ac:dyDescent="0.25">
      <c r="B2173" s="770"/>
      <c r="C2173" s="770"/>
      <c r="D2173" s="770"/>
    </row>
    <row r="2174" spans="1:4" x14ac:dyDescent="0.25">
      <c r="B2174" s="770"/>
      <c r="C2174" s="770"/>
      <c r="D2174" s="770"/>
    </row>
    <row r="2175" spans="1:4" x14ac:dyDescent="0.25">
      <c r="B2175" s="770"/>
      <c r="C2175" s="770"/>
      <c r="D2175" s="770"/>
    </row>
    <row r="2176" spans="1:4" x14ac:dyDescent="0.25">
      <c r="B2176" s="770"/>
      <c r="C2176" s="770"/>
      <c r="D2176" s="770"/>
    </row>
  </sheetData>
  <mergeCells count="937">
    <mergeCell ref="A16:A17"/>
    <mergeCell ref="A18:A19"/>
    <mergeCell ref="A20:A21"/>
    <mergeCell ref="A22:A23"/>
    <mergeCell ref="A24:A25"/>
    <mergeCell ref="A26:A27"/>
    <mergeCell ref="A1:D1"/>
    <mergeCell ref="A4:A5"/>
    <mergeCell ref="A6:A8"/>
    <mergeCell ref="A9:A11"/>
    <mergeCell ref="A12:A13"/>
    <mergeCell ref="A14:A15"/>
    <mergeCell ref="A40:A41"/>
    <mergeCell ref="A42:A43"/>
    <mergeCell ref="A44:A46"/>
    <mergeCell ref="A47:A48"/>
    <mergeCell ref="A49:A51"/>
    <mergeCell ref="A52:A55"/>
    <mergeCell ref="A28:A29"/>
    <mergeCell ref="A30:A31"/>
    <mergeCell ref="A32:A33"/>
    <mergeCell ref="A34:A35"/>
    <mergeCell ref="A36:A37"/>
    <mergeCell ref="A38:A39"/>
    <mergeCell ref="A71:A73"/>
    <mergeCell ref="A74:A75"/>
    <mergeCell ref="A76:A77"/>
    <mergeCell ref="A78:A79"/>
    <mergeCell ref="A80:A81"/>
    <mergeCell ref="A82:A86"/>
    <mergeCell ref="A56:A57"/>
    <mergeCell ref="A58:A59"/>
    <mergeCell ref="A60:A64"/>
    <mergeCell ref="A65:A66"/>
    <mergeCell ref="A67:A68"/>
    <mergeCell ref="A69:A70"/>
    <mergeCell ref="A100:A104"/>
    <mergeCell ref="A105:A106"/>
    <mergeCell ref="A107:A108"/>
    <mergeCell ref="A109:A110"/>
    <mergeCell ref="A111:A112"/>
    <mergeCell ref="A113:A114"/>
    <mergeCell ref="A87:A88"/>
    <mergeCell ref="A89:A90"/>
    <mergeCell ref="A91:A92"/>
    <mergeCell ref="A93:A94"/>
    <mergeCell ref="A95:A97"/>
    <mergeCell ref="A98:A99"/>
    <mergeCell ref="A131:A132"/>
    <mergeCell ref="A133:A134"/>
    <mergeCell ref="A135:A136"/>
    <mergeCell ref="A137:A138"/>
    <mergeCell ref="A139:A140"/>
    <mergeCell ref="A141:A142"/>
    <mergeCell ref="A115:A118"/>
    <mergeCell ref="A119:A120"/>
    <mergeCell ref="A121:A122"/>
    <mergeCell ref="A123:A125"/>
    <mergeCell ref="A126:A127"/>
    <mergeCell ref="A128:A130"/>
    <mergeCell ref="A157:A158"/>
    <mergeCell ref="A159:A160"/>
    <mergeCell ref="A161:A162"/>
    <mergeCell ref="A163:A164"/>
    <mergeCell ref="A165:A166"/>
    <mergeCell ref="A167:A168"/>
    <mergeCell ref="A143:A144"/>
    <mergeCell ref="A145:A146"/>
    <mergeCell ref="A147:A150"/>
    <mergeCell ref="A151:A152"/>
    <mergeCell ref="A153:A154"/>
    <mergeCell ref="A155:A156"/>
    <mergeCell ref="A184:A185"/>
    <mergeCell ref="A186:A187"/>
    <mergeCell ref="A188:A189"/>
    <mergeCell ref="A190:A191"/>
    <mergeCell ref="A192:A193"/>
    <mergeCell ref="A194:A195"/>
    <mergeCell ref="A169:A170"/>
    <mergeCell ref="A171:A173"/>
    <mergeCell ref="A174:A176"/>
    <mergeCell ref="A177:A178"/>
    <mergeCell ref="A179:A181"/>
    <mergeCell ref="A182:A183"/>
    <mergeCell ref="A210:A211"/>
    <mergeCell ref="A212:A213"/>
    <mergeCell ref="A214:A215"/>
    <mergeCell ref="A216:A217"/>
    <mergeCell ref="A218:A219"/>
    <mergeCell ref="A220:A221"/>
    <mergeCell ref="A196:A197"/>
    <mergeCell ref="A198:A200"/>
    <mergeCell ref="A201:A202"/>
    <mergeCell ref="A203:A204"/>
    <mergeCell ref="A205:A207"/>
    <mergeCell ref="A208:A209"/>
    <mergeCell ref="A237:A238"/>
    <mergeCell ref="A239:A240"/>
    <mergeCell ref="A241:A242"/>
    <mergeCell ref="A243:A244"/>
    <mergeCell ref="A245:A249"/>
    <mergeCell ref="A250:A251"/>
    <mergeCell ref="A222:A223"/>
    <mergeCell ref="A224:A225"/>
    <mergeCell ref="A226:A227"/>
    <mergeCell ref="A228:A232"/>
    <mergeCell ref="A233:A234"/>
    <mergeCell ref="A235:A236"/>
    <mergeCell ref="A271:A273"/>
    <mergeCell ref="A274:A276"/>
    <mergeCell ref="A277:A281"/>
    <mergeCell ref="A282:A283"/>
    <mergeCell ref="A284:A285"/>
    <mergeCell ref="A286:A287"/>
    <mergeCell ref="A252:A254"/>
    <mergeCell ref="A255:A257"/>
    <mergeCell ref="A258:A259"/>
    <mergeCell ref="A260:A261"/>
    <mergeCell ref="A262:A268"/>
    <mergeCell ref="A269:A270"/>
    <mergeCell ref="A301:A302"/>
    <mergeCell ref="A303:A304"/>
    <mergeCell ref="A305:A306"/>
    <mergeCell ref="A307:A308"/>
    <mergeCell ref="A309:A311"/>
    <mergeCell ref="A312:A314"/>
    <mergeCell ref="A288:A289"/>
    <mergeCell ref="A290:A292"/>
    <mergeCell ref="A293:A294"/>
    <mergeCell ref="A295:A296"/>
    <mergeCell ref="A297:A298"/>
    <mergeCell ref="A299:A300"/>
    <mergeCell ref="A327:A328"/>
    <mergeCell ref="A329:A330"/>
    <mergeCell ref="A331:A332"/>
    <mergeCell ref="A333:A334"/>
    <mergeCell ref="A335:A336"/>
    <mergeCell ref="A337:A338"/>
    <mergeCell ref="A315:A316"/>
    <mergeCell ref="A317:A318"/>
    <mergeCell ref="A319:A320"/>
    <mergeCell ref="A321:A322"/>
    <mergeCell ref="A323:A324"/>
    <mergeCell ref="A325:A326"/>
    <mergeCell ref="A353:A354"/>
    <mergeCell ref="A355:A357"/>
    <mergeCell ref="A358:A360"/>
    <mergeCell ref="A361:A362"/>
    <mergeCell ref="A363:A364"/>
    <mergeCell ref="A365:A367"/>
    <mergeCell ref="A339:A340"/>
    <mergeCell ref="A341:A342"/>
    <mergeCell ref="A343:A346"/>
    <mergeCell ref="A347:A348"/>
    <mergeCell ref="A349:A350"/>
    <mergeCell ref="A351:A352"/>
    <mergeCell ref="A380:A381"/>
    <mergeCell ref="A382:A383"/>
    <mergeCell ref="A384:A385"/>
    <mergeCell ref="A386:A387"/>
    <mergeCell ref="A388:A389"/>
    <mergeCell ref="A390:A391"/>
    <mergeCell ref="A368:A369"/>
    <mergeCell ref="A370:A371"/>
    <mergeCell ref="A372:A373"/>
    <mergeCell ref="A374:A375"/>
    <mergeCell ref="A376:A377"/>
    <mergeCell ref="A378:A379"/>
    <mergeCell ref="A404:A405"/>
    <mergeCell ref="A406:A407"/>
    <mergeCell ref="A408:A409"/>
    <mergeCell ref="A410:A411"/>
    <mergeCell ref="A412:A413"/>
    <mergeCell ref="A414:A415"/>
    <mergeCell ref="A392:A393"/>
    <mergeCell ref="A394:A395"/>
    <mergeCell ref="A396:A397"/>
    <mergeCell ref="A398:A399"/>
    <mergeCell ref="A400:A401"/>
    <mergeCell ref="A402:A403"/>
    <mergeCell ref="A430:A431"/>
    <mergeCell ref="A432:A434"/>
    <mergeCell ref="A435:A438"/>
    <mergeCell ref="A439:A440"/>
    <mergeCell ref="A441:A442"/>
    <mergeCell ref="A443:A448"/>
    <mergeCell ref="A416:A417"/>
    <mergeCell ref="A418:A419"/>
    <mergeCell ref="A420:A421"/>
    <mergeCell ref="A422:A423"/>
    <mergeCell ref="A424:A427"/>
    <mergeCell ref="A428:A429"/>
    <mergeCell ref="A462:A463"/>
    <mergeCell ref="A464:A466"/>
    <mergeCell ref="A467:A469"/>
    <mergeCell ref="A470:A471"/>
    <mergeCell ref="A472:A473"/>
    <mergeCell ref="A474:A475"/>
    <mergeCell ref="A449:A450"/>
    <mergeCell ref="A451:A452"/>
    <mergeCell ref="A453:A454"/>
    <mergeCell ref="A455:A456"/>
    <mergeCell ref="A457:A459"/>
    <mergeCell ref="A460:A461"/>
    <mergeCell ref="A488:A489"/>
    <mergeCell ref="A490:A491"/>
    <mergeCell ref="A492:A494"/>
    <mergeCell ref="A495:A496"/>
    <mergeCell ref="A497:A499"/>
    <mergeCell ref="A500:A501"/>
    <mergeCell ref="A476:A477"/>
    <mergeCell ref="A478:A479"/>
    <mergeCell ref="A480:A481"/>
    <mergeCell ref="A482:A483"/>
    <mergeCell ref="A484:A485"/>
    <mergeCell ref="A486:A487"/>
    <mergeCell ref="A518:A519"/>
    <mergeCell ref="A520:A521"/>
    <mergeCell ref="A522:A523"/>
    <mergeCell ref="A524:A525"/>
    <mergeCell ref="A526:A533"/>
    <mergeCell ref="A534:A535"/>
    <mergeCell ref="A502:A503"/>
    <mergeCell ref="A504:A505"/>
    <mergeCell ref="A506:A511"/>
    <mergeCell ref="A512:A513"/>
    <mergeCell ref="A514:A515"/>
    <mergeCell ref="A516:A517"/>
    <mergeCell ref="A549:A551"/>
    <mergeCell ref="A552:A553"/>
    <mergeCell ref="A554:A555"/>
    <mergeCell ref="A556:A557"/>
    <mergeCell ref="A558:A559"/>
    <mergeCell ref="A560:A561"/>
    <mergeCell ref="A536:A538"/>
    <mergeCell ref="A539:A540"/>
    <mergeCell ref="A541:A542"/>
    <mergeCell ref="A543:A544"/>
    <mergeCell ref="A545:A546"/>
    <mergeCell ref="A547:A548"/>
    <mergeCell ref="A576:A578"/>
    <mergeCell ref="A579:A580"/>
    <mergeCell ref="A581:A583"/>
    <mergeCell ref="A584:A586"/>
    <mergeCell ref="A587:A588"/>
    <mergeCell ref="A589:A590"/>
    <mergeCell ref="A562:A563"/>
    <mergeCell ref="A564:A565"/>
    <mergeCell ref="A566:A568"/>
    <mergeCell ref="A569:A570"/>
    <mergeCell ref="A571:A572"/>
    <mergeCell ref="A573:A575"/>
    <mergeCell ref="A603:A604"/>
    <mergeCell ref="A605:A606"/>
    <mergeCell ref="A607:A608"/>
    <mergeCell ref="A609:A610"/>
    <mergeCell ref="A611:A612"/>
    <mergeCell ref="A613:A614"/>
    <mergeCell ref="A591:A592"/>
    <mergeCell ref="A593:A594"/>
    <mergeCell ref="A595:A596"/>
    <mergeCell ref="A597:A598"/>
    <mergeCell ref="A599:A600"/>
    <mergeCell ref="A601:A602"/>
    <mergeCell ref="A630:A632"/>
    <mergeCell ref="A633:A634"/>
    <mergeCell ref="A635:A636"/>
    <mergeCell ref="A637:A638"/>
    <mergeCell ref="A639:A640"/>
    <mergeCell ref="A641:A642"/>
    <mergeCell ref="A615:A618"/>
    <mergeCell ref="A619:A620"/>
    <mergeCell ref="A621:A622"/>
    <mergeCell ref="A623:A624"/>
    <mergeCell ref="A625:A626"/>
    <mergeCell ref="A627:A629"/>
    <mergeCell ref="A655:A656"/>
    <mergeCell ref="A657:A658"/>
    <mergeCell ref="A659:A660"/>
    <mergeCell ref="A661:A662"/>
    <mergeCell ref="A663:A664"/>
    <mergeCell ref="A665:A667"/>
    <mergeCell ref="A643:A644"/>
    <mergeCell ref="A645:A646"/>
    <mergeCell ref="A647:A648"/>
    <mergeCell ref="A649:A650"/>
    <mergeCell ref="A651:A652"/>
    <mergeCell ref="A653:A654"/>
    <mergeCell ref="A682:A683"/>
    <mergeCell ref="A684:A685"/>
    <mergeCell ref="A686:A687"/>
    <mergeCell ref="A688:A689"/>
    <mergeCell ref="A690:A691"/>
    <mergeCell ref="A692:A695"/>
    <mergeCell ref="A668:A670"/>
    <mergeCell ref="A671:A672"/>
    <mergeCell ref="A673:A675"/>
    <mergeCell ref="A676:A677"/>
    <mergeCell ref="A678:A679"/>
    <mergeCell ref="A680:A681"/>
    <mergeCell ref="A708:A710"/>
    <mergeCell ref="A711:A713"/>
    <mergeCell ref="A714:A715"/>
    <mergeCell ref="A716:A717"/>
    <mergeCell ref="A718:A719"/>
    <mergeCell ref="A720:A721"/>
    <mergeCell ref="A696:A697"/>
    <mergeCell ref="A698:A699"/>
    <mergeCell ref="A700:A701"/>
    <mergeCell ref="A702:A703"/>
    <mergeCell ref="A704:A705"/>
    <mergeCell ref="A706:A707"/>
    <mergeCell ref="A744:A748"/>
    <mergeCell ref="A749:A751"/>
    <mergeCell ref="A752:A754"/>
    <mergeCell ref="A755:A758"/>
    <mergeCell ref="A759:A762"/>
    <mergeCell ref="A763:A766"/>
    <mergeCell ref="A722:A723"/>
    <mergeCell ref="A724:A725"/>
    <mergeCell ref="A726:A729"/>
    <mergeCell ref="A730:A734"/>
    <mergeCell ref="A735:A737"/>
    <mergeCell ref="A738:A743"/>
    <mergeCell ref="A791:A793"/>
    <mergeCell ref="A794:A795"/>
    <mergeCell ref="A796:A797"/>
    <mergeCell ref="A798:A799"/>
    <mergeCell ref="A800:A802"/>
    <mergeCell ref="A803:A805"/>
    <mergeCell ref="A767:A771"/>
    <mergeCell ref="A772:A778"/>
    <mergeCell ref="A779:A783"/>
    <mergeCell ref="A784:A786"/>
    <mergeCell ref="A787:A788"/>
    <mergeCell ref="A789:A790"/>
    <mergeCell ref="A819:A820"/>
    <mergeCell ref="A821:A822"/>
    <mergeCell ref="A823:A824"/>
    <mergeCell ref="A825:A826"/>
    <mergeCell ref="A827:A828"/>
    <mergeCell ref="A829:A830"/>
    <mergeCell ref="A806:A807"/>
    <mergeCell ref="A808:A809"/>
    <mergeCell ref="A810:A812"/>
    <mergeCell ref="A813:A814"/>
    <mergeCell ref="A815:A816"/>
    <mergeCell ref="A817:A818"/>
    <mergeCell ref="A844:A845"/>
    <mergeCell ref="A846:A847"/>
    <mergeCell ref="A848:A849"/>
    <mergeCell ref="A850:A851"/>
    <mergeCell ref="A852:A853"/>
    <mergeCell ref="A854:A855"/>
    <mergeCell ref="A831:A832"/>
    <mergeCell ref="A833:A834"/>
    <mergeCell ref="A835:A836"/>
    <mergeCell ref="A837:A839"/>
    <mergeCell ref="A840:A841"/>
    <mergeCell ref="A842:A843"/>
    <mergeCell ref="A868:A869"/>
    <mergeCell ref="A870:A871"/>
    <mergeCell ref="A872:A873"/>
    <mergeCell ref="A874:A875"/>
    <mergeCell ref="A876:A877"/>
    <mergeCell ref="A878:A879"/>
    <mergeCell ref="A856:A857"/>
    <mergeCell ref="A858:A859"/>
    <mergeCell ref="A860:A861"/>
    <mergeCell ref="A862:A863"/>
    <mergeCell ref="A864:A865"/>
    <mergeCell ref="A866:A867"/>
    <mergeCell ref="A903:A904"/>
    <mergeCell ref="A905:A906"/>
    <mergeCell ref="A907:A908"/>
    <mergeCell ref="A909:A910"/>
    <mergeCell ref="A911:A912"/>
    <mergeCell ref="A913:A914"/>
    <mergeCell ref="A880:A884"/>
    <mergeCell ref="A885:A886"/>
    <mergeCell ref="A887:A890"/>
    <mergeCell ref="A891:A892"/>
    <mergeCell ref="A893:A894"/>
    <mergeCell ref="A895:A902"/>
    <mergeCell ref="A930:A931"/>
    <mergeCell ref="A932:A934"/>
    <mergeCell ref="A935:A937"/>
    <mergeCell ref="A938:A939"/>
    <mergeCell ref="A940:A942"/>
    <mergeCell ref="A943:A944"/>
    <mergeCell ref="A915:A919"/>
    <mergeCell ref="A920:A921"/>
    <mergeCell ref="A922:A923"/>
    <mergeCell ref="A924:A925"/>
    <mergeCell ref="A926:A927"/>
    <mergeCell ref="A928:A929"/>
    <mergeCell ref="A957:A958"/>
    <mergeCell ref="A959:A960"/>
    <mergeCell ref="A961:A962"/>
    <mergeCell ref="A963:A964"/>
    <mergeCell ref="A965:A966"/>
    <mergeCell ref="A967:A968"/>
    <mergeCell ref="A945:A946"/>
    <mergeCell ref="A947:A948"/>
    <mergeCell ref="A949:A950"/>
    <mergeCell ref="A951:A952"/>
    <mergeCell ref="A953:A954"/>
    <mergeCell ref="A955:A956"/>
    <mergeCell ref="A982:A983"/>
    <mergeCell ref="A984:A986"/>
    <mergeCell ref="A987:A988"/>
    <mergeCell ref="A989:A992"/>
    <mergeCell ref="A993:A994"/>
    <mergeCell ref="A995:A996"/>
    <mergeCell ref="A969:A970"/>
    <mergeCell ref="A971:A972"/>
    <mergeCell ref="A973:A974"/>
    <mergeCell ref="A975:A977"/>
    <mergeCell ref="A978:A979"/>
    <mergeCell ref="A980:A981"/>
    <mergeCell ref="A1009:A1011"/>
    <mergeCell ref="A1012:A1013"/>
    <mergeCell ref="A1014:A1015"/>
    <mergeCell ref="A1016:A1017"/>
    <mergeCell ref="A1018:A1019"/>
    <mergeCell ref="A1020:A1021"/>
    <mergeCell ref="A997:A998"/>
    <mergeCell ref="A999:A1000"/>
    <mergeCell ref="A1001:A1002"/>
    <mergeCell ref="A1003:A1004"/>
    <mergeCell ref="A1005:A1006"/>
    <mergeCell ref="A1007:A1008"/>
    <mergeCell ref="A1035:A1036"/>
    <mergeCell ref="A1037:A1038"/>
    <mergeCell ref="A1039:A1040"/>
    <mergeCell ref="A1041:A1042"/>
    <mergeCell ref="A1043:A1044"/>
    <mergeCell ref="A1045:A1046"/>
    <mergeCell ref="A1022:A1023"/>
    <mergeCell ref="A1024:A1025"/>
    <mergeCell ref="A1026:A1027"/>
    <mergeCell ref="A1028:A1029"/>
    <mergeCell ref="A1030:A1032"/>
    <mergeCell ref="A1033:A1034"/>
    <mergeCell ref="A1060:A1061"/>
    <mergeCell ref="A1062:A1064"/>
    <mergeCell ref="A1065:A1066"/>
    <mergeCell ref="A1067:A1070"/>
    <mergeCell ref="A1071:A1072"/>
    <mergeCell ref="A1073:A1074"/>
    <mergeCell ref="A1047:A1049"/>
    <mergeCell ref="A1050:A1051"/>
    <mergeCell ref="A1052:A1053"/>
    <mergeCell ref="A1054:A1055"/>
    <mergeCell ref="A1056:A1057"/>
    <mergeCell ref="A1058:A1059"/>
    <mergeCell ref="A1087:A1088"/>
    <mergeCell ref="A1089:A1090"/>
    <mergeCell ref="A1091:A1092"/>
    <mergeCell ref="A1093:A1094"/>
    <mergeCell ref="A1095:A1096"/>
    <mergeCell ref="A1097:A1098"/>
    <mergeCell ref="A1075:A1076"/>
    <mergeCell ref="A1077:A1078"/>
    <mergeCell ref="A1079:A1080"/>
    <mergeCell ref="A1081:A1082"/>
    <mergeCell ref="A1083:A1084"/>
    <mergeCell ref="A1085:A1086"/>
    <mergeCell ref="A1113:A1114"/>
    <mergeCell ref="A1115:A1116"/>
    <mergeCell ref="A1117:A1118"/>
    <mergeCell ref="A1119:A1120"/>
    <mergeCell ref="A1121:A1122"/>
    <mergeCell ref="A1123:A1124"/>
    <mergeCell ref="A1099:A1100"/>
    <mergeCell ref="A1101:A1103"/>
    <mergeCell ref="A1104:A1105"/>
    <mergeCell ref="A1106:A1107"/>
    <mergeCell ref="A1108:A1110"/>
    <mergeCell ref="A1111:A1112"/>
    <mergeCell ref="A1140:A1141"/>
    <mergeCell ref="A1142:A1146"/>
    <mergeCell ref="A1147:A1148"/>
    <mergeCell ref="A1149:A1150"/>
    <mergeCell ref="A1151:A1152"/>
    <mergeCell ref="A1153:A1154"/>
    <mergeCell ref="A1125:A1127"/>
    <mergeCell ref="A1128:A1129"/>
    <mergeCell ref="A1130:A1131"/>
    <mergeCell ref="A1132:A1134"/>
    <mergeCell ref="A1135:A1137"/>
    <mergeCell ref="A1138:A1139"/>
    <mergeCell ref="A1167:A1170"/>
    <mergeCell ref="A1171:A1172"/>
    <mergeCell ref="A1173:A1174"/>
    <mergeCell ref="A1175:A1176"/>
    <mergeCell ref="A1177:A1178"/>
    <mergeCell ref="A1179:A1180"/>
    <mergeCell ref="A1155:A1156"/>
    <mergeCell ref="A1157:A1158"/>
    <mergeCell ref="A1159:A1160"/>
    <mergeCell ref="A1161:A1162"/>
    <mergeCell ref="A1163:A1164"/>
    <mergeCell ref="A1165:A1166"/>
    <mergeCell ref="A1193:A1194"/>
    <mergeCell ref="A1195:A1196"/>
    <mergeCell ref="A1197:A1198"/>
    <mergeCell ref="A1199:A1200"/>
    <mergeCell ref="A1201:A1202"/>
    <mergeCell ref="A1203:A1204"/>
    <mergeCell ref="A1181:A1182"/>
    <mergeCell ref="A1183:A1184"/>
    <mergeCell ref="A1185:A1186"/>
    <mergeCell ref="A1187:A1188"/>
    <mergeCell ref="A1189:A1190"/>
    <mergeCell ref="A1191:A1192"/>
    <mergeCell ref="A1219:A1221"/>
    <mergeCell ref="A1222:A1225"/>
    <mergeCell ref="A1226:A1227"/>
    <mergeCell ref="A1228:A1229"/>
    <mergeCell ref="A1230:A1232"/>
    <mergeCell ref="A1233:A1234"/>
    <mergeCell ref="A1205:A1206"/>
    <mergeCell ref="A1207:A1208"/>
    <mergeCell ref="A1209:A1212"/>
    <mergeCell ref="A1213:A1214"/>
    <mergeCell ref="A1215:A1216"/>
    <mergeCell ref="A1217:A1218"/>
    <mergeCell ref="A1248:A1249"/>
    <mergeCell ref="A1250:A1251"/>
    <mergeCell ref="A1252:A1253"/>
    <mergeCell ref="A1254:A1255"/>
    <mergeCell ref="A1256:A1257"/>
    <mergeCell ref="A1258:A1259"/>
    <mergeCell ref="A1235:A1237"/>
    <mergeCell ref="A1238:A1239"/>
    <mergeCell ref="A1240:A1241"/>
    <mergeCell ref="A1242:A1243"/>
    <mergeCell ref="A1244:A1245"/>
    <mergeCell ref="A1246:A1247"/>
    <mergeCell ref="A1272:A1273"/>
    <mergeCell ref="A1274:A1275"/>
    <mergeCell ref="A1276:A1277"/>
    <mergeCell ref="A1278:A1279"/>
    <mergeCell ref="A1280:A1281"/>
    <mergeCell ref="A1282:A1283"/>
    <mergeCell ref="A1260:A1261"/>
    <mergeCell ref="A1262:A1263"/>
    <mergeCell ref="A1264:A1265"/>
    <mergeCell ref="A1266:A1267"/>
    <mergeCell ref="A1268:A1269"/>
    <mergeCell ref="A1270:A1271"/>
    <mergeCell ref="A1296:A1297"/>
    <mergeCell ref="A1298:A1299"/>
    <mergeCell ref="A1300:A1301"/>
    <mergeCell ref="A1302:A1303"/>
    <mergeCell ref="A1304:A1306"/>
    <mergeCell ref="A1307:A1308"/>
    <mergeCell ref="A1284:A1285"/>
    <mergeCell ref="A1286:A1287"/>
    <mergeCell ref="A1288:A1289"/>
    <mergeCell ref="A1290:A1291"/>
    <mergeCell ref="A1292:A1293"/>
    <mergeCell ref="A1294:A1295"/>
    <mergeCell ref="A1322:A1323"/>
    <mergeCell ref="A1324:A1325"/>
    <mergeCell ref="A1326:A1327"/>
    <mergeCell ref="A1328:A1330"/>
    <mergeCell ref="A1331:A1332"/>
    <mergeCell ref="A1333:A1334"/>
    <mergeCell ref="A1309:A1310"/>
    <mergeCell ref="A1311:A1312"/>
    <mergeCell ref="A1313:A1315"/>
    <mergeCell ref="A1316:A1317"/>
    <mergeCell ref="A1318:A1319"/>
    <mergeCell ref="A1320:A1321"/>
    <mergeCell ref="A1349:A1350"/>
    <mergeCell ref="A1351:A1352"/>
    <mergeCell ref="A1353:A1356"/>
    <mergeCell ref="A1357:A1358"/>
    <mergeCell ref="A1359:A1360"/>
    <mergeCell ref="A1361:A1362"/>
    <mergeCell ref="A1335:A1336"/>
    <mergeCell ref="A1337:A1338"/>
    <mergeCell ref="A1339:A1342"/>
    <mergeCell ref="A1343:A1344"/>
    <mergeCell ref="A1345:A1346"/>
    <mergeCell ref="A1347:A1348"/>
    <mergeCell ref="A1375:A1377"/>
    <mergeCell ref="A1378:A1385"/>
    <mergeCell ref="A1386:A1387"/>
    <mergeCell ref="A1388:A1389"/>
    <mergeCell ref="A1390:A1391"/>
    <mergeCell ref="A1392:A1393"/>
    <mergeCell ref="A1363:A1364"/>
    <mergeCell ref="A1365:A1366"/>
    <mergeCell ref="A1367:A1368"/>
    <mergeCell ref="A1369:A1370"/>
    <mergeCell ref="A1371:A1372"/>
    <mergeCell ref="A1373:A1374"/>
    <mergeCell ref="A1406:A1407"/>
    <mergeCell ref="A1408:A1410"/>
    <mergeCell ref="A1411:A1412"/>
    <mergeCell ref="A1413:A1414"/>
    <mergeCell ref="A1415:A1416"/>
    <mergeCell ref="A1417:A1418"/>
    <mergeCell ref="A1394:A1395"/>
    <mergeCell ref="A1396:A1397"/>
    <mergeCell ref="A1398:A1399"/>
    <mergeCell ref="A1400:A1401"/>
    <mergeCell ref="A1402:A1403"/>
    <mergeCell ref="A1404:A1405"/>
    <mergeCell ref="A1431:A1432"/>
    <mergeCell ref="A1433:A1434"/>
    <mergeCell ref="A1435:A1436"/>
    <mergeCell ref="A1437:A1439"/>
    <mergeCell ref="A1440:A1441"/>
    <mergeCell ref="A1442:A1443"/>
    <mergeCell ref="A1419:A1420"/>
    <mergeCell ref="A1421:A1422"/>
    <mergeCell ref="A1423:A1424"/>
    <mergeCell ref="A1425:A1426"/>
    <mergeCell ref="A1427:A1428"/>
    <mergeCell ref="A1429:A1430"/>
    <mergeCell ref="A1457:A1458"/>
    <mergeCell ref="A1459:A1460"/>
    <mergeCell ref="A1461:A1462"/>
    <mergeCell ref="A1463:A1464"/>
    <mergeCell ref="A1465:A1466"/>
    <mergeCell ref="A1467:A1469"/>
    <mergeCell ref="A1444:A1445"/>
    <mergeCell ref="A1446:A1447"/>
    <mergeCell ref="A1448:A1450"/>
    <mergeCell ref="A1451:A1452"/>
    <mergeCell ref="A1453:A1454"/>
    <mergeCell ref="A1455:A1456"/>
    <mergeCell ref="A1484:A1485"/>
    <mergeCell ref="A1486:A1487"/>
    <mergeCell ref="A1488:A1489"/>
    <mergeCell ref="A1490:A1491"/>
    <mergeCell ref="A1492:A1493"/>
    <mergeCell ref="A1494:A1496"/>
    <mergeCell ref="A1470:A1471"/>
    <mergeCell ref="A1472:A1473"/>
    <mergeCell ref="A1474:A1476"/>
    <mergeCell ref="A1477:A1478"/>
    <mergeCell ref="A1479:A1480"/>
    <mergeCell ref="A1481:A1483"/>
    <mergeCell ref="A1512:A1513"/>
    <mergeCell ref="A1514:A1515"/>
    <mergeCell ref="A1516:A1517"/>
    <mergeCell ref="A1518:A1519"/>
    <mergeCell ref="A1520:A1521"/>
    <mergeCell ref="A1522:A1523"/>
    <mergeCell ref="A1497:A1498"/>
    <mergeCell ref="A1499:A1500"/>
    <mergeCell ref="A1501:A1504"/>
    <mergeCell ref="A1505:A1506"/>
    <mergeCell ref="A1507:A1508"/>
    <mergeCell ref="A1509:A1511"/>
    <mergeCell ref="A1536:A1537"/>
    <mergeCell ref="A1538:A1539"/>
    <mergeCell ref="A1540:A1541"/>
    <mergeCell ref="A1542:A1543"/>
    <mergeCell ref="A1544:A1545"/>
    <mergeCell ref="A1546:A1547"/>
    <mergeCell ref="A1524:A1525"/>
    <mergeCell ref="A1526:A1527"/>
    <mergeCell ref="A1528:A1529"/>
    <mergeCell ref="A1530:A1531"/>
    <mergeCell ref="A1532:A1533"/>
    <mergeCell ref="A1534:A1535"/>
    <mergeCell ref="A1561:A1562"/>
    <mergeCell ref="A1563:A1564"/>
    <mergeCell ref="A1565:A1567"/>
    <mergeCell ref="A1568:A1569"/>
    <mergeCell ref="A1570:A1574"/>
    <mergeCell ref="A1575:A1576"/>
    <mergeCell ref="A1548:A1549"/>
    <mergeCell ref="A1550:A1551"/>
    <mergeCell ref="A1552:A1554"/>
    <mergeCell ref="A1555:A1556"/>
    <mergeCell ref="A1557:A1558"/>
    <mergeCell ref="A1559:A1560"/>
    <mergeCell ref="A1592:A1594"/>
    <mergeCell ref="A1595:A1596"/>
    <mergeCell ref="A1597:A1599"/>
    <mergeCell ref="A1600:A1601"/>
    <mergeCell ref="A1602:A1603"/>
    <mergeCell ref="A1604:A1605"/>
    <mergeCell ref="A1577:A1578"/>
    <mergeCell ref="A1579:A1581"/>
    <mergeCell ref="A1582:A1585"/>
    <mergeCell ref="A1586:A1587"/>
    <mergeCell ref="A1588:A1589"/>
    <mergeCell ref="A1590:A1591"/>
    <mergeCell ref="A1618:A1619"/>
    <mergeCell ref="A1620:A1621"/>
    <mergeCell ref="A1622:A1623"/>
    <mergeCell ref="A1624:A1625"/>
    <mergeCell ref="A1626:A1627"/>
    <mergeCell ref="A1628:A1629"/>
    <mergeCell ref="A1606:A1607"/>
    <mergeCell ref="A1608:A1609"/>
    <mergeCell ref="A1610:A1611"/>
    <mergeCell ref="A1612:A1613"/>
    <mergeCell ref="A1614:A1615"/>
    <mergeCell ref="A1616:A1617"/>
    <mergeCell ref="A1644:A1646"/>
    <mergeCell ref="A1647:A1649"/>
    <mergeCell ref="A1650:A1652"/>
    <mergeCell ref="A1653:A1654"/>
    <mergeCell ref="A1655:A1666"/>
    <mergeCell ref="A1667:A1668"/>
    <mergeCell ref="A1630:A1631"/>
    <mergeCell ref="A1632:A1634"/>
    <mergeCell ref="A1635:A1636"/>
    <mergeCell ref="A1637:A1638"/>
    <mergeCell ref="A1639:A1640"/>
    <mergeCell ref="A1641:A1643"/>
    <mergeCell ref="A1684:A1685"/>
    <mergeCell ref="A1686:A1687"/>
    <mergeCell ref="A1688:A1689"/>
    <mergeCell ref="A1690:A1691"/>
    <mergeCell ref="A1692:A1693"/>
    <mergeCell ref="A1694:A1695"/>
    <mergeCell ref="A1669:A1672"/>
    <mergeCell ref="A1673:A1675"/>
    <mergeCell ref="A1676:A1677"/>
    <mergeCell ref="A1678:A1679"/>
    <mergeCell ref="A1680:A1681"/>
    <mergeCell ref="A1682:A1683"/>
    <mergeCell ref="A1710:A1711"/>
    <mergeCell ref="A1712:A1713"/>
    <mergeCell ref="A1714:A1715"/>
    <mergeCell ref="A1716:A1717"/>
    <mergeCell ref="A1718:A1720"/>
    <mergeCell ref="A1721:A1722"/>
    <mergeCell ref="A1696:A1697"/>
    <mergeCell ref="A1698:A1701"/>
    <mergeCell ref="A1702:A1703"/>
    <mergeCell ref="A1704:A1705"/>
    <mergeCell ref="A1706:A1707"/>
    <mergeCell ref="A1708:A1709"/>
    <mergeCell ref="A1739:A1740"/>
    <mergeCell ref="A1741:A1744"/>
    <mergeCell ref="A1745:A1747"/>
    <mergeCell ref="A1748:A1749"/>
    <mergeCell ref="A1750:A1751"/>
    <mergeCell ref="A1752:A1753"/>
    <mergeCell ref="A1723:A1725"/>
    <mergeCell ref="A1726:A1727"/>
    <mergeCell ref="A1728:A1729"/>
    <mergeCell ref="A1730:A1732"/>
    <mergeCell ref="A1733:A1736"/>
    <mergeCell ref="A1737:A1738"/>
    <mergeCell ref="A1766:A1769"/>
    <mergeCell ref="A1770:A1771"/>
    <mergeCell ref="A1772:A1774"/>
    <mergeCell ref="A1775:A1777"/>
    <mergeCell ref="A1778:A1779"/>
    <mergeCell ref="A1780:A1781"/>
    <mergeCell ref="A1754:A1755"/>
    <mergeCell ref="A1756:A1757"/>
    <mergeCell ref="A1758:A1759"/>
    <mergeCell ref="A1760:A1761"/>
    <mergeCell ref="A1762:A1763"/>
    <mergeCell ref="A1764:A1765"/>
    <mergeCell ref="A1797:A1798"/>
    <mergeCell ref="A1799:A1800"/>
    <mergeCell ref="A1801:A1802"/>
    <mergeCell ref="A1803:A1804"/>
    <mergeCell ref="A1805:A1808"/>
    <mergeCell ref="A1809:A1810"/>
    <mergeCell ref="A1782:A1784"/>
    <mergeCell ref="A1785:A1786"/>
    <mergeCell ref="A1787:A1789"/>
    <mergeCell ref="A1790:A1791"/>
    <mergeCell ref="A1792:A1794"/>
    <mergeCell ref="A1795:A1796"/>
    <mergeCell ref="A1825:A1826"/>
    <mergeCell ref="A1827:A1828"/>
    <mergeCell ref="A1829:A1830"/>
    <mergeCell ref="A1831:A1833"/>
    <mergeCell ref="A1834:A1836"/>
    <mergeCell ref="A1837:A1839"/>
    <mergeCell ref="A1811:A1813"/>
    <mergeCell ref="A1814:A1815"/>
    <mergeCell ref="A1816:A1817"/>
    <mergeCell ref="A1818:A1820"/>
    <mergeCell ref="A1821:A1822"/>
    <mergeCell ref="A1823:A1824"/>
    <mergeCell ref="A1854:A1855"/>
    <mergeCell ref="A1856:A1857"/>
    <mergeCell ref="A1858:A1859"/>
    <mergeCell ref="A1860:A1861"/>
    <mergeCell ref="A1862:A1864"/>
    <mergeCell ref="A1865:A1866"/>
    <mergeCell ref="A1840:A1841"/>
    <mergeCell ref="A1842:A1843"/>
    <mergeCell ref="A1844:A1845"/>
    <mergeCell ref="A1846:A1848"/>
    <mergeCell ref="A1849:A1850"/>
    <mergeCell ref="A1851:A1853"/>
    <mergeCell ref="A1879:A1880"/>
    <mergeCell ref="A1881:A1882"/>
    <mergeCell ref="A1883:A1884"/>
    <mergeCell ref="A1885:A1886"/>
    <mergeCell ref="A1887:A1889"/>
    <mergeCell ref="A1890:A1891"/>
    <mergeCell ref="A1867:A1868"/>
    <mergeCell ref="A1869:A1870"/>
    <mergeCell ref="A1871:A1872"/>
    <mergeCell ref="A1873:A1874"/>
    <mergeCell ref="A1875:A1876"/>
    <mergeCell ref="A1877:A1878"/>
    <mergeCell ref="A1904:A1905"/>
    <mergeCell ref="A1906:A1907"/>
    <mergeCell ref="A1908:A1910"/>
    <mergeCell ref="A1911:A1912"/>
    <mergeCell ref="A1913:A1914"/>
    <mergeCell ref="A1915:A1916"/>
    <mergeCell ref="A1892:A1893"/>
    <mergeCell ref="A1894:A1895"/>
    <mergeCell ref="A1896:A1897"/>
    <mergeCell ref="A1898:A1899"/>
    <mergeCell ref="A1900:A1901"/>
    <mergeCell ref="A1902:A1903"/>
    <mergeCell ref="A1931:A1933"/>
    <mergeCell ref="A1934:A1935"/>
    <mergeCell ref="A1936:A1937"/>
    <mergeCell ref="A1938:A1939"/>
    <mergeCell ref="A1940:A1941"/>
    <mergeCell ref="A1942:A1943"/>
    <mergeCell ref="A1917:A1918"/>
    <mergeCell ref="A1919:A1920"/>
    <mergeCell ref="A1921:A1922"/>
    <mergeCell ref="A1923:A1926"/>
    <mergeCell ref="A1927:A1928"/>
    <mergeCell ref="A1929:A1930"/>
    <mergeCell ref="A1956:A1957"/>
    <mergeCell ref="A1958:A1959"/>
    <mergeCell ref="A1960:A1961"/>
    <mergeCell ref="A1962:A1963"/>
    <mergeCell ref="A1964:A1965"/>
    <mergeCell ref="A1966:A1967"/>
    <mergeCell ref="A1944:A1945"/>
    <mergeCell ref="A1946:A1947"/>
    <mergeCell ref="A1948:A1949"/>
    <mergeCell ref="A1950:A1951"/>
    <mergeCell ref="A1952:A1953"/>
    <mergeCell ref="A1954:A1955"/>
    <mergeCell ref="A1980:A1981"/>
    <mergeCell ref="A1982:A1983"/>
    <mergeCell ref="A1984:A1985"/>
    <mergeCell ref="A1986:A1987"/>
    <mergeCell ref="A1988:A1989"/>
    <mergeCell ref="A1990:A1991"/>
    <mergeCell ref="A1968:A1969"/>
    <mergeCell ref="A1970:A1971"/>
    <mergeCell ref="A1972:A1973"/>
    <mergeCell ref="A1974:A1975"/>
    <mergeCell ref="A1976:A1977"/>
    <mergeCell ref="A1978:A1979"/>
    <mergeCell ref="A2005:A2006"/>
    <mergeCell ref="A2007:A2008"/>
    <mergeCell ref="A2009:A2010"/>
    <mergeCell ref="A2011:A2012"/>
    <mergeCell ref="A2013:A2015"/>
    <mergeCell ref="A2016:A2017"/>
    <mergeCell ref="A1992:A1994"/>
    <mergeCell ref="A1995:A1996"/>
    <mergeCell ref="A1997:A1998"/>
    <mergeCell ref="A1999:A2000"/>
    <mergeCell ref="A2001:A2002"/>
    <mergeCell ref="A2003:A2004"/>
    <mergeCell ref="A2031:A2032"/>
    <mergeCell ref="A2033:A2034"/>
    <mergeCell ref="A2035:A2036"/>
    <mergeCell ref="A2037:A2038"/>
    <mergeCell ref="A2039:A2040"/>
    <mergeCell ref="A2041:A2042"/>
    <mergeCell ref="A2018:A2020"/>
    <mergeCell ref="A2021:A2022"/>
    <mergeCell ref="A2023:A2024"/>
    <mergeCell ref="A2025:A2026"/>
    <mergeCell ref="A2027:A2028"/>
    <mergeCell ref="A2029:A2030"/>
    <mergeCell ref="A2056:A2057"/>
    <mergeCell ref="A2058:A2059"/>
    <mergeCell ref="A2060:A2062"/>
    <mergeCell ref="A2063:A2064"/>
    <mergeCell ref="A2065:A2066"/>
    <mergeCell ref="A2067:A2068"/>
    <mergeCell ref="A2043:A2044"/>
    <mergeCell ref="A2045:A2046"/>
    <mergeCell ref="A2047:A2048"/>
    <mergeCell ref="A2049:A2050"/>
    <mergeCell ref="A2051:A2053"/>
    <mergeCell ref="A2054:A2055"/>
    <mergeCell ref="A2082:A2083"/>
    <mergeCell ref="A2084:A2089"/>
    <mergeCell ref="A2090:A2091"/>
    <mergeCell ref="A2092:A2093"/>
    <mergeCell ref="A2094:A2096"/>
    <mergeCell ref="A2097:A2098"/>
    <mergeCell ref="A2069:A2070"/>
    <mergeCell ref="A2071:A2072"/>
    <mergeCell ref="A2073:A2074"/>
    <mergeCell ref="A2075:A2077"/>
    <mergeCell ref="A2078:A2079"/>
    <mergeCell ref="A2080:A2081"/>
    <mergeCell ref="A2114:A2115"/>
    <mergeCell ref="A2116:A2117"/>
    <mergeCell ref="A2118:A2120"/>
    <mergeCell ref="A2121:A2126"/>
    <mergeCell ref="A2127:A2129"/>
    <mergeCell ref="A2130:A2132"/>
    <mergeCell ref="A2099:A2100"/>
    <mergeCell ref="A2101:A2104"/>
    <mergeCell ref="A2105:A2106"/>
    <mergeCell ref="A2107:A2108"/>
    <mergeCell ref="A2109:A2111"/>
    <mergeCell ref="A2112:A2113"/>
    <mergeCell ref="A2162:A2163"/>
    <mergeCell ref="A2149:A2150"/>
    <mergeCell ref="A2151:A2152"/>
    <mergeCell ref="A2153:A2154"/>
    <mergeCell ref="A2155:A2156"/>
    <mergeCell ref="A2157:A2159"/>
    <mergeCell ref="A2160:A2161"/>
    <mergeCell ref="A2133:A2137"/>
    <mergeCell ref="A2138:A2139"/>
    <mergeCell ref="A2140:A2141"/>
    <mergeCell ref="A2142:A2143"/>
    <mergeCell ref="A2144:A2145"/>
    <mergeCell ref="A2146:A2148"/>
  </mergeCells>
  <printOptions horizontalCentered="1"/>
  <pageMargins left="0.39370078740157483" right="0.39370078740157483" top="0.59055118110236227" bottom="0.39370078740157483" header="0.31496062992125984" footer="0.11811023622047245"/>
  <pageSetup paperSize="9" scale="95" firstPageNumber="417" fitToHeight="0" orientation="landscape" useFirstPageNumber="1" r:id="rId1"/>
  <headerFooter>
    <oddHeader>&amp;L&amp;"Tahoma,Kurzíva"&amp;9Závěrečný účet za rok 2016&amp;R&amp;"Tahoma,Kurzíva"&amp;9Tabulka č. 29</oddHeader>
    <oddFooter>&amp;C&amp;"Tahoma,Obyčejné"&amp;10&amp;P</oddFooter>
  </headerFooter>
  <rowBreaks count="48" manualBreakCount="48">
    <brk id="48" max="16383" man="1"/>
    <brk id="88" max="16383" man="1"/>
    <brk id="132" max="16383" man="1"/>
    <brk id="178" max="16383" man="1"/>
    <brk id="223" max="16383" man="1"/>
    <brk id="266" max="16383" man="1"/>
    <brk id="311" max="16383" man="1"/>
    <brk id="357" max="16383" man="1"/>
    <brk id="401" max="16383" man="1"/>
    <brk id="444" max="16383" man="1"/>
    <brk id="491" max="16383" man="1"/>
    <brk id="535" max="16383" man="1"/>
    <brk id="580" max="16383" man="1"/>
    <brk id="626" max="16383" man="1"/>
    <brk id="672" max="16383" man="1"/>
    <brk id="717" max="16383" man="1"/>
    <brk id="758" max="16383" man="1"/>
    <brk id="799" max="16383" man="1"/>
    <brk id="845" max="16383" man="1"/>
    <brk id="890" max="16383" man="1"/>
    <brk id="931" max="16383" man="1"/>
    <brk id="974" max="16383" man="1"/>
    <brk id="1017" max="16383" man="1"/>
    <brk id="1064" max="16383" man="1"/>
    <brk id="1110" max="16383" man="1"/>
    <brk id="1154" max="16383" man="1"/>
    <brk id="1198" max="16383" man="1"/>
    <brk id="1243" max="16383" man="1"/>
    <brk id="1289" max="16383" man="1"/>
    <brk id="1336" max="16383" man="1"/>
    <brk id="1380" max="16383" man="1"/>
    <brk id="1424" max="16383" man="1"/>
    <brk id="1471" max="16383" man="1"/>
    <brk id="1515" max="16383" man="1"/>
    <brk id="1560" max="16383" man="1"/>
    <brk id="1605" max="16383" man="1"/>
    <brk id="1652" max="16383" man="1"/>
    <brk id="1695" max="16383" man="1"/>
    <brk id="1740" max="16383" man="1"/>
    <brk id="1784" max="16383" man="1"/>
    <brk id="1830" max="16383" man="1"/>
    <brk id="1876" max="16383" man="1"/>
    <brk id="1922" max="16383" man="1"/>
    <brk id="1967" max="16383" man="1"/>
    <brk id="2010" max="16383" man="1"/>
    <brk id="2053" max="16383" man="1"/>
    <brk id="2098" max="16383" man="1"/>
    <brk id="2143"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32"/>
  <sheetViews>
    <sheetView view="pageBreakPreview" zoomScaleNormal="100" zoomScaleSheetLayoutView="100" workbookViewId="0">
      <selection activeCell="F635" sqref="F635"/>
    </sheetView>
  </sheetViews>
  <sheetFormatPr defaultRowHeight="15" x14ac:dyDescent="0.25"/>
  <cols>
    <col min="1" max="1" width="81.7109375" style="739" customWidth="1"/>
    <col min="2" max="7" width="12.5703125" style="739" customWidth="1"/>
    <col min="8" max="16384" width="9.140625" style="739"/>
  </cols>
  <sheetData>
    <row r="1" spans="1:7" s="731" customFormat="1" ht="34.5" customHeight="1" x14ac:dyDescent="0.2">
      <c r="A1" s="1188" t="s">
        <v>2858</v>
      </c>
      <c r="B1" s="1188"/>
      <c r="C1" s="1188"/>
      <c r="D1" s="1188"/>
      <c r="E1" s="1188"/>
      <c r="F1" s="1188"/>
      <c r="G1" s="1188"/>
    </row>
    <row r="2" spans="1:7" s="731" customFormat="1" ht="12.75" x14ac:dyDescent="0.2">
      <c r="A2" s="732"/>
      <c r="B2" s="733"/>
      <c r="C2" s="733"/>
      <c r="D2" s="734"/>
      <c r="E2" s="734"/>
      <c r="G2" s="735" t="s">
        <v>2</v>
      </c>
    </row>
    <row r="3" spans="1:7" s="736" customFormat="1" ht="24.75" customHeight="1" x14ac:dyDescent="0.2">
      <c r="A3" s="1197" t="s">
        <v>2859</v>
      </c>
      <c r="B3" s="1198" t="s">
        <v>2860</v>
      </c>
      <c r="C3" s="1198"/>
      <c r="D3" s="1198" t="s">
        <v>2861</v>
      </c>
      <c r="E3" s="1198"/>
      <c r="F3" s="1198" t="s">
        <v>11</v>
      </c>
      <c r="G3" s="1198"/>
    </row>
    <row r="4" spans="1:7" s="736" customFormat="1" ht="13.5" customHeight="1" x14ac:dyDescent="0.2">
      <c r="A4" s="1197"/>
      <c r="B4" s="667" t="s">
        <v>2862</v>
      </c>
      <c r="C4" s="667" t="s">
        <v>2863</v>
      </c>
      <c r="D4" s="667" t="s">
        <v>2862</v>
      </c>
      <c r="E4" s="667" t="s">
        <v>2863</v>
      </c>
      <c r="F4" s="667" t="s">
        <v>2862</v>
      </c>
      <c r="G4" s="667" t="s">
        <v>2863</v>
      </c>
    </row>
    <row r="5" spans="1:7" ht="12.75" customHeight="1" x14ac:dyDescent="0.25">
      <c r="A5" s="737" t="s">
        <v>2864</v>
      </c>
      <c r="B5" s="738">
        <v>2252</v>
      </c>
      <c r="C5" s="738">
        <v>2252</v>
      </c>
      <c r="D5" s="738">
        <v>64.760000000000005</v>
      </c>
      <c r="E5" s="738">
        <v>64.760999999999996</v>
      </c>
      <c r="F5" s="738">
        <f>B5+D5</f>
        <v>2316.7600000000002</v>
      </c>
      <c r="G5" s="738">
        <f>C5+E5</f>
        <v>2316.761</v>
      </c>
    </row>
    <row r="6" spans="1:7" ht="12.75" customHeight="1" x14ac:dyDescent="0.25">
      <c r="A6" s="737" t="s">
        <v>2865</v>
      </c>
      <c r="B6" s="738">
        <v>5967</v>
      </c>
      <c r="C6" s="738">
        <v>5967</v>
      </c>
      <c r="D6" s="738">
        <v>129.74</v>
      </c>
      <c r="E6" s="738">
        <v>129.73500000000001</v>
      </c>
      <c r="F6" s="738">
        <f t="shared" ref="F6:G69" si="0">B6+D6</f>
        <v>6096.74</v>
      </c>
      <c r="G6" s="738">
        <f t="shared" si="0"/>
        <v>6096.7349999999997</v>
      </c>
    </row>
    <row r="7" spans="1:7" ht="12.75" customHeight="1" x14ac:dyDescent="0.25">
      <c r="A7" s="737" t="s">
        <v>2866</v>
      </c>
      <c r="B7" s="738">
        <v>3033</v>
      </c>
      <c r="C7" s="738">
        <v>3033</v>
      </c>
      <c r="D7" s="738">
        <v>54.57</v>
      </c>
      <c r="E7" s="738">
        <v>54.569000000000003</v>
      </c>
      <c r="F7" s="738">
        <f t="shared" si="0"/>
        <v>3087.57</v>
      </c>
      <c r="G7" s="738">
        <f t="shared" si="0"/>
        <v>3087.569</v>
      </c>
    </row>
    <row r="8" spans="1:7" ht="12.75" customHeight="1" x14ac:dyDescent="0.25">
      <c r="A8" s="737" t="s">
        <v>2867</v>
      </c>
      <c r="B8" s="738">
        <v>2129</v>
      </c>
      <c r="C8" s="738">
        <v>2129</v>
      </c>
      <c r="D8" s="738">
        <v>47.83</v>
      </c>
      <c r="E8" s="738">
        <v>47.832000000000001</v>
      </c>
      <c r="F8" s="738">
        <f t="shared" si="0"/>
        <v>2176.83</v>
      </c>
      <c r="G8" s="738">
        <f t="shared" si="0"/>
        <v>2176.8319999999999</v>
      </c>
    </row>
    <row r="9" spans="1:7" ht="12.75" customHeight="1" x14ac:dyDescent="0.25">
      <c r="A9" s="737" t="s">
        <v>2868</v>
      </c>
      <c r="B9" s="738">
        <v>2192</v>
      </c>
      <c r="C9" s="738">
        <v>2192</v>
      </c>
      <c r="D9" s="738">
        <v>37.99</v>
      </c>
      <c r="E9" s="738">
        <v>37.985999999999997</v>
      </c>
      <c r="F9" s="738">
        <f t="shared" si="0"/>
        <v>2229.9899999999998</v>
      </c>
      <c r="G9" s="738">
        <f t="shared" si="0"/>
        <v>2229.9859999999999</v>
      </c>
    </row>
    <row r="10" spans="1:7" ht="12.75" customHeight="1" x14ac:dyDescent="0.25">
      <c r="A10" s="737" t="s">
        <v>2869</v>
      </c>
      <c r="B10" s="738">
        <v>3163</v>
      </c>
      <c r="C10" s="738">
        <v>3163</v>
      </c>
      <c r="D10" s="738">
        <v>65.52</v>
      </c>
      <c r="E10" s="738">
        <v>65.522999999999996</v>
      </c>
      <c r="F10" s="738">
        <f t="shared" si="0"/>
        <v>3228.52</v>
      </c>
      <c r="G10" s="738">
        <f t="shared" si="0"/>
        <v>3228.5230000000001</v>
      </c>
    </row>
    <row r="11" spans="1:7" ht="12.75" customHeight="1" x14ac:dyDescent="0.25">
      <c r="A11" s="737" t="s">
        <v>2870</v>
      </c>
      <c r="B11" s="738">
        <v>2009</v>
      </c>
      <c r="C11" s="738">
        <v>2009</v>
      </c>
      <c r="D11" s="738">
        <v>39.659999999999997</v>
      </c>
      <c r="E11" s="738">
        <v>39.658999999999999</v>
      </c>
      <c r="F11" s="738">
        <f t="shared" si="0"/>
        <v>2048.66</v>
      </c>
      <c r="G11" s="738">
        <f t="shared" si="0"/>
        <v>2048.6590000000001</v>
      </c>
    </row>
    <row r="12" spans="1:7" ht="12.75" customHeight="1" x14ac:dyDescent="0.25">
      <c r="A12" s="737" t="s">
        <v>2871</v>
      </c>
      <c r="B12" s="738">
        <v>4061</v>
      </c>
      <c r="C12" s="738">
        <v>4061</v>
      </c>
      <c r="D12" s="738">
        <v>85.81</v>
      </c>
      <c r="E12" s="738">
        <v>85.811999999999998</v>
      </c>
      <c r="F12" s="738">
        <f t="shared" si="0"/>
        <v>4146.8100000000004</v>
      </c>
      <c r="G12" s="738">
        <f t="shared" si="0"/>
        <v>4146.8119999999999</v>
      </c>
    </row>
    <row r="13" spans="1:7" ht="12.75" customHeight="1" x14ac:dyDescent="0.25">
      <c r="A13" s="737" t="s">
        <v>2872</v>
      </c>
      <c r="B13" s="738">
        <v>2791</v>
      </c>
      <c r="C13" s="738">
        <v>2791</v>
      </c>
      <c r="D13" s="738">
        <v>49.36</v>
      </c>
      <c r="E13" s="738">
        <v>49.354999999999997</v>
      </c>
      <c r="F13" s="738">
        <f t="shared" si="0"/>
        <v>2840.36</v>
      </c>
      <c r="G13" s="738">
        <f t="shared" si="0"/>
        <v>2840.355</v>
      </c>
    </row>
    <row r="14" spans="1:7" ht="12.75" customHeight="1" x14ac:dyDescent="0.25">
      <c r="A14" s="737" t="s">
        <v>2873</v>
      </c>
      <c r="B14" s="738">
        <v>4340</v>
      </c>
      <c r="C14" s="738">
        <v>4340</v>
      </c>
      <c r="D14" s="738">
        <v>88.84</v>
      </c>
      <c r="E14" s="738">
        <v>88.84</v>
      </c>
      <c r="F14" s="738">
        <f t="shared" si="0"/>
        <v>4428.84</v>
      </c>
      <c r="G14" s="738">
        <f t="shared" si="0"/>
        <v>4428.84</v>
      </c>
    </row>
    <row r="15" spans="1:7" ht="12.75" customHeight="1" x14ac:dyDescent="0.25">
      <c r="A15" s="737" t="s">
        <v>2874</v>
      </c>
      <c r="B15" s="738">
        <v>5810</v>
      </c>
      <c r="C15" s="738">
        <v>5810</v>
      </c>
      <c r="D15" s="738">
        <v>105.98</v>
      </c>
      <c r="E15" s="738">
        <v>105.979</v>
      </c>
      <c r="F15" s="738">
        <f t="shared" si="0"/>
        <v>5915.98</v>
      </c>
      <c r="G15" s="738">
        <f t="shared" si="0"/>
        <v>5915.9790000000003</v>
      </c>
    </row>
    <row r="16" spans="1:7" ht="12.75" customHeight="1" x14ac:dyDescent="0.25">
      <c r="A16" s="737" t="s">
        <v>2875</v>
      </c>
      <c r="B16" s="738">
        <v>1924</v>
      </c>
      <c r="C16" s="738">
        <v>1924</v>
      </c>
      <c r="D16" s="738">
        <v>36.54</v>
      </c>
      <c r="E16" s="738">
        <v>36.536999999999999</v>
      </c>
      <c r="F16" s="738">
        <f t="shared" si="0"/>
        <v>1960.54</v>
      </c>
      <c r="G16" s="738">
        <f t="shared" si="0"/>
        <v>1960.537</v>
      </c>
    </row>
    <row r="17" spans="1:7" ht="12.75" customHeight="1" x14ac:dyDescent="0.25">
      <c r="A17" s="737" t="s">
        <v>2876</v>
      </c>
      <c r="B17" s="738">
        <v>3062</v>
      </c>
      <c r="C17" s="738">
        <v>3062</v>
      </c>
      <c r="D17" s="738">
        <v>52</v>
      </c>
      <c r="E17" s="738">
        <v>51.997999999999998</v>
      </c>
      <c r="F17" s="738">
        <f t="shared" si="0"/>
        <v>3114</v>
      </c>
      <c r="G17" s="738">
        <f t="shared" si="0"/>
        <v>3113.998</v>
      </c>
    </row>
    <row r="18" spans="1:7" ht="12.75" customHeight="1" x14ac:dyDescent="0.25">
      <c r="A18" s="737" t="s">
        <v>2877</v>
      </c>
      <c r="B18" s="738">
        <v>3015</v>
      </c>
      <c r="C18" s="738">
        <v>3015</v>
      </c>
      <c r="D18" s="738">
        <v>53.35</v>
      </c>
      <c r="E18" s="738">
        <v>53.345999999999997</v>
      </c>
      <c r="F18" s="738">
        <f t="shared" si="0"/>
        <v>3068.35</v>
      </c>
      <c r="G18" s="738">
        <f t="shared" si="0"/>
        <v>3068.346</v>
      </c>
    </row>
    <row r="19" spans="1:7" ht="12.75" customHeight="1" x14ac:dyDescent="0.25">
      <c r="A19" s="737" t="s">
        <v>2878</v>
      </c>
      <c r="B19" s="738">
        <v>5056</v>
      </c>
      <c r="C19" s="738">
        <v>5056</v>
      </c>
      <c r="D19" s="738">
        <v>89.61</v>
      </c>
      <c r="E19" s="738">
        <v>89.61</v>
      </c>
      <c r="F19" s="738">
        <f t="shared" si="0"/>
        <v>5145.6099999999997</v>
      </c>
      <c r="G19" s="738">
        <f t="shared" si="0"/>
        <v>5145.6099999999997</v>
      </c>
    </row>
    <row r="20" spans="1:7" ht="12.75" customHeight="1" x14ac:dyDescent="0.25">
      <c r="A20" s="737" t="s">
        <v>2879</v>
      </c>
      <c r="B20" s="738">
        <v>3549</v>
      </c>
      <c r="C20" s="738">
        <v>3549</v>
      </c>
      <c r="D20" s="738">
        <v>69.36</v>
      </c>
      <c r="E20" s="738">
        <v>69.355000000000004</v>
      </c>
      <c r="F20" s="738">
        <f t="shared" si="0"/>
        <v>3618.36</v>
      </c>
      <c r="G20" s="738">
        <f t="shared" si="0"/>
        <v>3618.355</v>
      </c>
    </row>
    <row r="21" spans="1:7" ht="12.75" customHeight="1" x14ac:dyDescent="0.25">
      <c r="A21" s="737" t="s">
        <v>2880</v>
      </c>
      <c r="B21" s="738">
        <v>1001</v>
      </c>
      <c r="C21" s="738">
        <v>1001</v>
      </c>
      <c r="D21" s="738">
        <v>21.72</v>
      </c>
      <c r="E21" s="738">
        <v>21.716000000000001</v>
      </c>
      <c r="F21" s="738">
        <f t="shared" si="0"/>
        <v>1022.72</v>
      </c>
      <c r="G21" s="738">
        <f t="shared" si="0"/>
        <v>1022.716</v>
      </c>
    </row>
    <row r="22" spans="1:7" ht="12.75" customHeight="1" x14ac:dyDescent="0.25">
      <c r="A22" s="737" t="s">
        <v>2881</v>
      </c>
      <c r="B22" s="738">
        <v>12238</v>
      </c>
      <c r="C22" s="738">
        <v>12238</v>
      </c>
      <c r="D22" s="738">
        <v>297.66000000000003</v>
      </c>
      <c r="E22" s="738">
        <v>297.65699999999998</v>
      </c>
      <c r="F22" s="738">
        <f t="shared" si="0"/>
        <v>12535.66</v>
      </c>
      <c r="G22" s="738">
        <f t="shared" si="0"/>
        <v>12535.656999999999</v>
      </c>
    </row>
    <row r="23" spans="1:7" ht="12.75" customHeight="1" x14ac:dyDescent="0.25">
      <c r="A23" s="737" t="s">
        <v>2882</v>
      </c>
      <c r="B23" s="738">
        <v>23615</v>
      </c>
      <c r="C23" s="738">
        <v>23615</v>
      </c>
      <c r="D23" s="738">
        <v>815</v>
      </c>
      <c r="E23" s="738">
        <v>814.99600000000009</v>
      </c>
      <c r="F23" s="738">
        <f t="shared" si="0"/>
        <v>24430</v>
      </c>
      <c r="G23" s="738">
        <f t="shared" si="0"/>
        <v>24429.995999999999</v>
      </c>
    </row>
    <row r="24" spans="1:7" ht="12.75" customHeight="1" x14ac:dyDescent="0.25">
      <c r="A24" s="737" t="s">
        <v>2883</v>
      </c>
      <c r="B24" s="738">
        <v>10913</v>
      </c>
      <c r="C24" s="738">
        <v>10913</v>
      </c>
      <c r="D24" s="738">
        <v>287.58999999999997</v>
      </c>
      <c r="E24" s="738">
        <v>287.589</v>
      </c>
      <c r="F24" s="738">
        <f t="shared" si="0"/>
        <v>11200.59</v>
      </c>
      <c r="G24" s="738">
        <f t="shared" si="0"/>
        <v>11200.589</v>
      </c>
    </row>
    <row r="25" spans="1:7" ht="12.75" customHeight="1" x14ac:dyDescent="0.25">
      <c r="A25" s="737" t="s">
        <v>2884</v>
      </c>
      <c r="B25" s="738">
        <v>4502</v>
      </c>
      <c r="C25" s="738">
        <v>4502</v>
      </c>
      <c r="D25" s="738">
        <v>98.81</v>
      </c>
      <c r="E25" s="738">
        <v>98.811999999999998</v>
      </c>
      <c r="F25" s="738">
        <f t="shared" si="0"/>
        <v>4600.8100000000004</v>
      </c>
      <c r="G25" s="738">
        <f t="shared" si="0"/>
        <v>4600.8119999999999</v>
      </c>
    </row>
    <row r="26" spans="1:7" ht="12.75" customHeight="1" x14ac:dyDescent="0.25">
      <c r="A26" s="737" t="s">
        <v>2885</v>
      </c>
      <c r="B26" s="738">
        <v>1788</v>
      </c>
      <c r="C26" s="738">
        <v>1788</v>
      </c>
      <c r="D26" s="738">
        <v>41.04</v>
      </c>
      <c r="E26" s="738">
        <v>41.036000000000001</v>
      </c>
      <c r="F26" s="738">
        <f t="shared" si="0"/>
        <v>1829.04</v>
      </c>
      <c r="G26" s="738">
        <f t="shared" si="0"/>
        <v>1829.0360000000001</v>
      </c>
    </row>
    <row r="27" spans="1:7" ht="12.75" customHeight="1" x14ac:dyDescent="0.25">
      <c r="A27" s="737" t="s">
        <v>2886</v>
      </c>
      <c r="B27" s="738">
        <v>28480</v>
      </c>
      <c r="C27" s="738">
        <v>28480</v>
      </c>
      <c r="D27" s="738">
        <v>817.92</v>
      </c>
      <c r="E27" s="738">
        <v>817.91600000000005</v>
      </c>
      <c r="F27" s="738">
        <f t="shared" si="0"/>
        <v>29297.919999999998</v>
      </c>
      <c r="G27" s="738">
        <f t="shared" si="0"/>
        <v>29297.916000000001</v>
      </c>
    </row>
    <row r="28" spans="1:7" ht="12.75" customHeight="1" x14ac:dyDescent="0.25">
      <c r="A28" s="737" t="s">
        <v>2887</v>
      </c>
      <c r="B28" s="738">
        <v>32297</v>
      </c>
      <c r="C28" s="738">
        <v>32297</v>
      </c>
      <c r="D28" s="738">
        <v>937.91</v>
      </c>
      <c r="E28" s="738">
        <v>937.90499999999997</v>
      </c>
      <c r="F28" s="738">
        <f t="shared" si="0"/>
        <v>33234.910000000003</v>
      </c>
      <c r="G28" s="738">
        <f t="shared" si="0"/>
        <v>33234.904999999999</v>
      </c>
    </row>
    <row r="29" spans="1:7" ht="12.75" customHeight="1" x14ac:dyDescent="0.25">
      <c r="A29" s="737" t="s">
        <v>2888</v>
      </c>
      <c r="B29" s="738">
        <v>17363</v>
      </c>
      <c r="C29" s="738">
        <v>17363</v>
      </c>
      <c r="D29" s="738">
        <v>426.05</v>
      </c>
      <c r="E29" s="738">
        <v>426.048</v>
      </c>
      <c r="F29" s="738">
        <f t="shared" si="0"/>
        <v>17789.05</v>
      </c>
      <c r="G29" s="738">
        <f t="shared" si="0"/>
        <v>17789.047999999999</v>
      </c>
    </row>
    <row r="30" spans="1:7" ht="12.75" customHeight="1" x14ac:dyDescent="0.25">
      <c r="A30" s="737" t="s">
        <v>2889</v>
      </c>
      <c r="B30" s="738">
        <v>14606</v>
      </c>
      <c r="C30" s="738">
        <v>14606</v>
      </c>
      <c r="D30" s="738">
        <v>351.63</v>
      </c>
      <c r="E30" s="738">
        <v>351.63</v>
      </c>
      <c r="F30" s="738">
        <f t="shared" si="0"/>
        <v>14957.63</v>
      </c>
      <c r="G30" s="738">
        <f t="shared" si="0"/>
        <v>14957.63</v>
      </c>
    </row>
    <row r="31" spans="1:7" ht="12.75" customHeight="1" x14ac:dyDescent="0.25">
      <c r="A31" s="737" t="s">
        <v>2890</v>
      </c>
      <c r="B31" s="738">
        <v>16373</v>
      </c>
      <c r="C31" s="738">
        <v>16373</v>
      </c>
      <c r="D31" s="738">
        <v>448.56</v>
      </c>
      <c r="E31" s="738">
        <v>448.56099999999998</v>
      </c>
      <c r="F31" s="738">
        <f t="shared" si="0"/>
        <v>16821.560000000001</v>
      </c>
      <c r="G31" s="738">
        <f t="shared" si="0"/>
        <v>16821.561000000002</v>
      </c>
    </row>
    <row r="32" spans="1:7" ht="12.75" customHeight="1" x14ac:dyDescent="0.25">
      <c r="A32" s="737" t="s">
        <v>2891</v>
      </c>
      <c r="B32" s="738">
        <v>3650</v>
      </c>
      <c r="C32" s="738">
        <v>3650</v>
      </c>
      <c r="D32" s="738">
        <v>77.94</v>
      </c>
      <c r="E32" s="738">
        <v>77.936000000000007</v>
      </c>
      <c r="F32" s="738">
        <f t="shared" si="0"/>
        <v>3727.94</v>
      </c>
      <c r="G32" s="738">
        <f t="shared" si="0"/>
        <v>3727.9360000000001</v>
      </c>
    </row>
    <row r="33" spans="1:7" ht="12.75" customHeight="1" x14ac:dyDescent="0.25">
      <c r="A33" s="737" t="s">
        <v>2892</v>
      </c>
      <c r="B33" s="738">
        <v>1164</v>
      </c>
      <c r="C33" s="738">
        <v>1164</v>
      </c>
      <c r="D33" s="738">
        <v>26.41</v>
      </c>
      <c r="E33" s="738">
        <v>26.407</v>
      </c>
      <c r="F33" s="738">
        <f t="shared" si="0"/>
        <v>1190.4100000000001</v>
      </c>
      <c r="G33" s="738">
        <f t="shared" si="0"/>
        <v>1190.4069999999999</v>
      </c>
    </row>
    <row r="34" spans="1:7" ht="12.75" customHeight="1" x14ac:dyDescent="0.25">
      <c r="A34" s="737" t="s">
        <v>2893</v>
      </c>
      <c r="B34" s="738">
        <v>1534</v>
      </c>
      <c r="C34" s="738">
        <v>1534</v>
      </c>
      <c r="D34" s="738">
        <v>35</v>
      </c>
      <c r="E34" s="738">
        <v>35.003999999999998</v>
      </c>
      <c r="F34" s="738">
        <f t="shared" si="0"/>
        <v>1569</v>
      </c>
      <c r="G34" s="738">
        <f t="shared" si="0"/>
        <v>1569.0039999999999</v>
      </c>
    </row>
    <row r="35" spans="1:7" ht="12.75" customHeight="1" x14ac:dyDescent="0.25">
      <c r="A35" s="737" t="s">
        <v>2894</v>
      </c>
      <c r="B35" s="738">
        <v>4095</v>
      </c>
      <c r="C35" s="738">
        <v>4095</v>
      </c>
      <c r="D35" s="738">
        <v>136.85</v>
      </c>
      <c r="E35" s="738">
        <v>136.84800000000001</v>
      </c>
      <c r="F35" s="738">
        <f t="shared" si="0"/>
        <v>4231.8500000000004</v>
      </c>
      <c r="G35" s="738">
        <f t="shared" si="0"/>
        <v>4231.848</v>
      </c>
    </row>
    <row r="36" spans="1:7" ht="12.75" customHeight="1" x14ac:dyDescent="0.25">
      <c r="A36" s="737" t="s">
        <v>2895</v>
      </c>
      <c r="B36" s="738">
        <v>2329</v>
      </c>
      <c r="C36" s="738">
        <v>2329</v>
      </c>
      <c r="D36" s="738">
        <v>51.43</v>
      </c>
      <c r="E36" s="738">
        <v>51.424999999999997</v>
      </c>
      <c r="F36" s="738">
        <f t="shared" si="0"/>
        <v>2380.4299999999998</v>
      </c>
      <c r="G36" s="738">
        <f t="shared" si="0"/>
        <v>2380.4250000000002</v>
      </c>
    </row>
    <row r="37" spans="1:7" ht="12.75" customHeight="1" x14ac:dyDescent="0.25">
      <c r="A37" s="737" t="s">
        <v>2896</v>
      </c>
      <c r="B37" s="738">
        <v>8247</v>
      </c>
      <c r="C37" s="738">
        <v>8247</v>
      </c>
      <c r="D37" s="738">
        <v>552.52</v>
      </c>
      <c r="E37" s="738">
        <v>552.52200000000005</v>
      </c>
      <c r="F37" s="738">
        <f t="shared" si="0"/>
        <v>8799.52</v>
      </c>
      <c r="G37" s="738">
        <f t="shared" si="0"/>
        <v>8799.5220000000008</v>
      </c>
    </row>
    <row r="38" spans="1:7" ht="12.75" customHeight="1" x14ac:dyDescent="0.25">
      <c r="A38" s="737" t="s">
        <v>2897</v>
      </c>
      <c r="B38" s="738">
        <v>1061</v>
      </c>
      <c r="C38" s="738">
        <v>1061</v>
      </c>
      <c r="D38" s="738">
        <v>22.15</v>
      </c>
      <c r="E38" s="738">
        <v>22.145</v>
      </c>
      <c r="F38" s="738">
        <f t="shared" si="0"/>
        <v>1083.1500000000001</v>
      </c>
      <c r="G38" s="738">
        <f t="shared" si="0"/>
        <v>1083.145</v>
      </c>
    </row>
    <row r="39" spans="1:7" ht="12.75" customHeight="1" x14ac:dyDescent="0.25">
      <c r="A39" s="737" t="s">
        <v>2898</v>
      </c>
      <c r="B39" s="738">
        <v>1123</v>
      </c>
      <c r="C39" s="738">
        <v>1123</v>
      </c>
      <c r="D39" s="738">
        <v>25.13</v>
      </c>
      <c r="E39" s="738">
        <v>25.128</v>
      </c>
      <c r="F39" s="738">
        <f t="shared" si="0"/>
        <v>1148.1300000000001</v>
      </c>
      <c r="G39" s="738">
        <f t="shared" si="0"/>
        <v>1148.1279999999999</v>
      </c>
    </row>
    <row r="40" spans="1:7" ht="12.75" customHeight="1" x14ac:dyDescent="0.25">
      <c r="A40" s="737" t="s">
        <v>2899</v>
      </c>
      <c r="B40" s="738">
        <v>1377</v>
      </c>
      <c r="C40" s="738">
        <v>1377</v>
      </c>
      <c r="D40" s="738">
        <v>30.62</v>
      </c>
      <c r="E40" s="738">
        <v>30.617999999999999</v>
      </c>
      <c r="F40" s="738">
        <f t="shared" si="0"/>
        <v>1407.62</v>
      </c>
      <c r="G40" s="738">
        <f t="shared" si="0"/>
        <v>1407.6179999999999</v>
      </c>
    </row>
    <row r="41" spans="1:7" ht="12.75" customHeight="1" x14ac:dyDescent="0.25">
      <c r="A41" s="737" t="s">
        <v>2900</v>
      </c>
      <c r="B41" s="738">
        <v>5944</v>
      </c>
      <c r="C41" s="738">
        <v>5944</v>
      </c>
      <c r="D41" s="738">
        <v>138.51</v>
      </c>
      <c r="E41" s="738">
        <v>138.512</v>
      </c>
      <c r="F41" s="738">
        <f t="shared" si="0"/>
        <v>6082.51</v>
      </c>
      <c r="G41" s="738">
        <f t="shared" si="0"/>
        <v>6082.5119999999997</v>
      </c>
    </row>
    <row r="42" spans="1:7" ht="12.75" customHeight="1" x14ac:dyDescent="0.25">
      <c r="A42" s="737" t="s">
        <v>2901</v>
      </c>
      <c r="B42" s="738">
        <v>4334</v>
      </c>
      <c r="C42" s="738">
        <v>4334</v>
      </c>
      <c r="D42" s="738">
        <v>123.65</v>
      </c>
      <c r="E42" s="738">
        <v>123.65300000000001</v>
      </c>
      <c r="F42" s="738">
        <f t="shared" si="0"/>
        <v>4457.6499999999996</v>
      </c>
      <c r="G42" s="738">
        <f t="shared" si="0"/>
        <v>4457.6530000000002</v>
      </c>
    </row>
    <row r="43" spans="1:7" ht="12.75" customHeight="1" x14ac:dyDescent="0.25">
      <c r="A43" s="737" t="s">
        <v>2902</v>
      </c>
      <c r="B43" s="738">
        <v>6194</v>
      </c>
      <c r="C43" s="738">
        <v>6194</v>
      </c>
      <c r="D43" s="738">
        <v>141.81</v>
      </c>
      <c r="E43" s="738">
        <v>141.80500000000001</v>
      </c>
      <c r="F43" s="738">
        <f t="shared" si="0"/>
        <v>6335.81</v>
      </c>
      <c r="G43" s="738">
        <f t="shared" si="0"/>
        <v>6335.8050000000003</v>
      </c>
    </row>
    <row r="44" spans="1:7" ht="12.75" customHeight="1" x14ac:dyDescent="0.25">
      <c r="A44" s="737" t="s">
        <v>2903</v>
      </c>
      <c r="B44" s="738">
        <v>3101</v>
      </c>
      <c r="C44" s="738">
        <v>3101</v>
      </c>
      <c r="D44" s="738">
        <v>54.42</v>
      </c>
      <c r="E44" s="738">
        <v>54.414999999999999</v>
      </c>
      <c r="F44" s="738">
        <f t="shared" si="0"/>
        <v>3155.42</v>
      </c>
      <c r="G44" s="738">
        <f t="shared" si="0"/>
        <v>3155.415</v>
      </c>
    </row>
    <row r="45" spans="1:7" ht="12.75" customHeight="1" x14ac:dyDescent="0.25">
      <c r="A45" s="737" t="s">
        <v>2904</v>
      </c>
      <c r="B45" s="738">
        <v>8212</v>
      </c>
      <c r="C45" s="738">
        <v>8212</v>
      </c>
      <c r="D45" s="738">
        <v>201.45</v>
      </c>
      <c r="E45" s="738">
        <v>201.446</v>
      </c>
      <c r="F45" s="738">
        <f t="shared" si="0"/>
        <v>8413.4500000000007</v>
      </c>
      <c r="G45" s="738">
        <f t="shared" si="0"/>
        <v>8413.4459999999999</v>
      </c>
    </row>
    <row r="46" spans="1:7" ht="12.75" customHeight="1" x14ac:dyDescent="0.25">
      <c r="A46" s="737" t="s">
        <v>2905</v>
      </c>
      <c r="B46" s="738">
        <v>8225</v>
      </c>
      <c r="C46" s="738">
        <v>8225</v>
      </c>
      <c r="D46" s="738">
        <v>194.85</v>
      </c>
      <c r="E46" s="738">
        <v>194.85300000000001</v>
      </c>
      <c r="F46" s="738">
        <f t="shared" si="0"/>
        <v>8419.85</v>
      </c>
      <c r="G46" s="738">
        <f t="shared" si="0"/>
        <v>8419.8529999999992</v>
      </c>
    </row>
    <row r="47" spans="1:7" ht="12.75" customHeight="1" x14ac:dyDescent="0.25">
      <c r="A47" s="737" t="s">
        <v>2906</v>
      </c>
      <c r="B47" s="738">
        <v>3463</v>
      </c>
      <c r="C47" s="738">
        <v>3463</v>
      </c>
      <c r="D47" s="738">
        <v>84.96</v>
      </c>
      <c r="E47" s="738">
        <v>84.962999999999994</v>
      </c>
      <c r="F47" s="738">
        <f t="shared" si="0"/>
        <v>3547.96</v>
      </c>
      <c r="G47" s="738">
        <f t="shared" si="0"/>
        <v>3547.9630000000002</v>
      </c>
    </row>
    <row r="48" spans="1:7" ht="12.75" customHeight="1" x14ac:dyDescent="0.25">
      <c r="A48" s="737" t="s">
        <v>2907</v>
      </c>
      <c r="B48" s="738">
        <v>4809</v>
      </c>
      <c r="C48" s="738">
        <v>4809</v>
      </c>
      <c r="D48" s="738">
        <v>108.63</v>
      </c>
      <c r="E48" s="738">
        <v>108.627</v>
      </c>
      <c r="F48" s="738">
        <f t="shared" si="0"/>
        <v>4917.63</v>
      </c>
      <c r="G48" s="738">
        <f t="shared" si="0"/>
        <v>4917.6270000000004</v>
      </c>
    </row>
    <row r="49" spans="1:7" ht="12.75" customHeight="1" x14ac:dyDescent="0.25">
      <c r="A49" s="737" t="s">
        <v>2908</v>
      </c>
      <c r="B49" s="738">
        <v>1942</v>
      </c>
      <c r="C49" s="738">
        <v>1942</v>
      </c>
      <c r="D49" s="738">
        <v>43.19</v>
      </c>
      <c r="E49" s="738">
        <v>43.192</v>
      </c>
      <c r="F49" s="738">
        <f t="shared" si="0"/>
        <v>1985.19</v>
      </c>
      <c r="G49" s="738">
        <f t="shared" si="0"/>
        <v>1985.192</v>
      </c>
    </row>
    <row r="50" spans="1:7" ht="12.75" customHeight="1" x14ac:dyDescent="0.25">
      <c r="A50" s="737" t="s">
        <v>2909</v>
      </c>
      <c r="B50" s="738">
        <v>2233</v>
      </c>
      <c r="C50" s="738">
        <v>2233</v>
      </c>
      <c r="D50" s="738">
        <v>80.02</v>
      </c>
      <c r="E50" s="738">
        <v>80.016999999999996</v>
      </c>
      <c r="F50" s="738">
        <f t="shared" si="0"/>
        <v>2313.02</v>
      </c>
      <c r="G50" s="738">
        <f t="shared" si="0"/>
        <v>2313.0169999999998</v>
      </c>
    </row>
    <row r="51" spans="1:7" ht="12.75" customHeight="1" x14ac:dyDescent="0.25">
      <c r="A51" s="737" t="s">
        <v>2910</v>
      </c>
      <c r="B51" s="738">
        <v>10708</v>
      </c>
      <c r="C51" s="738">
        <v>10708</v>
      </c>
      <c r="D51" s="738">
        <v>244.51</v>
      </c>
      <c r="E51" s="738">
        <v>244.506</v>
      </c>
      <c r="F51" s="738">
        <f t="shared" si="0"/>
        <v>10952.51</v>
      </c>
      <c r="G51" s="738">
        <f t="shared" si="0"/>
        <v>10952.505999999999</v>
      </c>
    </row>
    <row r="52" spans="1:7" ht="12.75" customHeight="1" x14ac:dyDescent="0.25">
      <c r="A52" s="737" t="s">
        <v>2911</v>
      </c>
      <c r="B52" s="738">
        <v>8628</v>
      </c>
      <c r="C52" s="738">
        <v>8628</v>
      </c>
      <c r="D52" s="738">
        <v>212.18</v>
      </c>
      <c r="E52" s="738">
        <v>212.184</v>
      </c>
      <c r="F52" s="738">
        <f t="shared" si="0"/>
        <v>8840.18</v>
      </c>
      <c r="G52" s="738">
        <f t="shared" si="0"/>
        <v>8840.1839999999993</v>
      </c>
    </row>
    <row r="53" spans="1:7" ht="12.75" customHeight="1" x14ac:dyDescent="0.25">
      <c r="A53" s="737" t="s">
        <v>2912</v>
      </c>
      <c r="B53" s="738">
        <v>8468</v>
      </c>
      <c r="C53" s="738">
        <v>8468</v>
      </c>
      <c r="D53" s="738">
        <v>185.49</v>
      </c>
      <c r="E53" s="738">
        <v>185.494</v>
      </c>
      <c r="F53" s="738">
        <f t="shared" si="0"/>
        <v>8653.49</v>
      </c>
      <c r="G53" s="738">
        <f t="shared" si="0"/>
        <v>8653.4940000000006</v>
      </c>
    </row>
    <row r="54" spans="1:7" ht="12.75" customHeight="1" x14ac:dyDescent="0.25">
      <c r="A54" s="737" t="s">
        <v>2913</v>
      </c>
      <c r="B54" s="738">
        <v>21061</v>
      </c>
      <c r="C54" s="738">
        <v>21061</v>
      </c>
      <c r="D54" s="738">
        <v>610.63</v>
      </c>
      <c r="E54" s="738">
        <v>610.62900000000002</v>
      </c>
      <c r="F54" s="738">
        <f t="shared" si="0"/>
        <v>21671.63</v>
      </c>
      <c r="G54" s="738">
        <f t="shared" si="0"/>
        <v>21671.629000000001</v>
      </c>
    </row>
    <row r="55" spans="1:7" ht="12.75" customHeight="1" x14ac:dyDescent="0.25">
      <c r="A55" s="737" t="s">
        <v>2914</v>
      </c>
      <c r="B55" s="738">
        <v>2815</v>
      </c>
      <c r="C55" s="738">
        <v>2815</v>
      </c>
      <c r="D55" s="738">
        <v>61.51</v>
      </c>
      <c r="E55" s="738">
        <v>61.506999999999998</v>
      </c>
      <c r="F55" s="738">
        <f t="shared" si="0"/>
        <v>2876.51</v>
      </c>
      <c r="G55" s="738">
        <f t="shared" si="0"/>
        <v>2876.5070000000001</v>
      </c>
    </row>
    <row r="56" spans="1:7" ht="12.75" customHeight="1" x14ac:dyDescent="0.25">
      <c r="A56" s="737" t="s">
        <v>2915</v>
      </c>
      <c r="B56" s="738">
        <v>6340</v>
      </c>
      <c r="C56" s="738">
        <v>6340</v>
      </c>
      <c r="D56" s="738">
        <v>155.41</v>
      </c>
      <c r="E56" s="738">
        <v>155.40600000000001</v>
      </c>
      <c r="F56" s="738">
        <f t="shared" si="0"/>
        <v>6495.41</v>
      </c>
      <c r="G56" s="738">
        <f t="shared" si="0"/>
        <v>6495.4059999999999</v>
      </c>
    </row>
    <row r="57" spans="1:7" ht="12.75" customHeight="1" x14ac:dyDescent="0.25">
      <c r="A57" s="737" t="s">
        <v>2916</v>
      </c>
      <c r="B57" s="738">
        <v>2382</v>
      </c>
      <c r="C57" s="738">
        <v>2382</v>
      </c>
      <c r="D57" s="738">
        <v>51.67</v>
      </c>
      <c r="E57" s="738">
        <v>51.668999999999997</v>
      </c>
      <c r="F57" s="738">
        <f t="shared" si="0"/>
        <v>2433.67</v>
      </c>
      <c r="G57" s="738">
        <f t="shared" si="0"/>
        <v>2433.6689999999999</v>
      </c>
    </row>
    <row r="58" spans="1:7" ht="12.75" customHeight="1" x14ac:dyDescent="0.25">
      <c r="A58" s="737" t="s">
        <v>2917</v>
      </c>
      <c r="B58" s="738">
        <v>6925</v>
      </c>
      <c r="C58" s="738">
        <v>6925</v>
      </c>
      <c r="D58" s="738">
        <v>144.24</v>
      </c>
      <c r="E58" s="738">
        <v>144.24299999999999</v>
      </c>
      <c r="F58" s="738">
        <f t="shared" si="0"/>
        <v>7069.24</v>
      </c>
      <c r="G58" s="738">
        <f t="shared" si="0"/>
        <v>7069.2430000000004</v>
      </c>
    </row>
    <row r="59" spans="1:7" ht="12.75" customHeight="1" x14ac:dyDescent="0.25">
      <c r="A59" s="737" t="s">
        <v>2918</v>
      </c>
      <c r="B59" s="738">
        <v>3729</v>
      </c>
      <c r="C59" s="738">
        <v>3729</v>
      </c>
      <c r="D59" s="738">
        <v>76.34</v>
      </c>
      <c r="E59" s="738">
        <v>76.343000000000004</v>
      </c>
      <c r="F59" s="738">
        <f t="shared" si="0"/>
        <v>3805.34</v>
      </c>
      <c r="G59" s="738">
        <f t="shared" si="0"/>
        <v>3805.3429999999998</v>
      </c>
    </row>
    <row r="60" spans="1:7" ht="12.75" customHeight="1" x14ac:dyDescent="0.25">
      <c r="A60" s="737" t="s">
        <v>2919</v>
      </c>
      <c r="B60" s="738">
        <v>1927</v>
      </c>
      <c r="C60" s="738">
        <v>1927</v>
      </c>
      <c r="D60" s="738">
        <v>41.69</v>
      </c>
      <c r="E60" s="738">
        <v>41.689</v>
      </c>
      <c r="F60" s="738">
        <f t="shared" si="0"/>
        <v>1968.69</v>
      </c>
      <c r="G60" s="738">
        <f t="shared" si="0"/>
        <v>1968.6890000000001</v>
      </c>
    </row>
    <row r="61" spans="1:7" ht="12.75" customHeight="1" x14ac:dyDescent="0.25">
      <c r="A61" s="737" t="s">
        <v>2920</v>
      </c>
      <c r="B61" s="738">
        <v>3124</v>
      </c>
      <c r="C61" s="738">
        <v>3124</v>
      </c>
      <c r="D61" s="738">
        <v>67.16</v>
      </c>
      <c r="E61" s="738">
        <v>67.156999999999996</v>
      </c>
      <c r="F61" s="738">
        <f t="shared" si="0"/>
        <v>3191.16</v>
      </c>
      <c r="G61" s="738">
        <f t="shared" si="0"/>
        <v>3191.1570000000002</v>
      </c>
    </row>
    <row r="62" spans="1:7" ht="12.75" customHeight="1" x14ac:dyDescent="0.25">
      <c r="A62" s="737" t="s">
        <v>2921</v>
      </c>
      <c r="B62" s="738">
        <v>9739</v>
      </c>
      <c r="C62" s="738">
        <v>9739</v>
      </c>
      <c r="D62" s="738">
        <v>219.34</v>
      </c>
      <c r="E62" s="738">
        <v>219.34100000000001</v>
      </c>
      <c r="F62" s="738">
        <f t="shared" si="0"/>
        <v>9958.34</v>
      </c>
      <c r="G62" s="738">
        <f t="shared" si="0"/>
        <v>9958.3410000000003</v>
      </c>
    </row>
    <row r="63" spans="1:7" ht="12.75" customHeight="1" x14ac:dyDescent="0.25">
      <c r="A63" s="737" t="s">
        <v>2922</v>
      </c>
      <c r="B63" s="738">
        <v>10233</v>
      </c>
      <c r="C63" s="738">
        <v>10233</v>
      </c>
      <c r="D63" s="738">
        <v>284.12</v>
      </c>
      <c r="E63" s="738">
        <v>284.12</v>
      </c>
      <c r="F63" s="738">
        <f t="shared" si="0"/>
        <v>10517.12</v>
      </c>
      <c r="G63" s="738">
        <f t="shared" si="0"/>
        <v>10517.12</v>
      </c>
    </row>
    <row r="64" spans="1:7" ht="12.75" customHeight="1" x14ac:dyDescent="0.25">
      <c r="A64" s="737" t="s">
        <v>2923</v>
      </c>
      <c r="B64" s="738">
        <v>13337</v>
      </c>
      <c r="C64" s="738">
        <v>13337</v>
      </c>
      <c r="D64" s="738">
        <v>339.49</v>
      </c>
      <c r="E64" s="738">
        <v>339.49200000000002</v>
      </c>
      <c r="F64" s="738">
        <f t="shared" si="0"/>
        <v>13676.49</v>
      </c>
      <c r="G64" s="738">
        <f t="shared" si="0"/>
        <v>13676.492</v>
      </c>
    </row>
    <row r="65" spans="1:7" ht="12.75" customHeight="1" x14ac:dyDescent="0.25">
      <c r="A65" s="737" t="s">
        <v>2924</v>
      </c>
      <c r="B65" s="738">
        <v>7164</v>
      </c>
      <c r="C65" s="738">
        <v>7164</v>
      </c>
      <c r="D65" s="738">
        <v>162.75</v>
      </c>
      <c r="E65" s="738">
        <v>162.74799999999999</v>
      </c>
      <c r="F65" s="738">
        <f t="shared" si="0"/>
        <v>7326.75</v>
      </c>
      <c r="G65" s="738">
        <f t="shared" si="0"/>
        <v>7326.7479999999996</v>
      </c>
    </row>
    <row r="66" spans="1:7" ht="12.75" customHeight="1" x14ac:dyDescent="0.25">
      <c r="A66" s="737" t="s">
        <v>2925</v>
      </c>
      <c r="B66" s="738">
        <v>9605</v>
      </c>
      <c r="C66" s="738">
        <v>9605</v>
      </c>
      <c r="D66" s="738">
        <v>212.45</v>
      </c>
      <c r="E66" s="738">
        <v>212.452</v>
      </c>
      <c r="F66" s="738">
        <f t="shared" si="0"/>
        <v>9817.4500000000007</v>
      </c>
      <c r="G66" s="738">
        <f t="shared" si="0"/>
        <v>9817.4519999999993</v>
      </c>
    </row>
    <row r="67" spans="1:7" ht="12.75" customHeight="1" x14ac:dyDescent="0.25">
      <c r="A67" s="737" t="s">
        <v>2926</v>
      </c>
      <c r="B67" s="738">
        <v>2992</v>
      </c>
      <c r="C67" s="738">
        <v>2992</v>
      </c>
      <c r="D67" s="738">
        <v>67.069999999999993</v>
      </c>
      <c r="E67" s="738">
        <v>67.066999999999993</v>
      </c>
      <c r="F67" s="738">
        <f t="shared" si="0"/>
        <v>3059.07</v>
      </c>
      <c r="G67" s="738">
        <f t="shared" si="0"/>
        <v>3059.067</v>
      </c>
    </row>
    <row r="68" spans="1:7" ht="12.75" customHeight="1" x14ac:dyDescent="0.25">
      <c r="A68" s="737" t="s">
        <v>2927</v>
      </c>
      <c r="B68" s="738">
        <v>4116</v>
      </c>
      <c r="C68" s="738">
        <v>4116</v>
      </c>
      <c r="D68" s="738">
        <v>94.13</v>
      </c>
      <c r="E68" s="738">
        <v>94.129000000000005</v>
      </c>
      <c r="F68" s="738">
        <f t="shared" si="0"/>
        <v>4210.13</v>
      </c>
      <c r="G68" s="738">
        <f t="shared" si="0"/>
        <v>4210.1289999999999</v>
      </c>
    </row>
    <row r="69" spans="1:7" ht="12.75" customHeight="1" x14ac:dyDescent="0.25">
      <c r="A69" s="737" t="s">
        <v>2928</v>
      </c>
      <c r="B69" s="738">
        <v>5062</v>
      </c>
      <c r="C69" s="738">
        <v>5062</v>
      </c>
      <c r="D69" s="738">
        <v>125.81</v>
      </c>
      <c r="E69" s="738">
        <v>125.807</v>
      </c>
      <c r="F69" s="738">
        <f t="shared" si="0"/>
        <v>5187.8100000000004</v>
      </c>
      <c r="G69" s="738">
        <f t="shared" si="0"/>
        <v>5187.8069999999998</v>
      </c>
    </row>
    <row r="70" spans="1:7" ht="12.75" customHeight="1" x14ac:dyDescent="0.25">
      <c r="A70" s="737" t="s">
        <v>2929</v>
      </c>
      <c r="B70" s="738">
        <v>3975</v>
      </c>
      <c r="C70" s="738">
        <v>3975</v>
      </c>
      <c r="D70" s="738">
        <v>95.23</v>
      </c>
      <c r="E70" s="738">
        <v>95.228999999999999</v>
      </c>
      <c r="F70" s="738">
        <f t="shared" ref="F70:G133" si="1">B70+D70</f>
        <v>4070.23</v>
      </c>
      <c r="G70" s="738">
        <f t="shared" si="1"/>
        <v>4070.2289999999998</v>
      </c>
    </row>
    <row r="71" spans="1:7" ht="12.75" customHeight="1" x14ac:dyDescent="0.25">
      <c r="A71" s="737" t="s">
        <v>2930</v>
      </c>
      <c r="B71" s="738">
        <v>4094</v>
      </c>
      <c r="C71" s="738">
        <v>4094</v>
      </c>
      <c r="D71" s="738">
        <v>98.2</v>
      </c>
      <c r="E71" s="738">
        <v>98.201999999999998</v>
      </c>
      <c r="F71" s="738">
        <f t="shared" si="1"/>
        <v>4192.2</v>
      </c>
      <c r="G71" s="738">
        <f t="shared" si="1"/>
        <v>4192.2020000000002</v>
      </c>
    </row>
    <row r="72" spans="1:7" ht="12.75" customHeight="1" x14ac:dyDescent="0.25">
      <c r="A72" s="737" t="s">
        <v>2931</v>
      </c>
      <c r="B72" s="738">
        <v>3338</v>
      </c>
      <c r="C72" s="738">
        <v>3338</v>
      </c>
      <c r="D72" s="738">
        <v>77.23</v>
      </c>
      <c r="E72" s="738">
        <v>77.225999999999999</v>
      </c>
      <c r="F72" s="738">
        <f t="shared" si="1"/>
        <v>3415.23</v>
      </c>
      <c r="G72" s="738">
        <f t="shared" si="1"/>
        <v>3415.2260000000001</v>
      </c>
    </row>
    <row r="73" spans="1:7" ht="12.75" customHeight="1" x14ac:dyDescent="0.25">
      <c r="A73" s="737" t="s">
        <v>2932</v>
      </c>
      <c r="B73" s="738">
        <v>3363</v>
      </c>
      <c r="C73" s="738">
        <v>3363</v>
      </c>
      <c r="D73" s="738">
        <v>78.06</v>
      </c>
      <c r="E73" s="738">
        <v>78.063999999999993</v>
      </c>
      <c r="F73" s="738">
        <f t="shared" si="1"/>
        <v>3441.06</v>
      </c>
      <c r="G73" s="738">
        <f t="shared" si="1"/>
        <v>3441.0639999999999</v>
      </c>
    </row>
    <row r="74" spans="1:7" ht="12.75" customHeight="1" x14ac:dyDescent="0.25">
      <c r="A74" s="737" t="s">
        <v>2933</v>
      </c>
      <c r="B74" s="738">
        <v>3016</v>
      </c>
      <c r="C74" s="738">
        <v>3016</v>
      </c>
      <c r="D74" s="738">
        <v>68.13</v>
      </c>
      <c r="E74" s="738">
        <v>68.132999999999996</v>
      </c>
      <c r="F74" s="738">
        <f t="shared" si="1"/>
        <v>3084.13</v>
      </c>
      <c r="G74" s="738">
        <f t="shared" si="1"/>
        <v>3084.1329999999998</v>
      </c>
    </row>
    <row r="75" spans="1:7" ht="12.75" customHeight="1" x14ac:dyDescent="0.25">
      <c r="A75" s="737" t="s">
        <v>2934</v>
      </c>
      <c r="B75" s="738">
        <v>2601</v>
      </c>
      <c r="C75" s="738">
        <v>2601</v>
      </c>
      <c r="D75" s="738">
        <v>56.44</v>
      </c>
      <c r="E75" s="738">
        <v>56.44</v>
      </c>
      <c r="F75" s="738">
        <f t="shared" si="1"/>
        <v>2657.44</v>
      </c>
      <c r="G75" s="738">
        <f t="shared" si="1"/>
        <v>2657.44</v>
      </c>
    </row>
    <row r="76" spans="1:7" ht="12.75" customHeight="1" x14ac:dyDescent="0.25">
      <c r="A76" s="737" t="s">
        <v>2935</v>
      </c>
      <c r="B76" s="738">
        <v>4544</v>
      </c>
      <c r="C76" s="738">
        <v>4544</v>
      </c>
      <c r="D76" s="738">
        <v>100.26</v>
      </c>
      <c r="E76" s="738">
        <v>100.26</v>
      </c>
      <c r="F76" s="738">
        <f t="shared" si="1"/>
        <v>4644.26</v>
      </c>
      <c r="G76" s="738">
        <f t="shared" si="1"/>
        <v>4644.26</v>
      </c>
    </row>
    <row r="77" spans="1:7" ht="12.75" customHeight="1" x14ac:dyDescent="0.25">
      <c r="A77" s="737" t="s">
        <v>2936</v>
      </c>
      <c r="B77" s="738">
        <v>6011</v>
      </c>
      <c r="C77" s="738">
        <v>6011</v>
      </c>
      <c r="D77" s="738">
        <v>164.72</v>
      </c>
      <c r="E77" s="738">
        <v>164.71899999999999</v>
      </c>
      <c r="F77" s="738">
        <f t="shared" si="1"/>
        <v>6175.72</v>
      </c>
      <c r="G77" s="738">
        <f t="shared" si="1"/>
        <v>6175.7190000000001</v>
      </c>
    </row>
    <row r="78" spans="1:7" ht="12.75" customHeight="1" x14ac:dyDescent="0.25">
      <c r="A78" s="737" t="s">
        <v>2937</v>
      </c>
      <c r="B78" s="738">
        <v>3224</v>
      </c>
      <c r="C78" s="738">
        <v>3224</v>
      </c>
      <c r="D78" s="738">
        <v>67.709999999999994</v>
      </c>
      <c r="E78" s="738">
        <v>67.712999999999994</v>
      </c>
      <c r="F78" s="738">
        <f t="shared" si="1"/>
        <v>3291.71</v>
      </c>
      <c r="G78" s="738">
        <f t="shared" si="1"/>
        <v>3291.7130000000002</v>
      </c>
    </row>
    <row r="79" spans="1:7" ht="12.75" customHeight="1" x14ac:dyDescent="0.25">
      <c r="A79" s="737" t="s">
        <v>2938</v>
      </c>
      <c r="B79" s="738">
        <v>4863</v>
      </c>
      <c r="C79" s="738">
        <v>4863</v>
      </c>
      <c r="D79" s="738">
        <v>156.69999999999999</v>
      </c>
      <c r="E79" s="738">
        <v>156.69999999999999</v>
      </c>
      <c r="F79" s="738">
        <f t="shared" si="1"/>
        <v>5019.7</v>
      </c>
      <c r="G79" s="738">
        <f t="shared" si="1"/>
        <v>5019.7</v>
      </c>
    </row>
    <row r="80" spans="1:7" ht="12.75" customHeight="1" x14ac:dyDescent="0.25">
      <c r="A80" s="737" t="s">
        <v>2939</v>
      </c>
      <c r="B80" s="738">
        <v>2774</v>
      </c>
      <c r="C80" s="738">
        <v>2774</v>
      </c>
      <c r="D80" s="738">
        <v>77.37</v>
      </c>
      <c r="E80" s="738">
        <v>77.364999999999995</v>
      </c>
      <c r="F80" s="738">
        <f t="shared" si="1"/>
        <v>2851.37</v>
      </c>
      <c r="G80" s="738">
        <f t="shared" si="1"/>
        <v>2851.3649999999998</v>
      </c>
    </row>
    <row r="81" spans="1:7" ht="12.75" customHeight="1" x14ac:dyDescent="0.25">
      <c r="A81" s="737" t="s">
        <v>2940</v>
      </c>
      <c r="B81" s="738">
        <v>6015</v>
      </c>
      <c r="C81" s="738">
        <v>6015</v>
      </c>
      <c r="D81" s="738">
        <v>136.07</v>
      </c>
      <c r="E81" s="738">
        <v>136.065</v>
      </c>
      <c r="F81" s="738">
        <f t="shared" si="1"/>
        <v>6151.07</v>
      </c>
      <c r="G81" s="738">
        <f t="shared" si="1"/>
        <v>6151.0649999999996</v>
      </c>
    </row>
    <row r="82" spans="1:7" ht="12.75" customHeight="1" x14ac:dyDescent="0.25">
      <c r="A82" s="737" t="s">
        <v>2941</v>
      </c>
      <c r="B82" s="738">
        <v>6582</v>
      </c>
      <c r="C82" s="738">
        <v>6582</v>
      </c>
      <c r="D82" s="738">
        <v>160.76</v>
      </c>
      <c r="E82" s="738">
        <v>160.762</v>
      </c>
      <c r="F82" s="738">
        <f t="shared" si="1"/>
        <v>6742.76</v>
      </c>
      <c r="G82" s="738">
        <f t="shared" si="1"/>
        <v>6742.7619999999997</v>
      </c>
    </row>
    <row r="83" spans="1:7" ht="12.75" customHeight="1" x14ac:dyDescent="0.25">
      <c r="A83" s="737" t="s">
        <v>2942</v>
      </c>
      <c r="B83" s="738">
        <v>9375</v>
      </c>
      <c r="C83" s="738">
        <v>9375</v>
      </c>
      <c r="D83" s="738">
        <v>223.07</v>
      </c>
      <c r="E83" s="738">
        <v>223.072</v>
      </c>
      <c r="F83" s="738">
        <f t="shared" si="1"/>
        <v>9598.07</v>
      </c>
      <c r="G83" s="738">
        <f t="shared" si="1"/>
        <v>9598.0720000000001</v>
      </c>
    </row>
    <row r="84" spans="1:7" ht="12.75" customHeight="1" x14ac:dyDescent="0.25">
      <c r="A84" s="737" t="s">
        <v>2943</v>
      </c>
      <c r="B84" s="738">
        <v>2673</v>
      </c>
      <c r="C84" s="738">
        <v>2673</v>
      </c>
      <c r="D84" s="738">
        <v>60.61</v>
      </c>
      <c r="E84" s="738">
        <v>60.613</v>
      </c>
      <c r="F84" s="738">
        <f t="shared" si="1"/>
        <v>2733.61</v>
      </c>
      <c r="G84" s="738">
        <f t="shared" si="1"/>
        <v>2733.6129999999998</v>
      </c>
    </row>
    <row r="85" spans="1:7" ht="12.75" customHeight="1" x14ac:dyDescent="0.25">
      <c r="A85" s="737" t="s">
        <v>2944</v>
      </c>
      <c r="B85" s="738">
        <v>3211</v>
      </c>
      <c r="C85" s="738">
        <v>3211</v>
      </c>
      <c r="D85" s="738">
        <v>60.38</v>
      </c>
      <c r="E85" s="738">
        <v>60.383000000000003</v>
      </c>
      <c r="F85" s="738">
        <f t="shared" si="1"/>
        <v>3271.38</v>
      </c>
      <c r="G85" s="738">
        <f t="shared" si="1"/>
        <v>3271.3829999999998</v>
      </c>
    </row>
    <row r="86" spans="1:7" ht="12.75" customHeight="1" x14ac:dyDescent="0.25">
      <c r="A86" s="737" t="s">
        <v>2945</v>
      </c>
      <c r="B86" s="738">
        <v>5651</v>
      </c>
      <c r="C86" s="738">
        <v>5651</v>
      </c>
      <c r="D86" s="738">
        <v>143.46</v>
      </c>
      <c r="E86" s="738">
        <v>143.46299999999999</v>
      </c>
      <c r="F86" s="738">
        <f t="shared" si="1"/>
        <v>5794.46</v>
      </c>
      <c r="G86" s="738">
        <f t="shared" si="1"/>
        <v>5794.4629999999997</v>
      </c>
    </row>
    <row r="87" spans="1:7" ht="12.75" customHeight="1" x14ac:dyDescent="0.25">
      <c r="A87" s="737" t="s">
        <v>2946</v>
      </c>
      <c r="B87" s="738">
        <v>6465</v>
      </c>
      <c r="C87" s="738">
        <v>6465</v>
      </c>
      <c r="D87" s="738">
        <v>145.12</v>
      </c>
      <c r="E87" s="738">
        <v>145.12299999999999</v>
      </c>
      <c r="F87" s="738">
        <f t="shared" si="1"/>
        <v>6610.12</v>
      </c>
      <c r="G87" s="738">
        <f t="shared" si="1"/>
        <v>6610.1229999999996</v>
      </c>
    </row>
    <row r="88" spans="1:7" ht="12.75" customHeight="1" x14ac:dyDescent="0.25">
      <c r="A88" s="737" t="s">
        <v>2947</v>
      </c>
      <c r="B88" s="738">
        <v>2474</v>
      </c>
      <c r="C88" s="738">
        <v>2474</v>
      </c>
      <c r="D88" s="738">
        <v>53.74</v>
      </c>
      <c r="E88" s="738">
        <v>53.743000000000002</v>
      </c>
      <c r="F88" s="738">
        <f t="shared" si="1"/>
        <v>2527.7399999999998</v>
      </c>
      <c r="G88" s="738">
        <f t="shared" si="1"/>
        <v>2527.7429999999999</v>
      </c>
    </row>
    <row r="89" spans="1:7" ht="12.75" customHeight="1" x14ac:dyDescent="0.25">
      <c r="A89" s="737" t="s">
        <v>2948</v>
      </c>
      <c r="B89" s="738">
        <v>1513</v>
      </c>
      <c r="C89" s="738">
        <v>1513</v>
      </c>
      <c r="D89" s="738">
        <v>30.47</v>
      </c>
      <c r="E89" s="738">
        <v>30.468</v>
      </c>
      <c r="F89" s="738">
        <f t="shared" si="1"/>
        <v>1543.47</v>
      </c>
      <c r="G89" s="738">
        <f t="shared" si="1"/>
        <v>1543.4680000000001</v>
      </c>
    </row>
    <row r="90" spans="1:7" ht="12.75" customHeight="1" x14ac:dyDescent="0.25">
      <c r="A90" s="737" t="s">
        <v>2949</v>
      </c>
      <c r="B90" s="738">
        <v>1113</v>
      </c>
      <c r="C90" s="738">
        <v>1113</v>
      </c>
      <c r="D90" s="738">
        <v>25.23</v>
      </c>
      <c r="E90" s="738">
        <v>25.231000000000002</v>
      </c>
      <c r="F90" s="738">
        <f t="shared" si="1"/>
        <v>1138.23</v>
      </c>
      <c r="G90" s="738">
        <f t="shared" si="1"/>
        <v>1138.231</v>
      </c>
    </row>
    <row r="91" spans="1:7" ht="12.75" customHeight="1" x14ac:dyDescent="0.25">
      <c r="A91" s="737" t="s">
        <v>2950</v>
      </c>
      <c r="B91" s="738">
        <v>1406</v>
      </c>
      <c r="C91" s="738">
        <v>1406</v>
      </c>
      <c r="D91" s="738">
        <v>29.5</v>
      </c>
      <c r="E91" s="738">
        <v>29.501000000000001</v>
      </c>
      <c r="F91" s="738">
        <f t="shared" si="1"/>
        <v>1435.5</v>
      </c>
      <c r="G91" s="738">
        <f t="shared" si="1"/>
        <v>1435.501</v>
      </c>
    </row>
    <row r="92" spans="1:7" ht="12.75" customHeight="1" x14ac:dyDescent="0.25">
      <c r="A92" s="737" t="s">
        <v>2951</v>
      </c>
      <c r="B92" s="738">
        <v>8655</v>
      </c>
      <c r="C92" s="738">
        <v>8655</v>
      </c>
      <c r="D92" s="738">
        <v>190.23</v>
      </c>
      <c r="E92" s="738">
        <v>190.233</v>
      </c>
      <c r="F92" s="738">
        <f t="shared" si="1"/>
        <v>8845.23</v>
      </c>
      <c r="G92" s="738">
        <f t="shared" si="1"/>
        <v>8845.2330000000002</v>
      </c>
    </row>
    <row r="93" spans="1:7" ht="12.75" customHeight="1" x14ac:dyDescent="0.25">
      <c r="A93" s="737" t="s">
        <v>2952</v>
      </c>
      <c r="B93" s="738">
        <v>7410</v>
      </c>
      <c r="C93" s="738">
        <v>7410</v>
      </c>
      <c r="D93" s="738">
        <v>177.64</v>
      </c>
      <c r="E93" s="738">
        <v>177.642</v>
      </c>
      <c r="F93" s="738">
        <f t="shared" si="1"/>
        <v>7587.64</v>
      </c>
      <c r="G93" s="738">
        <f t="shared" si="1"/>
        <v>7587.6419999999998</v>
      </c>
    </row>
    <row r="94" spans="1:7" ht="12.75" customHeight="1" x14ac:dyDescent="0.25">
      <c r="A94" s="737" t="s">
        <v>2953</v>
      </c>
      <c r="B94" s="738">
        <v>2350</v>
      </c>
      <c r="C94" s="738">
        <v>2350</v>
      </c>
      <c r="D94" s="738">
        <v>49.62</v>
      </c>
      <c r="E94" s="738">
        <v>49.616</v>
      </c>
      <c r="F94" s="738">
        <f t="shared" si="1"/>
        <v>2399.62</v>
      </c>
      <c r="G94" s="738">
        <f t="shared" si="1"/>
        <v>2399.616</v>
      </c>
    </row>
    <row r="95" spans="1:7" ht="12.75" customHeight="1" x14ac:dyDescent="0.25">
      <c r="A95" s="737" t="s">
        <v>2954</v>
      </c>
      <c r="B95" s="738">
        <v>3750</v>
      </c>
      <c r="C95" s="738">
        <v>3750</v>
      </c>
      <c r="D95" s="738">
        <v>88.86</v>
      </c>
      <c r="E95" s="738">
        <v>88.858999999999995</v>
      </c>
      <c r="F95" s="738">
        <f t="shared" si="1"/>
        <v>3838.86</v>
      </c>
      <c r="G95" s="738">
        <f t="shared" si="1"/>
        <v>3838.8589999999999</v>
      </c>
    </row>
    <row r="96" spans="1:7" ht="12.75" customHeight="1" x14ac:dyDescent="0.25">
      <c r="A96" s="737" t="s">
        <v>2955</v>
      </c>
      <c r="B96" s="738">
        <v>1064</v>
      </c>
      <c r="C96" s="738">
        <v>1064</v>
      </c>
      <c r="D96" s="738">
        <v>30.29</v>
      </c>
      <c r="E96" s="738">
        <v>30.286000000000001</v>
      </c>
      <c r="F96" s="738">
        <f t="shared" si="1"/>
        <v>1094.29</v>
      </c>
      <c r="G96" s="738">
        <f t="shared" si="1"/>
        <v>1094.2860000000001</v>
      </c>
    </row>
    <row r="97" spans="1:7" ht="12.75" customHeight="1" x14ac:dyDescent="0.25">
      <c r="A97" s="737" t="s">
        <v>2956</v>
      </c>
      <c r="B97" s="738">
        <v>2376</v>
      </c>
      <c r="C97" s="738">
        <v>2376</v>
      </c>
      <c r="D97" s="738">
        <v>56.47</v>
      </c>
      <c r="E97" s="738">
        <v>56.465000000000003</v>
      </c>
      <c r="F97" s="738">
        <f t="shared" si="1"/>
        <v>2432.4699999999998</v>
      </c>
      <c r="G97" s="738">
        <f t="shared" si="1"/>
        <v>2432.4650000000001</v>
      </c>
    </row>
    <row r="98" spans="1:7" ht="12.75" customHeight="1" x14ac:dyDescent="0.25">
      <c r="A98" s="737" t="s">
        <v>2957</v>
      </c>
      <c r="B98" s="738">
        <v>7650</v>
      </c>
      <c r="C98" s="738">
        <v>7650</v>
      </c>
      <c r="D98" s="738">
        <v>192.03</v>
      </c>
      <c r="E98" s="738">
        <v>192.02799999999999</v>
      </c>
      <c r="F98" s="738">
        <f t="shared" si="1"/>
        <v>7842.03</v>
      </c>
      <c r="G98" s="738">
        <f t="shared" si="1"/>
        <v>7842.0280000000002</v>
      </c>
    </row>
    <row r="99" spans="1:7" ht="12.75" customHeight="1" x14ac:dyDescent="0.25">
      <c r="A99" s="737" t="s">
        <v>2958</v>
      </c>
      <c r="B99" s="738">
        <v>7732</v>
      </c>
      <c r="C99" s="738">
        <v>7732</v>
      </c>
      <c r="D99" s="738">
        <v>176.01</v>
      </c>
      <c r="E99" s="738">
        <v>176.01</v>
      </c>
      <c r="F99" s="738">
        <f t="shared" si="1"/>
        <v>7908.01</v>
      </c>
      <c r="G99" s="738">
        <f t="shared" si="1"/>
        <v>7908.01</v>
      </c>
    </row>
    <row r="100" spans="1:7" ht="12.75" customHeight="1" x14ac:dyDescent="0.25">
      <c r="A100" s="737" t="s">
        <v>2959</v>
      </c>
      <c r="B100" s="738">
        <v>5135</v>
      </c>
      <c r="C100" s="738">
        <v>5135</v>
      </c>
      <c r="D100" s="738">
        <v>114.69</v>
      </c>
      <c r="E100" s="738">
        <v>114.685</v>
      </c>
      <c r="F100" s="738">
        <f t="shared" si="1"/>
        <v>5249.69</v>
      </c>
      <c r="G100" s="738">
        <f t="shared" si="1"/>
        <v>5249.6850000000004</v>
      </c>
    </row>
    <row r="101" spans="1:7" ht="12.75" customHeight="1" x14ac:dyDescent="0.25">
      <c r="A101" s="737" t="s">
        <v>2960</v>
      </c>
      <c r="B101" s="738">
        <v>2285</v>
      </c>
      <c r="C101" s="738">
        <v>2285</v>
      </c>
      <c r="D101" s="738">
        <v>53.39</v>
      </c>
      <c r="E101" s="738">
        <v>53.387999999999998</v>
      </c>
      <c r="F101" s="738">
        <f t="shared" si="1"/>
        <v>2338.39</v>
      </c>
      <c r="G101" s="738">
        <f t="shared" si="1"/>
        <v>2338.3879999999999</v>
      </c>
    </row>
    <row r="102" spans="1:7" ht="12.75" customHeight="1" x14ac:dyDescent="0.25">
      <c r="A102" s="737" t="s">
        <v>2961</v>
      </c>
      <c r="B102" s="738">
        <v>6973</v>
      </c>
      <c r="C102" s="738">
        <v>6973</v>
      </c>
      <c r="D102" s="738">
        <v>170.78</v>
      </c>
      <c r="E102" s="738">
        <v>170.78100000000001</v>
      </c>
      <c r="F102" s="738">
        <f t="shared" si="1"/>
        <v>7143.78</v>
      </c>
      <c r="G102" s="738">
        <f t="shared" si="1"/>
        <v>7143.7809999999999</v>
      </c>
    </row>
    <row r="103" spans="1:7" ht="12.75" customHeight="1" x14ac:dyDescent="0.25">
      <c r="A103" s="737" t="s">
        <v>2962</v>
      </c>
      <c r="B103" s="738">
        <v>4874</v>
      </c>
      <c r="C103" s="738">
        <v>4874</v>
      </c>
      <c r="D103" s="738">
        <v>105.73</v>
      </c>
      <c r="E103" s="738">
        <v>105.73</v>
      </c>
      <c r="F103" s="738">
        <f t="shared" si="1"/>
        <v>4979.7299999999996</v>
      </c>
      <c r="G103" s="738">
        <f t="shared" si="1"/>
        <v>4979.7299999999996</v>
      </c>
    </row>
    <row r="104" spans="1:7" ht="12.75" customHeight="1" x14ac:dyDescent="0.25">
      <c r="A104" s="737" t="s">
        <v>2963</v>
      </c>
      <c r="B104" s="738">
        <v>6065</v>
      </c>
      <c r="C104" s="738">
        <v>6065</v>
      </c>
      <c r="D104" s="738">
        <v>130.21</v>
      </c>
      <c r="E104" s="738">
        <v>130.20599999999999</v>
      </c>
      <c r="F104" s="738">
        <f t="shared" si="1"/>
        <v>6195.21</v>
      </c>
      <c r="G104" s="738">
        <f t="shared" si="1"/>
        <v>6195.2060000000001</v>
      </c>
    </row>
    <row r="105" spans="1:7" ht="12.75" customHeight="1" x14ac:dyDescent="0.25">
      <c r="A105" s="737" t="s">
        <v>2964</v>
      </c>
      <c r="B105" s="738">
        <v>2673</v>
      </c>
      <c r="C105" s="738">
        <v>2673</v>
      </c>
      <c r="D105" s="738">
        <v>58.63</v>
      </c>
      <c r="E105" s="738">
        <v>58.634</v>
      </c>
      <c r="F105" s="738">
        <f t="shared" si="1"/>
        <v>2731.63</v>
      </c>
      <c r="G105" s="738">
        <f t="shared" si="1"/>
        <v>2731.634</v>
      </c>
    </row>
    <row r="106" spans="1:7" ht="12.75" customHeight="1" x14ac:dyDescent="0.25">
      <c r="A106" s="737" t="s">
        <v>2965</v>
      </c>
      <c r="B106" s="738">
        <v>2957</v>
      </c>
      <c r="C106" s="738">
        <v>2957</v>
      </c>
      <c r="D106" s="738">
        <v>71.599999999999994</v>
      </c>
      <c r="E106" s="738">
        <v>71.602999999999994</v>
      </c>
      <c r="F106" s="738">
        <f t="shared" si="1"/>
        <v>3028.6</v>
      </c>
      <c r="G106" s="738">
        <f t="shared" si="1"/>
        <v>3028.6030000000001</v>
      </c>
    </row>
    <row r="107" spans="1:7" ht="12.75" customHeight="1" x14ac:dyDescent="0.25">
      <c r="A107" s="737" t="s">
        <v>2966</v>
      </c>
      <c r="B107" s="738">
        <v>2907</v>
      </c>
      <c r="C107" s="738">
        <v>2907</v>
      </c>
      <c r="D107" s="738">
        <v>78.78</v>
      </c>
      <c r="E107" s="738">
        <v>78.781999999999996</v>
      </c>
      <c r="F107" s="738">
        <f t="shared" si="1"/>
        <v>2985.78</v>
      </c>
      <c r="G107" s="738">
        <f t="shared" si="1"/>
        <v>2985.7820000000002</v>
      </c>
    </row>
    <row r="108" spans="1:7" ht="12.75" customHeight="1" x14ac:dyDescent="0.25">
      <c r="A108" s="737" t="s">
        <v>2967</v>
      </c>
      <c r="B108" s="738">
        <v>5472</v>
      </c>
      <c r="C108" s="738">
        <v>5472</v>
      </c>
      <c r="D108" s="738">
        <v>125.98</v>
      </c>
      <c r="E108" s="738">
        <v>125.976</v>
      </c>
      <c r="F108" s="738">
        <f t="shared" si="1"/>
        <v>5597.98</v>
      </c>
      <c r="G108" s="738">
        <f t="shared" si="1"/>
        <v>5597.9759999999997</v>
      </c>
    </row>
    <row r="109" spans="1:7" ht="12.75" customHeight="1" x14ac:dyDescent="0.25">
      <c r="A109" s="737" t="s">
        <v>2968</v>
      </c>
      <c r="B109" s="738">
        <v>4477</v>
      </c>
      <c r="C109" s="738">
        <v>4477</v>
      </c>
      <c r="D109" s="738">
        <v>106.76</v>
      </c>
      <c r="E109" s="738">
        <v>106.76</v>
      </c>
      <c r="F109" s="738">
        <f t="shared" si="1"/>
        <v>4583.76</v>
      </c>
      <c r="G109" s="738">
        <f t="shared" si="1"/>
        <v>4583.76</v>
      </c>
    </row>
    <row r="110" spans="1:7" ht="12.75" customHeight="1" x14ac:dyDescent="0.25">
      <c r="A110" s="737" t="s">
        <v>2969</v>
      </c>
      <c r="B110" s="738">
        <v>2015</v>
      </c>
      <c r="C110" s="738">
        <v>2015</v>
      </c>
      <c r="D110" s="738">
        <v>45.01</v>
      </c>
      <c r="E110" s="738">
        <v>45.008000000000003</v>
      </c>
      <c r="F110" s="738">
        <f t="shared" si="1"/>
        <v>2060.0100000000002</v>
      </c>
      <c r="G110" s="738">
        <f t="shared" si="1"/>
        <v>2060.0079999999998</v>
      </c>
    </row>
    <row r="111" spans="1:7" ht="12.75" customHeight="1" x14ac:dyDescent="0.25">
      <c r="A111" s="737" t="s">
        <v>2970</v>
      </c>
      <c r="B111" s="738">
        <v>2033</v>
      </c>
      <c r="C111" s="738">
        <v>2033</v>
      </c>
      <c r="D111" s="738">
        <v>49.05</v>
      </c>
      <c r="E111" s="738">
        <v>49.05</v>
      </c>
      <c r="F111" s="738">
        <f t="shared" si="1"/>
        <v>2082.0500000000002</v>
      </c>
      <c r="G111" s="738">
        <f t="shared" si="1"/>
        <v>2082.0500000000002</v>
      </c>
    </row>
    <row r="112" spans="1:7" ht="12.75" customHeight="1" x14ac:dyDescent="0.25">
      <c r="A112" s="737" t="s">
        <v>2971</v>
      </c>
      <c r="B112" s="738">
        <v>2015</v>
      </c>
      <c r="C112" s="738">
        <v>2015</v>
      </c>
      <c r="D112" s="738">
        <v>48.79</v>
      </c>
      <c r="E112" s="738">
        <v>48.787999999999997</v>
      </c>
      <c r="F112" s="738">
        <f t="shared" si="1"/>
        <v>2063.79</v>
      </c>
      <c r="G112" s="738">
        <f t="shared" si="1"/>
        <v>2063.788</v>
      </c>
    </row>
    <row r="113" spans="1:7" ht="12.75" customHeight="1" x14ac:dyDescent="0.25">
      <c r="A113" s="737" t="s">
        <v>2972</v>
      </c>
      <c r="B113" s="738">
        <v>6822</v>
      </c>
      <c r="C113" s="738">
        <v>6822</v>
      </c>
      <c r="D113" s="738">
        <v>187.66</v>
      </c>
      <c r="E113" s="738">
        <v>187.50799999999998</v>
      </c>
      <c r="F113" s="738">
        <f t="shared" si="1"/>
        <v>7009.66</v>
      </c>
      <c r="G113" s="738">
        <f t="shared" si="1"/>
        <v>7009.5079999999998</v>
      </c>
    </row>
    <row r="114" spans="1:7" ht="12.75" customHeight="1" x14ac:dyDescent="0.25">
      <c r="A114" s="737" t="s">
        <v>2973</v>
      </c>
      <c r="B114" s="738">
        <v>4128</v>
      </c>
      <c r="C114" s="738">
        <v>4128</v>
      </c>
      <c r="D114" s="738">
        <v>99.62</v>
      </c>
      <c r="E114" s="738">
        <v>99.623999999999995</v>
      </c>
      <c r="F114" s="738">
        <f t="shared" si="1"/>
        <v>4227.62</v>
      </c>
      <c r="G114" s="738">
        <f t="shared" si="1"/>
        <v>4227.6239999999998</v>
      </c>
    </row>
    <row r="115" spans="1:7" ht="12.75" customHeight="1" x14ac:dyDescent="0.25">
      <c r="A115" s="737" t="s">
        <v>2974</v>
      </c>
      <c r="B115" s="738">
        <v>1348</v>
      </c>
      <c r="C115" s="738">
        <v>1348</v>
      </c>
      <c r="D115" s="738">
        <v>28.96</v>
      </c>
      <c r="E115" s="738">
        <v>28.960999999999999</v>
      </c>
      <c r="F115" s="738">
        <f t="shared" si="1"/>
        <v>1376.96</v>
      </c>
      <c r="G115" s="738">
        <f t="shared" si="1"/>
        <v>1376.961</v>
      </c>
    </row>
    <row r="116" spans="1:7" ht="12.75" customHeight="1" x14ac:dyDescent="0.25">
      <c r="A116" s="737" t="s">
        <v>2975</v>
      </c>
      <c r="B116" s="738">
        <v>2111</v>
      </c>
      <c r="C116" s="738">
        <v>2111</v>
      </c>
      <c r="D116" s="738">
        <v>45.45</v>
      </c>
      <c r="E116" s="738">
        <v>45.45</v>
      </c>
      <c r="F116" s="738">
        <f t="shared" si="1"/>
        <v>2156.4499999999998</v>
      </c>
      <c r="G116" s="738">
        <f t="shared" si="1"/>
        <v>2156.4499999999998</v>
      </c>
    </row>
    <row r="117" spans="1:7" ht="12.75" customHeight="1" x14ac:dyDescent="0.25">
      <c r="A117" s="737" t="s">
        <v>2976</v>
      </c>
      <c r="B117" s="738">
        <v>2233</v>
      </c>
      <c r="C117" s="738">
        <v>2233</v>
      </c>
      <c r="D117" s="738">
        <v>50.19</v>
      </c>
      <c r="E117" s="738">
        <v>50.191000000000003</v>
      </c>
      <c r="F117" s="738">
        <f t="shared" si="1"/>
        <v>2283.19</v>
      </c>
      <c r="G117" s="738">
        <f t="shared" si="1"/>
        <v>2283.1909999999998</v>
      </c>
    </row>
    <row r="118" spans="1:7" ht="12.75" customHeight="1" x14ac:dyDescent="0.25">
      <c r="A118" s="737" t="s">
        <v>2977</v>
      </c>
      <c r="B118" s="738">
        <v>14224</v>
      </c>
      <c r="C118" s="738">
        <v>14224</v>
      </c>
      <c r="D118" s="738">
        <v>408.20000000000005</v>
      </c>
      <c r="E118" s="738">
        <v>408.19600000000003</v>
      </c>
      <c r="F118" s="738">
        <f t="shared" si="1"/>
        <v>14632.2</v>
      </c>
      <c r="G118" s="738">
        <f t="shared" si="1"/>
        <v>14632.196</v>
      </c>
    </row>
    <row r="119" spans="1:7" ht="12.75" customHeight="1" x14ac:dyDescent="0.25">
      <c r="A119" s="737" t="s">
        <v>2978</v>
      </c>
      <c r="B119" s="738">
        <v>1295</v>
      </c>
      <c r="C119" s="738">
        <v>1295</v>
      </c>
      <c r="D119" s="738">
        <v>29.01</v>
      </c>
      <c r="E119" s="738">
        <v>29.009</v>
      </c>
      <c r="F119" s="738">
        <f t="shared" si="1"/>
        <v>1324.01</v>
      </c>
      <c r="G119" s="738">
        <f t="shared" si="1"/>
        <v>1324.009</v>
      </c>
    </row>
    <row r="120" spans="1:7" ht="12.75" customHeight="1" x14ac:dyDescent="0.25">
      <c r="A120" s="737" t="s">
        <v>2979</v>
      </c>
      <c r="B120" s="738">
        <v>2233</v>
      </c>
      <c r="C120" s="738">
        <v>2233</v>
      </c>
      <c r="D120" s="738">
        <v>49.06</v>
      </c>
      <c r="E120" s="738">
        <v>49.055999999999997</v>
      </c>
      <c r="F120" s="738">
        <f t="shared" si="1"/>
        <v>2282.06</v>
      </c>
      <c r="G120" s="738">
        <f t="shared" si="1"/>
        <v>2282.056</v>
      </c>
    </row>
    <row r="121" spans="1:7" ht="12.75" customHeight="1" x14ac:dyDescent="0.25">
      <c r="A121" s="737" t="s">
        <v>2980</v>
      </c>
      <c r="B121" s="738">
        <v>4751</v>
      </c>
      <c r="C121" s="738">
        <v>4751</v>
      </c>
      <c r="D121" s="738">
        <v>145.11000000000001</v>
      </c>
      <c r="E121" s="738">
        <v>145.10900000000001</v>
      </c>
      <c r="F121" s="738">
        <f t="shared" si="1"/>
        <v>4896.1099999999997</v>
      </c>
      <c r="G121" s="738">
        <f t="shared" si="1"/>
        <v>4896.1090000000004</v>
      </c>
    </row>
    <row r="122" spans="1:7" ht="12.75" customHeight="1" x14ac:dyDescent="0.25">
      <c r="A122" s="737" t="s">
        <v>2981</v>
      </c>
      <c r="B122" s="738">
        <v>4139</v>
      </c>
      <c r="C122" s="738">
        <v>4139</v>
      </c>
      <c r="D122" s="738">
        <v>98.9</v>
      </c>
      <c r="E122" s="738">
        <v>98.897000000000006</v>
      </c>
      <c r="F122" s="738">
        <f t="shared" si="1"/>
        <v>4237.8999999999996</v>
      </c>
      <c r="G122" s="738">
        <f t="shared" si="1"/>
        <v>4237.8969999999999</v>
      </c>
    </row>
    <row r="123" spans="1:7" ht="12.75" customHeight="1" x14ac:dyDescent="0.25">
      <c r="A123" s="737" t="s">
        <v>2982</v>
      </c>
      <c r="B123" s="738">
        <v>1139</v>
      </c>
      <c r="C123" s="738">
        <v>1139</v>
      </c>
      <c r="D123" s="738">
        <v>25.4</v>
      </c>
      <c r="E123" s="738">
        <v>25.402999999999999</v>
      </c>
      <c r="F123" s="738">
        <f t="shared" si="1"/>
        <v>1164.4000000000001</v>
      </c>
      <c r="G123" s="738">
        <f t="shared" si="1"/>
        <v>1164.403</v>
      </c>
    </row>
    <row r="124" spans="1:7" ht="12.75" customHeight="1" x14ac:dyDescent="0.25">
      <c r="A124" s="737" t="s">
        <v>2983</v>
      </c>
      <c r="B124" s="738">
        <v>2708</v>
      </c>
      <c r="C124" s="738">
        <v>2708</v>
      </c>
      <c r="D124" s="738">
        <v>59.45</v>
      </c>
      <c r="E124" s="738">
        <v>59.448999999999998</v>
      </c>
      <c r="F124" s="738">
        <f t="shared" si="1"/>
        <v>2767.45</v>
      </c>
      <c r="G124" s="738">
        <f t="shared" si="1"/>
        <v>2767.4490000000001</v>
      </c>
    </row>
    <row r="125" spans="1:7" ht="12.75" customHeight="1" x14ac:dyDescent="0.25">
      <c r="A125" s="737" t="s">
        <v>2984</v>
      </c>
      <c r="B125" s="738">
        <v>1024</v>
      </c>
      <c r="C125" s="738">
        <v>1024</v>
      </c>
      <c r="D125" s="738">
        <v>26.22</v>
      </c>
      <c r="E125" s="738">
        <v>26.216000000000001</v>
      </c>
      <c r="F125" s="738">
        <f t="shared" si="1"/>
        <v>1050.22</v>
      </c>
      <c r="G125" s="738">
        <f t="shared" si="1"/>
        <v>1050.2159999999999</v>
      </c>
    </row>
    <row r="126" spans="1:7" ht="12.75" customHeight="1" x14ac:dyDescent="0.25">
      <c r="A126" s="737" t="s">
        <v>2985</v>
      </c>
      <c r="B126" s="738">
        <v>5013</v>
      </c>
      <c r="C126" s="738">
        <v>5013</v>
      </c>
      <c r="D126" s="738">
        <v>112.08</v>
      </c>
      <c r="E126" s="738">
        <v>112.08199999999999</v>
      </c>
      <c r="F126" s="738">
        <f t="shared" si="1"/>
        <v>5125.08</v>
      </c>
      <c r="G126" s="738">
        <f t="shared" si="1"/>
        <v>5125.0820000000003</v>
      </c>
    </row>
    <row r="127" spans="1:7" ht="12.75" customHeight="1" x14ac:dyDescent="0.25">
      <c r="A127" s="737" t="s">
        <v>2986</v>
      </c>
      <c r="B127" s="738">
        <v>1194</v>
      </c>
      <c r="C127" s="738">
        <v>1194</v>
      </c>
      <c r="D127" s="738">
        <v>26.58</v>
      </c>
      <c r="E127" s="738">
        <v>26.582000000000001</v>
      </c>
      <c r="F127" s="738">
        <f t="shared" si="1"/>
        <v>1220.58</v>
      </c>
      <c r="G127" s="738">
        <f t="shared" si="1"/>
        <v>1220.5820000000001</v>
      </c>
    </row>
    <row r="128" spans="1:7" ht="12.75" customHeight="1" x14ac:dyDescent="0.25">
      <c r="A128" s="737" t="s">
        <v>2987</v>
      </c>
      <c r="B128" s="738">
        <v>2412</v>
      </c>
      <c r="C128" s="738">
        <v>2412</v>
      </c>
      <c r="D128" s="738">
        <v>50.03</v>
      </c>
      <c r="E128" s="738">
        <v>50.029000000000003</v>
      </c>
      <c r="F128" s="738">
        <f t="shared" si="1"/>
        <v>2462.0300000000002</v>
      </c>
      <c r="G128" s="738">
        <f t="shared" si="1"/>
        <v>2462.029</v>
      </c>
    </row>
    <row r="129" spans="1:7" ht="12.75" customHeight="1" x14ac:dyDescent="0.25">
      <c r="A129" s="737" t="s">
        <v>2988</v>
      </c>
      <c r="B129" s="738">
        <v>5696</v>
      </c>
      <c r="C129" s="738">
        <v>5696</v>
      </c>
      <c r="D129" s="738">
        <v>139</v>
      </c>
      <c r="E129" s="738">
        <v>139.00200000000001</v>
      </c>
      <c r="F129" s="738">
        <f t="shared" si="1"/>
        <v>5835</v>
      </c>
      <c r="G129" s="738">
        <f t="shared" si="1"/>
        <v>5835.0020000000004</v>
      </c>
    </row>
    <row r="130" spans="1:7" ht="12.75" customHeight="1" x14ac:dyDescent="0.25">
      <c r="A130" s="737" t="s">
        <v>2989</v>
      </c>
      <c r="B130" s="738">
        <v>6173</v>
      </c>
      <c r="C130" s="738">
        <v>6173</v>
      </c>
      <c r="D130" s="738">
        <v>137.63</v>
      </c>
      <c r="E130" s="738">
        <v>137.62700000000001</v>
      </c>
      <c r="F130" s="738">
        <f t="shared" si="1"/>
        <v>6310.63</v>
      </c>
      <c r="G130" s="738">
        <f t="shared" si="1"/>
        <v>6310.6270000000004</v>
      </c>
    </row>
    <row r="131" spans="1:7" ht="12.75" customHeight="1" x14ac:dyDescent="0.25">
      <c r="A131" s="737" t="s">
        <v>2990</v>
      </c>
      <c r="B131" s="738">
        <v>2180</v>
      </c>
      <c r="C131" s="738">
        <v>2180</v>
      </c>
      <c r="D131" s="738">
        <v>57.36</v>
      </c>
      <c r="E131" s="738">
        <v>57.362000000000002</v>
      </c>
      <c r="F131" s="738">
        <f t="shared" si="1"/>
        <v>2237.36</v>
      </c>
      <c r="G131" s="738">
        <f t="shared" si="1"/>
        <v>2237.3620000000001</v>
      </c>
    </row>
    <row r="132" spans="1:7" ht="12.75" customHeight="1" x14ac:dyDescent="0.25">
      <c r="A132" s="737" t="s">
        <v>2991</v>
      </c>
      <c r="B132" s="738">
        <v>3204</v>
      </c>
      <c r="C132" s="738">
        <v>3204</v>
      </c>
      <c r="D132" s="738">
        <v>74.48</v>
      </c>
      <c r="E132" s="738">
        <v>74.481999999999999</v>
      </c>
      <c r="F132" s="738">
        <f t="shared" si="1"/>
        <v>3278.48</v>
      </c>
      <c r="G132" s="738">
        <f t="shared" si="1"/>
        <v>3278.482</v>
      </c>
    </row>
    <row r="133" spans="1:7" ht="12.75" customHeight="1" x14ac:dyDescent="0.25">
      <c r="A133" s="737" t="s">
        <v>2992</v>
      </c>
      <c r="B133" s="738">
        <v>2093</v>
      </c>
      <c r="C133" s="738">
        <v>2093</v>
      </c>
      <c r="D133" s="738">
        <v>45.14</v>
      </c>
      <c r="E133" s="738">
        <v>45.137999999999998</v>
      </c>
      <c r="F133" s="738">
        <f t="shared" si="1"/>
        <v>2138.14</v>
      </c>
      <c r="G133" s="738">
        <f t="shared" si="1"/>
        <v>2138.1379999999999</v>
      </c>
    </row>
    <row r="134" spans="1:7" ht="12.75" customHeight="1" x14ac:dyDescent="0.25">
      <c r="A134" s="737" t="s">
        <v>2993</v>
      </c>
      <c r="B134" s="738">
        <v>5116</v>
      </c>
      <c r="C134" s="738">
        <v>5116</v>
      </c>
      <c r="D134" s="738">
        <v>116.3</v>
      </c>
      <c r="E134" s="738">
        <v>116.297</v>
      </c>
      <c r="F134" s="738">
        <f t="shared" ref="F134:G197" si="2">B134+D134</f>
        <v>5232.3</v>
      </c>
      <c r="G134" s="738">
        <f t="shared" si="2"/>
        <v>5232.2969999999996</v>
      </c>
    </row>
    <row r="135" spans="1:7" ht="12.75" customHeight="1" x14ac:dyDescent="0.25">
      <c r="A135" s="737" t="s">
        <v>2994</v>
      </c>
      <c r="B135" s="738">
        <v>10335</v>
      </c>
      <c r="C135" s="738">
        <v>10335</v>
      </c>
      <c r="D135" s="738">
        <v>258.02</v>
      </c>
      <c r="E135" s="738">
        <v>258.02100000000002</v>
      </c>
      <c r="F135" s="738">
        <f t="shared" si="2"/>
        <v>10593.02</v>
      </c>
      <c r="G135" s="738">
        <f t="shared" si="2"/>
        <v>10593.021000000001</v>
      </c>
    </row>
    <row r="136" spans="1:7" ht="12.75" customHeight="1" x14ac:dyDescent="0.25">
      <c r="A136" s="737" t="s">
        <v>2995</v>
      </c>
      <c r="B136" s="738">
        <v>3899</v>
      </c>
      <c r="C136" s="738">
        <v>3899</v>
      </c>
      <c r="D136" s="738">
        <v>171.68</v>
      </c>
      <c r="E136" s="738">
        <v>171.679</v>
      </c>
      <c r="F136" s="738">
        <f t="shared" si="2"/>
        <v>4070.68</v>
      </c>
      <c r="G136" s="738">
        <f t="shared" si="2"/>
        <v>4070.6790000000001</v>
      </c>
    </row>
    <row r="137" spans="1:7" ht="12.75" customHeight="1" x14ac:dyDescent="0.25">
      <c r="A137" s="737" t="s">
        <v>2996</v>
      </c>
      <c r="B137" s="738">
        <v>6001</v>
      </c>
      <c r="C137" s="738">
        <v>6001</v>
      </c>
      <c r="D137" s="738">
        <v>143.1</v>
      </c>
      <c r="E137" s="738">
        <v>143.10400000000001</v>
      </c>
      <c r="F137" s="738">
        <f t="shared" si="2"/>
        <v>6144.1</v>
      </c>
      <c r="G137" s="738">
        <f t="shared" si="2"/>
        <v>6144.1040000000003</v>
      </c>
    </row>
    <row r="138" spans="1:7" ht="12.75" customHeight="1" x14ac:dyDescent="0.25">
      <c r="A138" s="737" t="s">
        <v>2997</v>
      </c>
      <c r="B138" s="738">
        <v>11398</v>
      </c>
      <c r="C138" s="738">
        <v>11398</v>
      </c>
      <c r="D138" s="738">
        <v>275.08</v>
      </c>
      <c r="E138" s="738">
        <v>275.07799999999997</v>
      </c>
      <c r="F138" s="738">
        <f t="shared" si="2"/>
        <v>11673.08</v>
      </c>
      <c r="G138" s="738">
        <f t="shared" si="2"/>
        <v>11673.078</v>
      </c>
    </row>
    <row r="139" spans="1:7" ht="12.75" customHeight="1" x14ac:dyDescent="0.25">
      <c r="A139" s="737" t="s">
        <v>2998</v>
      </c>
      <c r="B139" s="738">
        <v>10713</v>
      </c>
      <c r="C139" s="738">
        <v>10713</v>
      </c>
      <c r="D139" s="738">
        <v>244.3</v>
      </c>
      <c r="E139" s="738">
        <v>244.297</v>
      </c>
      <c r="F139" s="738">
        <f t="shared" si="2"/>
        <v>10957.3</v>
      </c>
      <c r="G139" s="738">
        <f t="shared" si="2"/>
        <v>10957.297</v>
      </c>
    </row>
    <row r="140" spans="1:7" ht="12.75" customHeight="1" x14ac:dyDescent="0.25">
      <c r="A140" s="737" t="s">
        <v>2999</v>
      </c>
      <c r="B140" s="738">
        <v>12471</v>
      </c>
      <c r="C140" s="738">
        <v>12471</v>
      </c>
      <c r="D140" s="738">
        <v>319.43</v>
      </c>
      <c r="E140" s="738">
        <v>319.43299999999999</v>
      </c>
      <c r="F140" s="738">
        <f t="shared" si="2"/>
        <v>12790.43</v>
      </c>
      <c r="G140" s="738">
        <f t="shared" si="2"/>
        <v>12790.433000000001</v>
      </c>
    </row>
    <row r="141" spans="1:7" ht="12.75" customHeight="1" x14ac:dyDescent="0.25">
      <c r="A141" s="737" t="s">
        <v>3000</v>
      </c>
      <c r="B141" s="738">
        <v>12866</v>
      </c>
      <c r="C141" s="738">
        <v>12866</v>
      </c>
      <c r="D141" s="738">
        <v>345.2</v>
      </c>
      <c r="E141" s="738">
        <v>345.2</v>
      </c>
      <c r="F141" s="738">
        <f t="shared" si="2"/>
        <v>13211.2</v>
      </c>
      <c r="G141" s="738">
        <f t="shared" si="2"/>
        <v>13211.2</v>
      </c>
    </row>
    <row r="142" spans="1:7" ht="12.75" customHeight="1" x14ac:dyDescent="0.25">
      <c r="A142" s="737" t="s">
        <v>3001</v>
      </c>
      <c r="B142" s="738">
        <v>11771</v>
      </c>
      <c r="C142" s="738">
        <v>11771</v>
      </c>
      <c r="D142" s="738">
        <v>258.45</v>
      </c>
      <c r="E142" s="738">
        <v>258.447</v>
      </c>
      <c r="F142" s="738">
        <f t="shared" si="2"/>
        <v>12029.45</v>
      </c>
      <c r="G142" s="738">
        <f t="shared" si="2"/>
        <v>12029.447</v>
      </c>
    </row>
    <row r="143" spans="1:7" ht="12.75" customHeight="1" x14ac:dyDescent="0.25">
      <c r="A143" s="737" t="s">
        <v>3002</v>
      </c>
      <c r="B143" s="738">
        <v>3335</v>
      </c>
      <c r="C143" s="738">
        <v>3335</v>
      </c>
      <c r="D143" s="738">
        <v>81.010000000000005</v>
      </c>
      <c r="E143" s="738">
        <v>81.006</v>
      </c>
      <c r="F143" s="738">
        <f t="shared" si="2"/>
        <v>3416.01</v>
      </c>
      <c r="G143" s="738">
        <f t="shared" si="2"/>
        <v>3416.0059999999999</v>
      </c>
    </row>
    <row r="144" spans="1:7" ht="12.75" customHeight="1" x14ac:dyDescent="0.25">
      <c r="A144" s="737" t="s">
        <v>3003</v>
      </c>
      <c r="B144" s="738">
        <v>2025</v>
      </c>
      <c r="C144" s="738">
        <v>2025</v>
      </c>
      <c r="D144" s="738">
        <v>45.72</v>
      </c>
      <c r="E144" s="738">
        <v>45.716000000000001</v>
      </c>
      <c r="F144" s="738">
        <f t="shared" si="2"/>
        <v>2070.7199999999998</v>
      </c>
      <c r="G144" s="738">
        <f t="shared" si="2"/>
        <v>2070.7159999999999</v>
      </c>
    </row>
    <row r="145" spans="1:7" ht="12.75" customHeight="1" x14ac:dyDescent="0.25">
      <c r="A145" s="737" t="s">
        <v>3004</v>
      </c>
      <c r="B145" s="738">
        <v>5427</v>
      </c>
      <c r="C145" s="738">
        <v>5427</v>
      </c>
      <c r="D145" s="738">
        <v>120.29</v>
      </c>
      <c r="E145" s="738">
        <v>120.285</v>
      </c>
      <c r="F145" s="738">
        <f t="shared" si="2"/>
        <v>5547.29</v>
      </c>
      <c r="G145" s="738">
        <f t="shared" si="2"/>
        <v>5547.2849999999999</v>
      </c>
    </row>
    <row r="146" spans="1:7" ht="12.75" customHeight="1" x14ac:dyDescent="0.25">
      <c r="A146" s="737" t="s">
        <v>3005</v>
      </c>
      <c r="B146" s="738">
        <v>5216</v>
      </c>
      <c r="C146" s="738">
        <v>5216</v>
      </c>
      <c r="D146" s="738">
        <v>110.36</v>
      </c>
      <c r="E146" s="738">
        <v>110.363</v>
      </c>
      <c r="F146" s="738">
        <f t="shared" si="2"/>
        <v>5326.36</v>
      </c>
      <c r="G146" s="738">
        <f t="shared" si="2"/>
        <v>5326.3630000000003</v>
      </c>
    </row>
    <row r="147" spans="1:7" ht="12.75" customHeight="1" x14ac:dyDescent="0.25">
      <c r="A147" s="737" t="s">
        <v>3006</v>
      </c>
      <c r="B147" s="738">
        <v>5350</v>
      </c>
      <c r="C147" s="738">
        <v>5350</v>
      </c>
      <c r="D147" s="738">
        <v>133.51</v>
      </c>
      <c r="E147" s="738">
        <v>133.51300000000001</v>
      </c>
      <c r="F147" s="738">
        <f t="shared" si="2"/>
        <v>5483.51</v>
      </c>
      <c r="G147" s="738">
        <f t="shared" si="2"/>
        <v>5483.5129999999999</v>
      </c>
    </row>
    <row r="148" spans="1:7" ht="12.75" customHeight="1" x14ac:dyDescent="0.25">
      <c r="A148" s="737" t="s">
        <v>3007</v>
      </c>
      <c r="B148" s="738">
        <v>3501</v>
      </c>
      <c r="C148" s="738">
        <v>3501</v>
      </c>
      <c r="D148" s="738">
        <v>96.14</v>
      </c>
      <c r="E148" s="738">
        <v>96.144000000000005</v>
      </c>
      <c r="F148" s="738">
        <f t="shared" si="2"/>
        <v>3597.14</v>
      </c>
      <c r="G148" s="738">
        <f t="shared" si="2"/>
        <v>3597.1440000000002</v>
      </c>
    </row>
    <row r="149" spans="1:7" ht="12.75" customHeight="1" x14ac:dyDescent="0.25">
      <c r="A149" s="737" t="s">
        <v>3008</v>
      </c>
      <c r="B149" s="738">
        <v>4021</v>
      </c>
      <c r="C149" s="738">
        <v>4021</v>
      </c>
      <c r="D149" s="738">
        <v>86.1</v>
      </c>
      <c r="E149" s="738">
        <v>86.100999999999999</v>
      </c>
      <c r="F149" s="738">
        <f t="shared" si="2"/>
        <v>4107.1000000000004</v>
      </c>
      <c r="G149" s="738">
        <f t="shared" si="2"/>
        <v>4107.1009999999997</v>
      </c>
    </row>
    <row r="150" spans="1:7" ht="12.75" customHeight="1" x14ac:dyDescent="0.25">
      <c r="A150" s="737" t="s">
        <v>3009</v>
      </c>
      <c r="B150" s="738">
        <v>3003</v>
      </c>
      <c r="C150" s="738">
        <v>3003</v>
      </c>
      <c r="D150" s="738">
        <v>97.92</v>
      </c>
      <c r="E150" s="738">
        <v>97.921000000000006</v>
      </c>
      <c r="F150" s="738">
        <f t="shared" si="2"/>
        <v>3100.92</v>
      </c>
      <c r="G150" s="738">
        <f t="shared" si="2"/>
        <v>3100.9209999999998</v>
      </c>
    </row>
    <row r="151" spans="1:7" ht="12.75" customHeight="1" x14ac:dyDescent="0.25">
      <c r="A151" s="737" t="s">
        <v>3010</v>
      </c>
      <c r="B151" s="738">
        <v>3647</v>
      </c>
      <c r="C151" s="738">
        <v>3647</v>
      </c>
      <c r="D151" s="738">
        <v>73.510000000000005</v>
      </c>
      <c r="E151" s="738">
        <v>73.507999999999996</v>
      </c>
      <c r="F151" s="738">
        <f t="shared" si="2"/>
        <v>3720.51</v>
      </c>
      <c r="G151" s="738">
        <f t="shared" si="2"/>
        <v>3720.5079999999998</v>
      </c>
    </row>
    <row r="152" spans="1:7" ht="12.75" customHeight="1" x14ac:dyDescent="0.25">
      <c r="A152" s="737" t="s">
        <v>3011</v>
      </c>
      <c r="B152" s="738">
        <v>4665</v>
      </c>
      <c r="C152" s="738">
        <v>4665</v>
      </c>
      <c r="D152" s="738">
        <v>109.09</v>
      </c>
      <c r="E152" s="738">
        <v>109.09399999999999</v>
      </c>
      <c r="F152" s="738">
        <f t="shared" si="2"/>
        <v>4774.09</v>
      </c>
      <c r="G152" s="738">
        <f t="shared" si="2"/>
        <v>4774.0940000000001</v>
      </c>
    </row>
    <row r="153" spans="1:7" ht="12.75" customHeight="1" x14ac:dyDescent="0.25">
      <c r="A153" s="737" t="s">
        <v>3012</v>
      </c>
      <c r="B153" s="738">
        <v>2967</v>
      </c>
      <c r="C153" s="738">
        <v>2967</v>
      </c>
      <c r="D153" s="738">
        <v>69.180000000000007</v>
      </c>
      <c r="E153" s="738">
        <v>69.183000000000007</v>
      </c>
      <c r="F153" s="738">
        <f t="shared" si="2"/>
        <v>3036.18</v>
      </c>
      <c r="G153" s="738">
        <f t="shared" si="2"/>
        <v>3036.183</v>
      </c>
    </row>
    <row r="154" spans="1:7" ht="12.75" customHeight="1" x14ac:dyDescent="0.25">
      <c r="A154" s="737" t="s">
        <v>3013</v>
      </c>
      <c r="B154" s="738">
        <v>2648</v>
      </c>
      <c r="C154" s="738">
        <v>2648</v>
      </c>
      <c r="D154" s="738">
        <v>65.319999999999993</v>
      </c>
      <c r="E154" s="738">
        <v>65.322000000000003</v>
      </c>
      <c r="F154" s="738">
        <f t="shared" si="2"/>
        <v>2713.32</v>
      </c>
      <c r="G154" s="738">
        <f t="shared" si="2"/>
        <v>2713.3220000000001</v>
      </c>
    </row>
    <row r="155" spans="1:7" ht="12.75" customHeight="1" x14ac:dyDescent="0.25">
      <c r="A155" s="737" t="s">
        <v>3014</v>
      </c>
      <c r="B155" s="738">
        <v>3132</v>
      </c>
      <c r="C155" s="738">
        <v>3132</v>
      </c>
      <c r="D155" s="738">
        <v>73.819999999999993</v>
      </c>
      <c r="E155" s="738">
        <v>73.823999999999998</v>
      </c>
      <c r="F155" s="738">
        <f t="shared" si="2"/>
        <v>3205.82</v>
      </c>
      <c r="G155" s="738">
        <f t="shared" si="2"/>
        <v>3205.8240000000001</v>
      </c>
    </row>
    <row r="156" spans="1:7" ht="12.75" customHeight="1" x14ac:dyDescent="0.25">
      <c r="A156" s="737" t="s">
        <v>3015</v>
      </c>
      <c r="B156" s="738">
        <v>5731</v>
      </c>
      <c r="C156" s="738">
        <v>5731</v>
      </c>
      <c r="D156" s="738">
        <v>137.19999999999999</v>
      </c>
      <c r="E156" s="738">
        <v>137.202</v>
      </c>
      <c r="F156" s="738">
        <f t="shared" si="2"/>
        <v>5868.2</v>
      </c>
      <c r="G156" s="738">
        <f t="shared" si="2"/>
        <v>5868.2020000000002</v>
      </c>
    </row>
    <row r="157" spans="1:7" ht="12.75" customHeight="1" x14ac:dyDescent="0.25">
      <c r="A157" s="737" t="s">
        <v>3016</v>
      </c>
      <c r="B157" s="738">
        <v>1378</v>
      </c>
      <c r="C157" s="738">
        <v>1378</v>
      </c>
      <c r="D157" s="738">
        <v>28.73</v>
      </c>
      <c r="E157" s="738">
        <v>28.728000000000002</v>
      </c>
      <c r="F157" s="738">
        <f t="shared" si="2"/>
        <v>1406.73</v>
      </c>
      <c r="G157" s="738">
        <f t="shared" si="2"/>
        <v>1406.7280000000001</v>
      </c>
    </row>
    <row r="158" spans="1:7" ht="12.75" customHeight="1" x14ac:dyDescent="0.25">
      <c r="A158" s="737" t="s">
        <v>3017</v>
      </c>
      <c r="B158" s="738">
        <v>2830</v>
      </c>
      <c r="C158" s="738">
        <v>2830</v>
      </c>
      <c r="D158" s="738">
        <v>70.58</v>
      </c>
      <c r="E158" s="738">
        <v>70.582999999999998</v>
      </c>
      <c r="F158" s="738">
        <f t="shared" si="2"/>
        <v>2900.58</v>
      </c>
      <c r="G158" s="738">
        <f t="shared" si="2"/>
        <v>2900.5830000000001</v>
      </c>
    </row>
    <row r="159" spans="1:7" ht="12.75" customHeight="1" x14ac:dyDescent="0.25">
      <c r="A159" s="737" t="s">
        <v>3018</v>
      </c>
      <c r="B159" s="738">
        <v>2822</v>
      </c>
      <c r="C159" s="738">
        <v>2822</v>
      </c>
      <c r="D159" s="738">
        <v>64.3</v>
      </c>
      <c r="E159" s="738">
        <v>64.302999999999997</v>
      </c>
      <c r="F159" s="738">
        <f t="shared" si="2"/>
        <v>2886.3</v>
      </c>
      <c r="G159" s="738">
        <f t="shared" si="2"/>
        <v>2886.3029999999999</v>
      </c>
    </row>
    <row r="160" spans="1:7" ht="12.75" customHeight="1" x14ac:dyDescent="0.25">
      <c r="A160" s="737" t="s">
        <v>3019</v>
      </c>
      <c r="B160" s="738">
        <v>3593</v>
      </c>
      <c r="C160" s="738">
        <v>3593</v>
      </c>
      <c r="D160" s="738">
        <v>77.400000000000006</v>
      </c>
      <c r="E160" s="738">
        <v>77.402000000000001</v>
      </c>
      <c r="F160" s="738">
        <f t="shared" si="2"/>
        <v>3670.4</v>
      </c>
      <c r="G160" s="738">
        <f t="shared" si="2"/>
        <v>3670.402</v>
      </c>
    </row>
    <row r="161" spans="1:7" ht="12.75" customHeight="1" x14ac:dyDescent="0.25">
      <c r="A161" s="737" t="s">
        <v>3020</v>
      </c>
      <c r="B161" s="738">
        <v>2010</v>
      </c>
      <c r="C161" s="738">
        <v>2010</v>
      </c>
      <c r="D161" s="738">
        <v>35.22</v>
      </c>
      <c r="E161" s="738">
        <v>35.223999999999997</v>
      </c>
      <c r="F161" s="738">
        <f t="shared" si="2"/>
        <v>2045.22</v>
      </c>
      <c r="G161" s="738">
        <f t="shared" si="2"/>
        <v>2045.2239999999999</v>
      </c>
    </row>
    <row r="162" spans="1:7" ht="12.75" customHeight="1" x14ac:dyDescent="0.25">
      <c r="A162" s="737" t="s">
        <v>3021</v>
      </c>
      <c r="B162" s="738">
        <v>5922</v>
      </c>
      <c r="C162" s="738">
        <v>5922</v>
      </c>
      <c r="D162" s="738">
        <v>150.41999999999999</v>
      </c>
      <c r="E162" s="738">
        <v>150.42099999999999</v>
      </c>
      <c r="F162" s="738">
        <f t="shared" si="2"/>
        <v>6072.42</v>
      </c>
      <c r="G162" s="738">
        <f t="shared" si="2"/>
        <v>6072.4210000000003</v>
      </c>
    </row>
    <row r="163" spans="1:7" ht="12.75" customHeight="1" x14ac:dyDescent="0.25">
      <c r="A163" s="737" t="s">
        <v>3022</v>
      </c>
      <c r="B163" s="738">
        <v>9756</v>
      </c>
      <c r="C163" s="738">
        <v>9756</v>
      </c>
      <c r="D163" s="738">
        <v>253.73</v>
      </c>
      <c r="E163" s="738">
        <v>253.72499999999999</v>
      </c>
      <c r="F163" s="738">
        <f t="shared" si="2"/>
        <v>10009.73</v>
      </c>
      <c r="G163" s="738">
        <f t="shared" si="2"/>
        <v>10009.725</v>
      </c>
    </row>
    <row r="164" spans="1:7" ht="12.75" customHeight="1" x14ac:dyDescent="0.25">
      <c r="A164" s="737" t="s">
        <v>3023</v>
      </c>
      <c r="B164" s="738">
        <v>8708</v>
      </c>
      <c r="C164" s="738">
        <v>8708</v>
      </c>
      <c r="D164" s="738">
        <v>400.62</v>
      </c>
      <c r="E164" s="738">
        <v>400.62</v>
      </c>
      <c r="F164" s="738">
        <f t="shared" si="2"/>
        <v>9108.6200000000008</v>
      </c>
      <c r="G164" s="738">
        <f t="shared" si="2"/>
        <v>9108.6200000000008</v>
      </c>
    </row>
    <row r="165" spans="1:7" ht="12.75" customHeight="1" x14ac:dyDescent="0.25">
      <c r="A165" s="737" t="s">
        <v>3024</v>
      </c>
      <c r="B165" s="738">
        <v>10323</v>
      </c>
      <c r="C165" s="738">
        <v>10323</v>
      </c>
      <c r="D165" s="738">
        <v>233.35</v>
      </c>
      <c r="E165" s="738">
        <v>233.35</v>
      </c>
      <c r="F165" s="738">
        <f t="shared" si="2"/>
        <v>10556.35</v>
      </c>
      <c r="G165" s="738">
        <f t="shared" si="2"/>
        <v>10556.35</v>
      </c>
    </row>
    <row r="166" spans="1:7" ht="12.75" customHeight="1" x14ac:dyDescent="0.25">
      <c r="A166" s="737" t="s">
        <v>3025</v>
      </c>
      <c r="B166" s="738">
        <v>10615</v>
      </c>
      <c r="C166" s="738">
        <v>10615</v>
      </c>
      <c r="D166" s="738">
        <v>242.56</v>
      </c>
      <c r="E166" s="738">
        <v>242.55799999999999</v>
      </c>
      <c r="F166" s="738">
        <f t="shared" si="2"/>
        <v>10857.56</v>
      </c>
      <c r="G166" s="738">
        <f t="shared" si="2"/>
        <v>10857.558000000001</v>
      </c>
    </row>
    <row r="167" spans="1:7" ht="12.75" customHeight="1" x14ac:dyDescent="0.25">
      <c r="A167" s="737" t="s">
        <v>3026</v>
      </c>
      <c r="B167" s="738">
        <v>8204</v>
      </c>
      <c r="C167" s="738">
        <v>8204</v>
      </c>
      <c r="D167" s="738">
        <v>171.73</v>
      </c>
      <c r="E167" s="738">
        <v>171.72900000000001</v>
      </c>
      <c r="F167" s="738">
        <f t="shared" si="2"/>
        <v>8375.73</v>
      </c>
      <c r="G167" s="738">
        <f t="shared" si="2"/>
        <v>8375.7289999999994</v>
      </c>
    </row>
    <row r="168" spans="1:7" ht="12.75" customHeight="1" x14ac:dyDescent="0.25">
      <c r="A168" s="737" t="s">
        <v>3027</v>
      </c>
      <c r="B168" s="738">
        <v>10508</v>
      </c>
      <c r="C168" s="738">
        <v>10508</v>
      </c>
      <c r="D168" s="738">
        <v>247.66</v>
      </c>
      <c r="E168" s="738">
        <v>247.66200000000001</v>
      </c>
      <c r="F168" s="738">
        <f t="shared" si="2"/>
        <v>10755.66</v>
      </c>
      <c r="G168" s="738">
        <f t="shared" si="2"/>
        <v>10755.662</v>
      </c>
    </row>
    <row r="169" spans="1:7" ht="12.75" customHeight="1" x14ac:dyDescent="0.25">
      <c r="A169" s="737" t="s">
        <v>3028</v>
      </c>
      <c r="B169" s="738">
        <v>9792</v>
      </c>
      <c r="C169" s="738">
        <v>9792</v>
      </c>
      <c r="D169" s="738">
        <v>231.85</v>
      </c>
      <c r="E169" s="738">
        <v>231.852</v>
      </c>
      <c r="F169" s="738">
        <f t="shared" si="2"/>
        <v>10023.85</v>
      </c>
      <c r="G169" s="738">
        <f t="shared" si="2"/>
        <v>10023.852000000001</v>
      </c>
    </row>
    <row r="170" spans="1:7" ht="12.75" customHeight="1" x14ac:dyDescent="0.25">
      <c r="A170" s="737" t="s">
        <v>3029</v>
      </c>
      <c r="B170" s="738">
        <v>6499</v>
      </c>
      <c r="C170" s="738">
        <v>6499</v>
      </c>
      <c r="D170" s="738">
        <v>155.1</v>
      </c>
      <c r="E170" s="738">
        <v>155.095</v>
      </c>
      <c r="F170" s="738">
        <f t="shared" si="2"/>
        <v>6654.1</v>
      </c>
      <c r="G170" s="738">
        <f t="shared" si="2"/>
        <v>6654.0950000000003</v>
      </c>
    </row>
    <row r="171" spans="1:7" ht="12.75" customHeight="1" x14ac:dyDescent="0.25">
      <c r="A171" s="737" t="s">
        <v>3030</v>
      </c>
      <c r="B171" s="738">
        <v>7905</v>
      </c>
      <c r="C171" s="738">
        <v>7905</v>
      </c>
      <c r="D171" s="738">
        <v>190.2</v>
      </c>
      <c r="E171" s="738">
        <v>190.19499999999999</v>
      </c>
      <c r="F171" s="738">
        <f t="shared" si="2"/>
        <v>8095.2</v>
      </c>
      <c r="G171" s="738">
        <f t="shared" si="2"/>
        <v>8095.1949999999997</v>
      </c>
    </row>
    <row r="172" spans="1:7" ht="12.75" customHeight="1" x14ac:dyDescent="0.25">
      <c r="A172" s="737" t="s">
        <v>3031</v>
      </c>
      <c r="B172" s="738">
        <v>3879</v>
      </c>
      <c r="C172" s="738">
        <v>3879</v>
      </c>
      <c r="D172" s="738">
        <v>90.62</v>
      </c>
      <c r="E172" s="738">
        <v>90.617000000000004</v>
      </c>
      <c r="F172" s="738">
        <f t="shared" si="2"/>
        <v>3969.62</v>
      </c>
      <c r="G172" s="738">
        <f t="shared" si="2"/>
        <v>3969.6170000000002</v>
      </c>
    </row>
    <row r="173" spans="1:7" ht="12.75" customHeight="1" x14ac:dyDescent="0.25">
      <c r="A173" s="737" t="s">
        <v>3032</v>
      </c>
      <c r="B173" s="738">
        <v>4722</v>
      </c>
      <c r="C173" s="738">
        <v>4722</v>
      </c>
      <c r="D173" s="738">
        <v>101.32</v>
      </c>
      <c r="E173" s="738">
        <v>101.322</v>
      </c>
      <c r="F173" s="738">
        <f t="shared" si="2"/>
        <v>4823.32</v>
      </c>
      <c r="G173" s="738">
        <f t="shared" si="2"/>
        <v>4823.3220000000001</v>
      </c>
    </row>
    <row r="174" spans="1:7" ht="12.75" customHeight="1" x14ac:dyDescent="0.25">
      <c r="A174" s="737" t="s">
        <v>3033</v>
      </c>
      <c r="B174" s="738">
        <v>8655</v>
      </c>
      <c r="C174" s="738">
        <v>8655</v>
      </c>
      <c r="D174" s="738">
        <v>183.09</v>
      </c>
      <c r="E174" s="738">
        <v>183.089</v>
      </c>
      <c r="F174" s="738">
        <f t="shared" si="2"/>
        <v>8838.09</v>
      </c>
      <c r="G174" s="738">
        <f t="shared" si="2"/>
        <v>8838.0889999999999</v>
      </c>
    </row>
    <row r="175" spans="1:7" ht="12.75" customHeight="1" x14ac:dyDescent="0.25">
      <c r="A175" s="737" t="s">
        <v>3034</v>
      </c>
      <c r="B175" s="738">
        <v>14541</v>
      </c>
      <c r="C175" s="738">
        <v>14541</v>
      </c>
      <c r="D175" s="738">
        <v>329.48</v>
      </c>
      <c r="E175" s="738">
        <v>329.48399999999998</v>
      </c>
      <c r="F175" s="738">
        <f t="shared" si="2"/>
        <v>14870.48</v>
      </c>
      <c r="G175" s="738">
        <f t="shared" si="2"/>
        <v>14870.484</v>
      </c>
    </row>
    <row r="176" spans="1:7" ht="12.75" customHeight="1" x14ac:dyDescent="0.25">
      <c r="A176" s="737" t="s">
        <v>3035</v>
      </c>
      <c r="B176" s="738">
        <v>6420</v>
      </c>
      <c r="C176" s="738">
        <v>6420</v>
      </c>
      <c r="D176" s="738">
        <v>174.45</v>
      </c>
      <c r="E176" s="738">
        <v>174.447</v>
      </c>
      <c r="F176" s="738">
        <f t="shared" si="2"/>
        <v>6594.45</v>
      </c>
      <c r="G176" s="738">
        <f t="shared" si="2"/>
        <v>6594.4470000000001</v>
      </c>
    </row>
    <row r="177" spans="1:7" ht="12.75" customHeight="1" x14ac:dyDescent="0.25">
      <c r="A177" s="737" t="s">
        <v>3036</v>
      </c>
      <c r="B177" s="738">
        <v>7854</v>
      </c>
      <c r="C177" s="738">
        <v>7854</v>
      </c>
      <c r="D177" s="738">
        <v>189.42</v>
      </c>
      <c r="E177" s="738">
        <v>189.41499999999999</v>
      </c>
      <c r="F177" s="738">
        <f t="shared" si="2"/>
        <v>8043.42</v>
      </c>
      <c r="G177" s="738">
        <f t="shared" si="2"/>
        <v>8043.415</v>
      </c>
    </row>
    <row r="178" spans="1:7" ht="12.75" customHeight="1" x14ac:dyDescent="0.25">
      <c r="A178" s="737" t="s">
        <v>3037</v>
      </c>
      <c r="B178" s="738">
        <v>12716</v>
      </c>
      <c r="C178" s="738">
        <v>12716</v>
      </c>
      <c r="D178" s="738">
        <v>304.29000000000002</v>
      </c>
      <c r="E178" s="738">
        <v>304.29199999999997</v>
      </c>
      <c r="F178" s="738">
        <f t="shared" si="2"/>
        <v>13020.29</v>
      </c>
      <c r="G178" s="738">
        <f t="shared" si="2"/>
        <v>13020.291999999999</v>
      </c>
    </row>
    <row r="179" spans="1:7" ht="12.75" customHeight="1" x14ac:dyDescent="0.25">
      <c r="A179" s="737" t="s">
        <v>3038</v>
      </c>
      <c r="B179" s="738">
        <v>2555</v>
      </c>
      <c r="C179" s="738">
        <v>2555</v>
      </c>
      <c r="D179" s="738">
        <v>53.34</v>
      </c>
      <c r="E179" s="738">
        <v>53.338000000000001</v>
      </c>
      <c r="F179" s="738">
        <f t="shared" si="2"/>
        <v>2608.34</v>
      </c>
      <c r="G179" s="738">
        <f t="shared" si="2"/>
        <v>2608.3380000000002</v>
      </c>
    </row>
    <row r="180" spans="1:7" ht="12.75" customHeight="1" x14ac:dyDescent="0.25">
      <c r="A180" s="737" t="s">
        <v>3039</v>
      </c>
      <c r="B180" s="738">
        <v>3291</v>
      </c>
      <c r="C180" s="738">
        <v>3291</v>
      </c>
      <c r="D180" s="738">
        <v>86.41</v>
      </c>
      <c r="E180" s="738">
        <v>86.414000000000001</v>
      </c>
      <c r="F180" s="738">
        <f t="shared" si="2"/>
        <v>3377.41</v>
      </c>
      <c r="G180" s="738">
        <f t="shared" si="2"/>
        <v>3377.4140000000002</v>
      </c>
    </row>
    <row r="181" spans="1:7" ht="12.75" customHeight="1" x14ac:dyDescent="0.25">
      <c r="A181" s="737" t="s">
        <v>3040</v>
      </c>
      <c r="B181" s="738">
        <v>944</v>
      </c>
      <c r="C181" s="738">
        <v>944</v>
      </c>
      <c r="D181" s="738">
        <v>22.06</v>
      </c>
      <c r="E181" s="738">
        <v>22.058</v>
      </c>
      <c r="F181" s="738">
        <f t="shared" si="2"/>
        <v>966.06</v>
      </c>
      <c r="G181" s="738">
        <f t="shared" si="2"/>
        <v>966.05799999999999</v>
      </c>
    </row>
    <row r="182" spans="1:7" ht="12.75" customHeight="1" x14ac:dyDescent="0.25">
      <c r="A182" s="737" t="s">
        <v>3041</v>
      </c>
      <c r="B182" s="738">
        <v>2578</v>
      </c>
      <c r="C182" s="738">
        <v>2578</v>
      </c>
      <c r="D182" s="738">
        <v>51.1</v>
      </c>
      <c r="E182" s="738">
        <v>51.101999999999997</v>
      </c>
      <c r="F182" s="738">
        <f t="shared" si="2"/>
        <v>2629.1</v>
      </c>
      <c r="G182" s="738">
        <f t="shared" si="2"/>
        <v>2629.1019999999999</v>
      </c>
    </row>
    <row r="183" spans="1:7" ht="12.75" customHeight="1" x14ac:dyDescent="0.25">
      <c r="A183" s="737" t="s">
        <v>3042</v>
      </c>
      <c r="B183" s="738">
        <v>9136</v>
      </c>
      <c r="C183" s="738">
        <v>9136</v>
      </c>
      <c r="D183" s="738">
        <v>212.51</v>
      </c>
      <c r="E183" s="738">
        <v>212.50899999999999</v>
      </c>
      <c r="F183" s="738">
        <f t="shared" si="2"/>
        <v>9348.51</v>
      </c>
      <c r="G183" s="738">
        <f t="shared" si="2"/>
        <v>9348.509</v>
      </c>
    </row>
    <row r="184" spans="1:7" ht="12.75" customHeight="1" x14ac:dyDescent="0.25">
      <c r="A184" s="737" t="s">
        <v>3043</v>
      </c>
      <c r="B184" s="738">
        <v>10605</v>
      </c>
      <c r="C184" s="738">
        <v>10605</v>
      </c>
      <c r="D184" s="738">
        <v>242.9</v>
      </c>
      <c r="E184" s="738">
        <v>242.89699999999999</v>
      </c>
      <c r="F184" s="738">
        <f t="shared" si="2"/>
        <v>10847.9</v>
      </c>
      <c r="G184" s="738">
        <f t="shared" si="2"/>
        <v>10847.897000000001</v>
      </c>
    </row>
    <row r="185" spans="1:7" ht="12.75" customHeight="1" x14ac:dyDescent="0.25">
      <c r="A185" s="737" t="s">
        <v>3044</v>
      </c>
      <c r="B185" s="738">
        <v>8894</v>
      </c>
      <c r="C185" s="738">
        <v>8894</v>
      </c>
      <c r="D185" s="738">
        <v>213.12</v>
      </c>
      <c r="E185" s="738">
        <v>213.12100000000001</v>
      </c>
      <c r="F185" s="738">
        <f t="shared" si="2"/>
        <v>9107.1200000000008</v>
      </c>
      <c r="G185" s="738">
        <f t="shared" si="2"/>
        <v>9107.1209999999992</v>
      </c>
    </row>
    <row r="186" spans="1:7" ht="12.75" customHeight="1" x14ac:dyDescent="0.25">
      <c r="A186" s="737" t="s">
        <v>3045</v>
      </c>
      <c r="B186" s="738">
        <v>11544</v>
      </c>
      <c r="C186" s="738">
        <v>11544</v>
      </c>
      <c r="D186" s="738">
        <v>271.02</v>
      </c>
      <c r="E186" s="738">
        <v>271.02300000000002</v>
      </c>
      <c r="F186" s="738">
        <f t="shared" si="2"/>
        <v>11815.02</v>
      </c>
      <c r="G186" s="738">
        <f t="shared" si="2"/>
        <v>11815.022999999999</v>
      </c>
    </row>
    <row r="187" spans="1:7" ht="12.75" customHeight="1" x14ac:dyDescent="0.25">
      <c r="A187" s="737" t="s">
        <v>3046</v>
      </c>
      <c r="B187" s="738">
        <v>1074</v>
      </c>
      <c r="C187" s="738">
        <v>1074</v>
      </c>
      <c r="D187" s="738">
        <v>25.29</v>
      </c>
      <c r="E187" s="738">
        <v>25.288</v>
      </c>
      <c r="F187" s="738">
        <f t="shared" si="2"/>
        <v>1099.29</v>
      </c>
      <c r="G187" s="738">
        <f t="shared" si="2"/>
        <v>1099.288</v>
      </c>
    </row>
    <row r="188" spans="1:7" ht="12.75" customHeight="1" x14ac:dyDescent="0.25">
      <c r="A188" s="737" t="s">
        <v>3047</v>
      </c>
      <c r="B188" s="738">
        <v>5493</v>
      </c>
      <c r="C188" s="738">
        <v>5493</v>
      </c>
      <c r="D188" s="738">
        <v>515.46</v>
      </c>
      <c r="E188" s="738">
        <v>515.45900000000006</v>
      </c>
      <c r="F188" s="738">
        <f t="shared" si="2"/>
        <v>6008.46</v>
      </c>
      <c r="G188" s="738">
        <f t="shared" si="2"/>
        <v>6008.4589999999998</v>
      </c>
    </row>
    <row r="189" spans="1:7" ht="12.75" customHeight="1" x14ac:dyDescent="0.25">
      <c r="A189" s="737" t="s">
        <v>3048</v>
      </c>
      <c r="B189" s="738">
        <v>7084</v>
      </c>
      <c r="C189" s="738">
        <v>7084</v>
      </c>
      <c r="D189" s="738">
        <v>230.6</v>
      </c>
      <c r="E189" s="738">
        <v>230.601</v>
      </c>
      <c r="F189" s="738">
        <f t="shared" si="2"/>
        <v>7314.6</v>
      </c>
      <c r="G189" s="738">
        <f t="shared" si="2"/>
        <v>7314.6009999999997</v>
      </c>
    </row>
    <row r="190" spans="1:7" ht="12.75" customHeight="1" x14ac:dyDescent="0.25">
      <c r="A190" s="737" t="s">
        <v>3049</v>
      </c>
      <c r="B190" s="738">
        <v>6273</v>
      </c>
      <c r="C190" s="738">
        <v>6273</v>
      </c>
      <c r="D190" s="738">
        <v>524.73</v>
      </c>
      <c r="E190" s="738">
        <v>524.73</v>
      </c>
      <c r="F190" s="738">
        <f t="shared" si="2"/>
        <v>6797.73</v>
      </c>
      <c r="G190" s="738">
        <f t="shared" si="2"/>
        <v>6797.73</v>
      </c>
    </row>
    <row r="191" spans="1:7" ht="12.75" customHeight="1" x14ac:dyDescent="0.25">
      <c r="A191" s="737" t="s">
        <v>3050</v>
      </c>
      <c r="B191" s="738">
        <v>7633</v>
      </c>
      <c r="C191" s="738">
        <v>7633</v>
      </c>
      <c r="D191" s="738">
        <v>383.25</v>
      </c>
      <c r="E191" s="738">
        <v>383.25299999999999</v>
      </c>
      <c r="F191" s="738">
        <f t="shared" si="2"/>
        <v>8016.25</v>
      </c>
      <c r="G191" s="738">
        <f t="shared" si="2"/>
        <v>8016.2529999999997</v>
      </c>
    </row>
    <row r="192" spans="1:7" ht="12.75" customHeight="1" x14ac:dyDescent="0.25">
      <c r="A192" s="737" t="s">
        <v>3051</v>
      </c>
      <c r="B192" s="738">
        <v>3659</v>
      </c>
      <c r="C192" s="738">
        <v>3659</v>
      </c>
      <c r="D192" s="738">
        <v>87.94</v>
      </c>
      <c r="E192" s="738">
        <v>87.941999999999993</v>
      </c>
      <c r="F192" s="738">
        <f t="shared" si="2"/>
        <v>3746.94</v>
      </c>
      <c r="G192" s="738">
        <f t="shared" si="2"/>
        <v>3746.942</v>
      </c>
    </row>
    <row r="193" spans="1:7" ht="12.75" customHeight="1" x14ac:dyDescent="0.25">
      <c r="A193" s="737" t="s">
        <v>3052</v>
      </c>
      <c r="B193" s="738">
        <v>5494</v>
      </c>
      <c r="C193" s="738">
        <v>5494</v>
      </c>
      <c r="D193" s="738">
        <v>129.56</v>
      </c>
      <c r="E193" s="738">
        <v>129.56100000000001</v>
      </c>
      <c r="F193" s="738">
        <f t="shared" si="2"/>
        <v>5623.56</v>
      </c>
      <c r="G193" s="738">
        <f t="shared" si="2"/>
        <v>5623.5609999999997</v>
      </c>
    </row>
    <row r="194" spans="1:7" ht="12.75" customHeight="1" x14ac:dyDescent="0.25">
      <c r="A194" s="737" t="s">
        <v>3053</v>
      </c>
      <c r="B194" s="738">
        <v>13598</v>
      </c>
      <c r="C194" s="738">
        <v>13598</v>
      </c>
      <c r="D194" s="738">
        <v>289.33</v>
      </c>
      <c r="E194" s="738">
        <v>289.32499999999999</v>
      </c>
      <c r="F194" s="738">
        <f t="shared" si="2"/>
        <v>13887.33</v>
      </c>
      <c r="G194" s="738">
        <f t="shared" si="2"/>
        <v>13887.325000000001</v>
      </c>
    </row>
    <row r="195" spans="1:7" ht="12.75" customHeight="1" x14ac:dyDescent="0.25">
      <c r="A195" s="737" t="s">
        <v>3054</v>
      </c>
      <c r="B195" s="738">
        <v>2986</v>
      </c>
      <c r="C195" s="738">
        <v>2986</v>
      </c>
      <c r="D195" s="738">
        <v>70.67</v>
      </c>
      <c r="E195" s="738">
        <v>70.668000000000006</v>
      </c>
      <c r="F195" s="738">
        <f t="shared" si="2"/>
        <v>3056.67</v>
      </c>
      <c r="G195" s="738">
        <f t="shared" si="2"/>
        <v>3056.6680000000001</v>
      </c>
    </row>
    <row r="196" spans="1:7" ht="12.75" customHeight="1" x14ac:dyDescent="0.25">
      <c r="A196" s="737" t="s">
        <v>3055</v>
      </c>
      <c r="B196" s="738">
        <v>1162</v>
      </c>
      <c r="C196" s="738">
        <v>1162</v>
      </c>
      <c r="D196" s="738">
        <v>23.99</v>
      </c>
      <c r="E196" s="738">
        <v>23.989000000000001</v>
      </c>
      <c r="F196" s="738">
        <f t="shared" si="2"/>
        <v>1185.99</v>
      </c>
      <c r="G196" s="738">
        <f t="shared" si="2"/>
        <v>1185.989</v>
      </c>
    </row>
    <row r="197" spans="1:7" ht="12.75" customHeight="1" x14ac:dyDescent="0.25">
      <c r="A197" s="737" t="s">
        <v>3056</v>
      </c>
      <c r="B197" s="738">
        <v>1503</v>
      </c>
      <c r="C197" s="738">
        <v>1503</v>
      </c>
      <c r="D197" s="738">
        <v>33.97</v>
      </c>
      <c r="E197" s="738">
        <v>33.970999999999997</v>
      </c>
      <c r="F197" s="738">
        <f t="shared" si="2"/>
        <v>1536.97</v>
      </c>
      <c r="G197" s="738">
        <f t="shared" si="2"/>
        <v>1536.971</v>
      </c>
    </row>
    <row r="198" spans="1:7" ht="12.75" customHeight="1" x14ac:dyDescent="0.25">
      <c r="A198" s="737" t="s">
        <v>3057</v>
      </c>
      <c r="B198" s="738">
        <v>5279</v>
      </c>
      <c r="C198" s="738">
        <v>5279</v>
      </c>
      <c r="D198" s="738">
        <v>115.41</v>
      </c>
      <c r="E198" s="738">
        <v>115.40600000000001</v>
      </c>
      <c r="F198" s="738">
        <f t="shared" ref="F198:G261" si="3">B198+D198</f>
        <v>5394.41</v>
      </c>
      <c r="G198" s="738">
        <f t="shared" si="3"/>
        <v>5394.4059999999999</v>
      </c>
    </row>
    <row r="199" spans="1:7" ht="12.75" customHeight="1" x14ac:dyDescent="0.25">
      <c r="A199" s="737" t="s">
        <v>3058</v>
      </c>
      <c r="B199" s="738">
        <v>4065</v>
      </c>
      <c r="C199" s="738">
        <v>4065</v>
      </c>
      <c r="D199" s="738">
        <v>78.040000000000006</v>
      </c>
      <c r="E199" s="738">
        <v>78.043000000000006</v>
      </c>
      <c r="F199" s="738">
        <f t="shared" si="3"/>
        <v>4143.04</v>
      </c>
      <c r="G199" s="738">
        <f t="shared" si="3"/>
        <v>4143.0429999999997</v>
      </c>
    </row>
    <row r="200" spans="1:7" ht="12.75" customHeight="1" x14ac:dyDescent="0.25">
      <c r="A200" s="737" t="s">
        <v>3059</v>
      </c>
      <c r="B200" s="738">
        <v>13347</v>
      </c>
      <c r="C200" s="738">
        <v>13347</v>
      </c>
      <c r="D200" s="738">
        <v>388.17</v>
      </c>
      <c r="E200" s="738">
        <v>388.17200000000003</v>
      </c>
      <c r="F200" s="738">
        <f t="shared" si="3"/>
        <v>13735.17</v>
      </c>
      <c r="G200" s="738">
        <f t="shared" si="3"/>
        <v>13735.172</v>
      </c>
    </row>
    <row r="201" spans="1:7" ht="12.75" customHeight="1" x14ac:dyDescent="0.25">
      <c r="A201" s="737" t="s">
        <v>3060</v>
      </c>
      <c r="B201" s="738">
        <v>7389</v>
      </c>
      <c r="C201" s="738">
        <v>7389</v>
      </c>
      <c r="D201" s="738">
        <v>180.92</v>
      </c>
      <c r="E201" s="738">
        <v>180.917</v>
      </c>
      <c r="F201" s="738">
        <f t="shared" si="3"/>
        <v>7569.92</v>
      </c>
      <c r="G201" s="738">
        <f t="shared" si="3"/>
        <v>7569.9170000000004</v>
      </c>
    </row>
    <row r="202" spans="1:7" ht="12.75" customHeight="1" x14ac:dyDescent="0.25">
      <c r="A202" s="737" t="s">
        <v>3061</v>
      </c>
      <c r="B202" s="738">
        <v>8140</v>
      </c>
      <c r="C202" s="738">
        <v>8140</v>
      </c>
      <c r="D202" s="738">
        <v>200.59</v>
      </c>
      <c r="E202" s="738">
        <v>200.59200000000001</v>
      </c>
      <c r="F202" s="738">
        <f t="shared" si="3"/>
        <v>8340.59</v>
      </c>
      <c r="G202" s="738">
        <f t="shared" si="3"/>
        <v>8340.5920000000006</v>
      </c>
    </row>
    <row r="203" spans="1:7" ht="12.75" customHeight="1" x14ac:dyDescent="0.25">
      <c r="A203" s="737" t="s">
        <v>3062</v>
      </c>
      <c r="B203" s="738">
        <v>1359</v>
      </c>
      <c r="C203" s="738">
        <v>1359</v>
      </c>
      <c r="D203" s="738">
        <v>29.04</v>
      </c>
      <c r="E203" s="738">
        <v>29.042999999999999</v>
      </c>
      <c r="F203" s="738">
        <f t="shared" si="3"/>
        <v>1388.04</v>
      </c>
      <c r="G203" s="738">
        <f t="shared" si="3"/>
        <v>1388.0429999999999</v>
      </c>
    </row>
    <row r="204" spans="1:7" ht="12.75" customHeight="1" x14ac:dyDescent="0.25">
      <c r="A204" s="737" t="s">
        <v>3063</v>
      </c>
      <c r="B204" s="738">
        <v>2560</v>
      </c>
      <c r="C204" s="738">
        <v>2560</v>
      </c>
      <c r="D204" s="738">
        <v>56.63</v>
      </c>
      <c r="E204" s="738">
        <v>56.628</v>
      </c>
      <c r="F204" s="738">
        <f t="shared" si="3"/>
        <v>2616.63</v>
      </c>
      <c r="G204" s="738">
        <f t="shared" si="3"/>
        <v>2616.6280000000002</v>
      </c>
    </row>
    <row r="205" spans="1:7" ht="12.75" customHeight="1" x14ac:dyDescent="0.25">
      <c r="A205" s="737" t="s">
        <v>3064</v>
      </c>
      <c r="B205" s="738">
        <v>4181</v>
      </c>
      <c r="C205" s="738">
        <v>4181</v>
      </c>
      <c r="D205" s="738">
        <v>87.6</v>
      </c>
      <c r="E205" s="738">
        <v>87.599000000000004</v>
      </c>
      <c r="F205" s="738">
        <f t="shared" si="3"/>
        <v>4268.6000000000004</v>
      </c>
      <c r="G205" s="738">
        <f t="shared" si="3"/>
        <v>4268.5990000000002</v>
      </c>
    </row>
    <row r="206" spans="1:7" ht="12.75" customHeight="1" x14ac:dyDescent="0.25">
      <c r="A206" s="737" t="s">
        <v>3065</v>
      </c>
      <c r="B206" s="738">
        <v>9048</v>
      </c>
      <c r="C206" s="738">
        <v>9048</v>
      </c>
      <c r="D206" s="738">
        <v>207.25</v>
      </c>
      <c r="E206" s="738">
        <v>207.249</v>
      </c>
      <c r="F206" s="738">
        <f t="shared" si="3"/>
        <v>9255.25</v>
      </c>
      <c r="G206" s="738">
        <f t="shared" si="3"/>
        <v>9255.2489999999998</v>
      </c>
    </row>
    <row r="207" spans="1:7" ht="12.75" customHeight="1" x14ac:dyDescent="0.25">
      <c r="A207" s="737" t="s">
        <v>3066</v>
      </c>
      <c r="B207" s="738">
        <v>11159</v>
      </c>
      <c r="C207" s="738">
        <v>11159</v>
      </c>
      <c r="D207" s="738">
        <v>317.20999999999998</v>
      </c>
      <c r="E207" s="738">
        <v>317.21300000000002</v>
      </c>
      <c r="F207" s="738">
        <f t="shared" si="3"/>
        <v>11476.21</v>
      </c>
      <c r="G207" s="738">
        <f t="shared" si="3"/>
        <v>11476.213</v>
      </c>
    </row>
    <row r="208" spans="1:7" ht="12.75" customHeight="1" x14ac:dyDescent="0.25">
      <c r="A208" s="737" t="s">
        <v>3067</v>
      </c>
      <c r="B208" s="738">
        <v>3481</v>
      </c>
      <c r="C208" s="738">
        <v>3481</v>
      </c>
      <c r="D208" s="738">
        <v>75.430000000000007</v>
      </c>
      <c r="E208" s="738">
        <v>75.427999999999997</v>
      </c>
      <c r="F208" s="738">
        <f t="shared" si="3"/>
        <v>3556.43</v>
      </c>
      <c r="G208" s="738">
        <f t="shared" si="3"/>
        <v>3556.4279999999999</v>
      </c>
    </row>
    <row r="209" spans="1:7" ht="12.75" customHeight="1" x14ac:dyDescent="0.25">
      <c r="A209" s="737" t="s">
        <v>3068</v>
      </c>
      <c r="B209" s="738">
        <v>3898</v>
      </c>
      <c r="C209" s="738">
        <v>3898</v>
      </c>
      <c r="D209" s="738">
        <v>99.11</v>
      </c>
      <c r="E209" s="738">
        <v>99.113</v>
      </c>
      <c r="F209" s="738">
        <f t="shared" si="3"/>
        <v>3997.11</v>
      </c>
      <c r="G209" s="738">
        <f t="shared" si="3"/>
        <v>3997.1129999999998</v>
      </c>
    </row>
    <row r="210" spans="1:7" ht="12.75" customHeight="1" x14ac:dyDescent="0.25">
      <c r="A210" s="737" t="s">
        <v>3069</v>
      </c>
      <c r="B210" s="738">
        <v>1432</v>
      </c>
      <c r="C210" s="738">
        <v>1432</v>
      </c>
      <c r="D210" s="738">
        <v>37.479999999999997</v>
      </c>
      <c r="E210" s="738">
        <v>37.481999999999999</v>
      </c>
      <c r="F210" s="738">
        <f t="shared" si="3"/>
        <v>1469.48</v>
      </c>
      <c r="G210" s="738">
        <f t="shared" si="3"/>
        <v>1469.482</v>
      </c>
    </row>
    <row r="211" spans="1:7" ht="12.75" customHeight="1" x14ac:dyDescent="0.25">
      <c r="A211" s="737" t="s">
        <v>3070</v>
      </c>
      <c r="B211" s="738">
        <v>3248</v>
      </c>
      <c r="C211" s="738">
        <v>3248</v>
      </c>
      <c r="D211" s="738">
        <v>77.099999999999994</v>
      </c>
      <c r="E211" s="738">
        <v>77.097999999999999</v>
      </c>
      <c r="F211" s="738">
        <f t="shared" si="3"/>
        <v>3325.1</v>
      </c>
      <c r="G211" s="738">
        <f t="shared" si="3"/>
        <v>3325.098</v>
      </c>
    </row>
    <row r="212" spans="1:7" ht="12.75" customHeight="1" x14ac:dyDescent="0.25">
      <c r="A212" s="737" t="s">
        <v>3071</v>
      </c>
      <c r="B212" s="738">
        <v>11438</v>
      </c>
      <c r="C212" s="738">
        <v>11438</v>
      </c>
      <c r="D212" s="738">
        <v>273.14999999999998</v>
      </c>
      <c r="E212" s="738">
        <v>273.14499999999998</v>
      </c>
      <c r="F212" s="738">
        <f t="shared" si="3"/>
        <v>11711.15</v>
      </c>
      <c r="G212" s="738">
        <f t="shared" si="3"/>
        <v>11711.145</v>
      </c>
    </row>
    <row r="213" spans="1:7" ht="12.75" customHeight="1" x14ac:dyDescent="0.25">
      <c r="A213" s="737" t="s">
        <v>3072</v>
      </c>
      <c r="B213" s="738">
        <v>10510</v>
      </c>
      <c r="C213" s="738">
        <v>10510</v>
      </c>
      <c r="D213" s="738">
        <v>234.8</v>
      </c>
      <c r="E213" s="738">
        <v>234.79900000000001</v>
      </c>
      <c r="F213" s="738">
        <f t="shared" si="3"/>
        <v>10744.8</v>
      </c>
      <c r="G213" s="738">
        <f t="shared" si="3"/>
        <v>10744.799000000001</v>
      </c>
    </row>
    <row r="214" spans="1:7" ht="12.75" customHeight="1" x14ac:dyDescent="0.25">
      <c r="A214" s="737" t="s">
        <v>3073</v>
      </c>
      <c r="B214" s="738">
        <v>28596</v>
      </c>
      <c r="C214" s="738">
        <v>28596</v>
      </c>
      <c r="D214" s="738">
        <v>659.26</v>
      </c>
      <c r="E214" s="738">
        <v>659.255</v>
      </c>
      <c r="F214" s="738">
        <f t="shared" si="3"/>
        <v>29255.26</v>
      </c>
      <c r="G214" s="738">
        <f t="shared" si="3"/>
        <v>29255.255000000001</v>
      </c>
    </row>
    <row r="215" spans="1:7" ht="12.75" customHeight="1" x14ac:dyDescent="0.25">
      <c r="A215" s="737" t="s">
        <v>3074</v>
      </c>
      <c r="B215" s="738">
        <v>7925</v>
      </c>
      <c r="C215" s="738">
        <v>7925</v>
      </c>
      <c r="D215" s="738">
        <v>200.45</v>
      </c>
      <c r="E215" s="738">
        <v>200.45099999999999</v>
      </c>
      <c r="F215" s="738">
        <f t="shared" si="3"/>
        <v>8125.45</v>
      </c>
      <c r="G215" s="738">
        <f t="shared" si="3"/>
        <v>8125.451</v>
      </c>
    </row>
    <row r="216" spans="1:7" ht="12.75" customHeight="1" x14ac:dyDescent="0.25">
      <c r="A216" s="737" t="s">
        <v>3075</v>
      </c>
      <c r="B216" s="738">
        <v>2623</v>
      </c>
      <c r="C216" s="738">
        <v>2623</v>
      </c>
      <c r="D216" s="738">
        <v>59.1</v>
      </c>
      <c r="E216" s="738">
        <v>59.103999999999999</v>
      </c>
      <c r="F216" s="738">
        <f t="shared" si="3"/>
        <v>2682.1</v>
      </c>
      <c r="G216" s="738">
        <f t="shared" si="3"/>
        <v>2682.1039999999998</v>
      </c>
    </row>
    <row r="217" spans="1:7" ht="12.75" customHeight="1" x14ac:dyDescent="0.25">
      <c r="A217" s="737" t="s">
        <v>3076</v>
      </c>
      <c r="B217" s="738">
        <v>985</v>
      </c>
      <c r="C217" s="738">
        <v>985</v>
      </c>
      <c r="D217" s="738">
        <v>23.54</v>
      </c>
      <c r="E217" s="738">
        <v>23.542999999999999</v>
      </c>
      <c r="F217" s="738">
        <f t="shared" si="3"/>
        <v>1008.54</v>
      </c>
      <c r="G217" s="738">
        <f t="shared" si="3"/>
        <v>1008.543</v>
      </c>
    </row>
    <row r="218" spans="1:7" ht="12.75" customHeight="1" x14ac:dyDescent="0.25">
      <c r="A218" s="737" t="s">
        <v>3077</v>
      </c>
      <c r="B218" s="738">
        <v>5242</v>
      </c>
      <c r="C218" s="738">
        <v>5242</v>
      </c>
      <c r="D218" s="738">
        <v>226.01</v>
      </c>
      <c r="E218" s="738">
        <v>226.011</v>
      </c>
      <c r="F218" s="738">
        <f t="shared" si="3"/>
        <v>5468.01</v>
      </c>
      <c r="G218" s="738">
        <f t="shared" si="3"/>
        <v>5468.0110000000004</v>
      </c>
    </row>
    <row r="219" spans="1:7" ht="12.75" customHeight="1" x14ac:dyDescent="0.25">
      <c r="A219" s="737" t="s">
        <v>3078</v>
      </c>
      <c r="B219" s="738">
        <v>8023</v>
      </c>
      <c r="C219" s="738">
        <v>8023</v>
      </c>
      <c r="D219" s="738">
        <v>302.62</v>
      </c>
      <c r="E219" s="738">
        <v>302.61699999999996</v>
      </c>
      <c r="F219" s="738">
        <f t="shared" si="3"/>
        <v>8325.6200000000008</v>
      </c>
      <c r="G219" s="738">
        <f t="shared" si="3"/>
        <v>8325.6170000000002</v>
      </c>
    </row>
    <row r="220" spans="1:7" ht="12.75" customHeight="1" x14ac:dyDescent="0.25">
      <c r="A220" s="737" t="s">
        <v>3079</v>
      </c>
      <c r="B220" s="738">
        <v>5984</v>
      </c>
      <c r="C220" s="738">
        <v>5984</v>
      </c>
      <c r="D220" s="738">
        <v>133.15</v>
      </c>
      <c r="E220" s="738">
        <v>133.15199999999999</v>
      </c>
      <c r="F220" s="738">
        <f t="shared" si="3"/>
        <v>6117.15</v>
      </c>
      <c r="G220" s="738">
        <f t="shared" si="3"/>
        <v>6117.152</v>
      </c>
    </row>
    <row r="221" spans="1:7" ht="12.75" customHeight="1" x14ac:dyDescent="0.25">
      <c r="A221" s="737" t="s">
        <v>3080</v>
      </c>
      <c r="B221" s="738">
        <v>4952</v>
      </c>
      <c r="C221" s="738">
        <v>4952</v>
      </c>
      <c r="D221" s="738">
        <v>206.13</v>
      </c>
      <c r="E221" s="738">
        <v>206.13</v>
      </c>
      <c r="F221" s="738">
        <f t="shared" si="3"/>
        <v>5158.13</v>
      </c>
      <c r="G221" s="738">
        <f t="shared" si="3"/>
        <v>5158.13</v>
      </c>
    </row>
    <row r="222" spans="1:7" ht="12.75" customHeight="1" x14ac:dyDescent="0.25">
      <c r="A222" s="737" t="s">
        <v>3081</v>
      </c>
      <c r="B222" s="738">
        <v>4883</v>
      </c>
      <c r="C222" s="738">
        <v>4883</v>
      </c>
      <c r="D222" s="738">
        <v>477.07</v>
      </c>
      <c r="E222" s="738">
        <v>477.06900000000002</v>
      </c>
      <c r="F222" s="738">
        <f t="shared" si="3"/>
        <v>5360.07</v>
      </c>
      <c r="G222" s="738">
        <f t="shared" si="3"/>
        <v>5360.0690000000004</v>
      </c>
    </row>
    <row r="223" spans="1:7" ht="12.75" customHeight="1" x14ac:dyDescent="0.25">
      <c r="A223" s="737" t="s">
        <v>3082</v>
      </c>
      <c r="B223" s="738">
        <v>6559</v>
      </c>
      <c r="C223" s="738">
        <v>6559</v>
      </c>
      <c r="D223" s="738">
        <v>129.31</v>
      </c>
      <c r="E223" s="738">
        <v>129.31399999999999</v>
      </c>
      <c r="F223" s="738">
        <f t="shared" si="3"/>
        <v>6688.31</v>
      </c>
      <c r="G223" s="738">
        <f t="shared" si="3"/>
        <v>6688.3140000000003</v>
      </c>
    </row>
    <row r="224" spans="1:7" ht="12.75" customHeight="1" x14ac:dyDescent="0.25">
      <c r="A224" s="737" t="s">
        <v>3083</v>
      </c>
      <c r="B224" s="738">
        <v>2254</v>
      </c>
      <c r="C224" s="738">
        <v>2254</v>
      </c>
      <c r="D224" s="738">
        <v>48.2</v>
      </c>
      <c r="E224" s="738">
        <v>48.203000000000003</v>
      </c>
      <c r="F224" s="738">
        <f t="shared" si="3"/>
        <v>2302.1999999999998</v>
      </c>
      <c r="G224" s="738">
        <f t="shared" si="3"/>
        <v>2302.203</v>
      </c>
    </row>
    <row r="225" spans="1:7" ht="12.75" customHeight="1" x14ac:dyDescent="0.25">
      <c r="A225" s="737" t="s">
        <v>3084</v>
      </c>
      <c r="B225" s="738">
        <v>2545</v>
      </c>
      <c r="C225" s="738">
        <v>2545</v>
      </c>
      <c r="D225" s="738">
        <v>49.56</v>
      </c>
      <c r="E225" s="738">
        <v>49.56</v>
      </c>
      <c r="F225" s="738">
        <f t="shared" si="3"/>
        <v>2594.56</v>
      </c>
      <c r="G225" s="738">
        <f t="shared" si="3"/>
        <v>2594.56</v>
      </c>
    </row>
    <row r="226" spans="1:7" ht="12.75" customHeight="1" x14ac:dyDescent="0.25">
      <c r="A226" s="737" t="s">
        <v>3085</v>
      </c>
      <c r="B226" s="738">
        <v>7533</v>
      </c>
      <c r="C226" s="738">
        <v>7533</v>
      </c>
      <c r="D226" s="738">
        <v>288.62</v>
      </c>
      <c r="E226" s="738">
        <v>288.62</v>
      </c>
      <c r="F226" s="738">
        <f t="shared" si="3"/>
        <v>7821.62</v>
      </c>
      <c r="G226" s="738">
        <f t="shared" si="3"/>
        <v>7821.62</v>
      </c>
    </row>
    <row r="227" spans="1:7" ht="12.75" customHeight="1" x14ac:dyDescent="0.25">
      <c r="A227" s="737" t="s">
        <v>3086</v>
      </c>
      <c r="B227" s="738">
        <v>2666</v>
      </c>
      <c r="C227" s="738">
        <v>2666</v>
      </c>
      <c r="D227" s="738">
        <v>43.27</v>
      </c>
      <c r="E227" s="738">
        <v>43.265000000000001</v>
      </c>
      <c r="F227" s="738">
        <f t="shared" si="3"/>
        <v>2709.27</v>
      </c>
      <c r="G227" s="738">
        <f t="shared" si="3"/>
        <v>2709.2649999999999</v>
      </c>
    </row>
    <row r="228" spans="1:7" ht="12.75" customHeight="1" x14ac:dyDescent="0.25">
      <c r="A228" s="737" t="s">
        <v>3087</v>
      </c>
      <c r="B228" s="738">
        <v>2515</v>
      </c>
      <c r="C228" s="738">
        <v>2515</v>
      </c>
      <c r="D228" s="738">
        <v>45.65</v>
      </c>
      <c r="E228" s="738">
        <v>45.646999999999998</v>
      </c>
      <c r="F228" s="738">
        <f t="shared" si="3"/>
        <v>2560.65</v>
      </c>
      <c r="G228" s="738">
        <f t="shared" si="3"/>
        <v>2560.6469999999999</v>
      </c>
    </row>
    <row r="229" spans="1:7" ht="12.75" customHeight="1" x14ac:dyDescent="0.25">
      <c r="A229" s="737" t="s">
        <v>3088</v>
      </c>
      <c r="B229" s="738">
        <v>2067</v>
      </c>
      <c r="C229" s="738">
        <v>2067</v>
      </c>
      <c r="D229" s="738">
        <v>36.590000000000003</v>
      </c>
      <c r="E229" s="738">
        <v>36.591000000000001</v>
      </c>
      <c r="F229" s="738">
        <f t="shared" si="3"/>
        <v>2103.59</v>
      </c>
      <c r="G229" s="738">
        <f t="shared" si="3"/>
        <v>2103.5909999999999</v>
      </c>
    </row>
    <row r="230" spans="1:7" ht="12.75" customHeight="1" x14ac:dyDescent="0.25">
      <c r="A230" s="737" t="s">
        <v>3089</v>
      </c>
      <c r="B230" s="738">
        <v>2564</v>
      </c>
      <c r="C230" s="738">
        <v>2564</v>
      </c>
      <c r="D230" s="738">
        <v>47.03</v>
      </c>
      <c r="E230" s="738">
        <v>47.029000000000003</v>
      </c>
      <c r="F230" s="738">
        <f t="shared" si="3"/>
        <v>2611.0300000000002</v>
      </c>
      <c r="G230" s="738">
        <f t="shared" si="3"/>
        <v>2611.029</v>
      </c>
    </row>
    <row r="231" spans="1:7" ht="12.75" customHeight="1" x14ac:dyDescent="0.25">
      <c r="A231" s="737" t="s">
        <v>3090</v>
      </c>
      <c r="B231" s="738">
        <v>2515</v>
      </c>
      <c r="C231" s="738">
        <v>2515</v>
      </c>
      <c r="D231" s="738">
        <v>45.64</v>
      </c>
      <c r="E231" s="738">
        <v>45.637</v>
      </c>
      <c r="F231" s="738">
        <f t="shared" si="3"/>
        <v>2560.64</v>
      </c>
      <c r="G231" s="738">
        <f t="shared" si="3"/>
        <v>2560.6370000000002</v>
      </c>
    </row>
    <row r="232" spans="1:7" ht="12.75" customHeight="1" x14ac:dyDescent="0.25">
      <c r="A232" s="737" t="s">
        <v>3091</v>
      </c>
      <c r="B232" s="738">
        <v>27413</v>
      </c>
      <c r="C232" s="738">
        <v>27413</v>
      </c>
      <c r="D232" s="738">
        <v>925.63</v>
      </c>
      <c r="E232" s="738">
        <v>873.72299999999996</v>
      </c>
      <c r="F232" s="738">
        <f t="shared" si="3"/>
        <v>28338.63</v>
      </c>
      <c r="G232" s="738">
        <f t="shared" si="3"/>
        <v>28286.722999999998</v>
      </c>
    </row>
    <row r="233" spans="1:7" ht="12.75" customHeight="1" x14ac:dyDescent="0.25">
      <c r="A233" s="737" t="s">
        <v>3092</v>
      </c>
      <c r="B233" s="738">
        <v>32881</v>
      </c>
      <c r="C233" s="738">
        <v>32881</v>
      </c>
      <c r="D233" s="738">
        <v>1175.5899999999999</v>
      </c>
      <c r="E233" s="738">
        <v>1175.579</v>
      </c>
      <c r="F233" s="738">
        <f t="shared" si="3"/>
        <v>34056.589999999997</v>
      </c>
      <c r="G233" s="738">
        <f t="shared" si="3"/>
        <v>34056.578999999998</v>
      </c>
    </row>
    <row r="234" spans="1:7" ht="12.75" customHeight="1" x14ac:dyDescent="0.25">
      <c r="A234" s="737" t="s">
        <v>3093</v>
      </c>
      <c r="B234" s="738">
        <v>14821</v>
      </c>
      <c r="C234" s="738">
        <v>14821</v>
      </c>
      <c r="D234" s="738">
        <v>371.89</v>
      </c>
      <c r="E234" s="738">
        <v>371.892</v>
      </c>
      <c r="F234" s="738">
        <f t="shared" si="3"/>
        <v>15192.89</v>
      </c>
      <c r="G234" s="738">
        <f t="shared" si="3"/>
        <v>15192.892</v>
      </c>
    </row>
    <row r="235" spans="1:7" ht="12.75" customHeight="1" x14ac:dyDescent="0.25">
      <c r="A235" s="737" t="s">
        <v>3094</v>
      </c>
      <c r="B235" s="738">
        <v>2967</v>
      </c>
      <c r="C235" s="738">
        <v>2967</v>
      </c>
      <c r="D235" s="738">
        <v>87.09</v>
      </c>
      <c r="E235" s="738">
        <v>87.084999999999994</v>
      </c>
      <c r="F235" s="738">
        <f t="shared" si="3"/>
        <v>3054.09</v>
      </c>
      <c r="G235" s="738">
        <f t="shared" si="3"/>
        <v>3054.085</v>
      </c>
    </row>
    <row r="236" spans="1:7" ht="12.75" customHeight="1" x14ac:dyDescent="0.25">
      <c r="A236" s="737" t="s">
        <v>3095</v>
      </c>
      <c r="B236" s="738">
        <v>23623</v>
      </c>
      <c r="C236" s="738">
        <v>23623</v>
      </c>
      <c r="D236" s="738">
        <v>624.51</v>
      </c>
      <c r="E236" s="738">
        <v>624.51</v>
      </c>
      <c r="F236" s="738">
        <f t="shared" si="3"/>
        <v>24247.51</v>
      </c>
      <c r="G236" s="738">
        <f t="shared" si="3"/>
        <v>24247.51</v>
      </c>
    </row>
    <row r="237" spans="1:7" ht="12.75" customHeight="1" x14ac:dyDescent="0.25">
      <c r="A237" s="737" t="s">
        <v>3096</v>
      </c>
      <c r="B237" s="738">
        <v>9780</v>
      </c>
      <c r="C237" s="738">
        <v>9780</v>
      </c>
      <c r="D237" s="738">
        <v>285.61</v>
      </c>
      <c r="E237" s="738">
        <v>285.61099999999999</v>
      </c>
      <c r="F237" s="738">
        <f t="shared" si="3"/>
        <v>10065.61</v>
      </c>
      <c r="G237" s="738">
        <f t="shared" si="3"/>
        <v>10065.611000000001</v>
      </c>
    </row>
    <row r="238" spans="1:7" ht="12.75" customHeight="1" x14ac:dyDescent="0.25">
      <c r="A238" s="737" t="s">
        <v>3097</v>
      </c>
      <c r="B238" s="738">
        <v>2516</v>
      </c>
      <c r="C238" s="738">
        <v>2516</v>
      </c>
      <c r="D238" s="738">
        <v>57.52</v>
      </c>
      <c r="E238" s="738">
        <v>57.518000000000001</v>
      </c>
      <c r="F238" s="738">
        <f t="shared" si="3"/>
        <v>2573.52</v>
      </c>
      <c r="G238" s="738">
        <f t="shared" si="3"/>
        <v>2573.518</v>
      </c>
    </row>
    <row r="239" spans="1:7" ht="12.75" customHeight="1" x14ac:dyDescent="0.25">
      <c r="A239" s="737" t="s">
        <v>3098</v>
      </c>
      <c r="B239" s="738">
        <v>5253</v>
      </c>
      <c r="C239" s="738">
        <v>5253</v>
      </c>
      <c r="D239" s="738">
        <v>128.75</v>
      </c>
      <c r="E239" s="738">
        <v>128.745</v>
      </c>
      <c r="F239" s="738">
        <f t="shared" si="3"/>
        <v>5381.75</v>
      </c>
      <c r="G239" s="738">
        <f t="shared" si="3"/>
        <v>5381.7449999999999</v>
      </c>
    </row>
    <row r="240" spans="1:7" ht="12.75" customHeight="1" x14ac:dyDescent="0.25">
      <c r="A240" s="737" t="s">
        <v>3099</v>
      </c>
      <c r="B240" s="738">
        <v>1753</v>
      </c>
      <c r="C240" s="738">
        <v>1753</v>
      </c>
      <c r="D240" s="738">
        <v>40.92</v>
      </c>
      <c r="E240" s="738">
        <v>40.920999999999999</v>
      </c>
      <c r="F240" s="738">
        <f t="shared" si="3"/>
        <v>1793.92</v>
      </c>
      <c r="G240" s="738">
        <f t="shared" si="3"/>
        <v>1793.921</v>
      </c>
    </row>
    <row r="241" spans="1:7" ht="12.75" customHeight="1" x14ac:dyDescent="0.25">
      <c r="A241" s="737" t="s">
        <v>3100</v>
      </c>
      <c r="B241" s="738">
        <v>29488</v>
      </c>
      <c r="C241" s="738">
        <v>29488</v>
      </c>
      <c r="D241" s="738">
        <v>739.88</v>
      </c>
      <c r="E241" s="738">
        <v>739.87800000000004</v>
      </c>
      <c r="F241" s="738">
        <f t="shared" si="3"/>
        <v>30227.88</v>
      </c>
      <c r="G241" s="738">
        <f t="shared" si="3"/>
        <v>30227.878000000001</v>
      </c>
    </row>
    <row r="242" spans="1:7" ht="12.75" customHeight="1" x14ac:dyDescent="0.25">
      <c r="A242" s="737" t="s">
        <v>3101</v>
      </c>
      <c r="B242" s="738">
        <v>13550</v>
      </c>
      <c r="C242" s="738">
        <v>13550</v>
      </c>
      <c r="D242" s="738">
        <v>359.37</v>
      </c>
      <c r="E242" s="738">
        <v>359.36599999999999</v>
      </c>
      <c r="F242" s="738">
        <f t="shared" si="3"/>
        <v>13909.37</v>
      </c>
      <c r="G242" s="738">
        <f t="shared" si="3"/>
        <v>13909.366</v>
      </c>
    </row>
    <row r="243" spans="1:7" ht="12.75" customHeight="1" x14ac:dyDescent="0.25">
      <c r="A243" s="737" t="s">
        <v>3102</v>
      </c>
      <c r="B243" s="738">
        <v>8398</v>
      </c>
      <c r="C243" s="738">
        <v>8398</v>
      </c>
      <c r="D243" s="738">
        <v>230.75</v>
      </c>
      <c r="E243" s="738">
        <v>230.74600000000001</v>
      </c>
      <c r="F243" s="738">
        <f t="shared" si="3"/>
        <v>8628.75</v>
      </c>
      <c r="G243" s="738">
        <f t="shared" si="3"/>
        <v>8628.7459999999992</v>
      </c>
    </row>
    <row r="244" spans="1:7" ht="12.75" customHeight="1" x14ac:dyDescent="0.25">
      <c r="A244" s="737" t="s">
        <v>3103</v>
      </c>
      <c r="B244" s="738">
        <v>29526</v>
      </c>
      <c r="C244" s="738">
        <v>29526</v>
      </c>
      <c r="D244" s="738">
        <v>1255.8699999999999</v>
      </c>
      <c r="E244" s="738">
        <v>1255.873</v>
      </c>
      <c r="F244" s="738">
        <f t="shared" si="3"/>
        <v>30781.87</v>
      </c>
      <c r="G244" s="738">
        <f t="shared" si="3"/>
        <v>30781.873</v>
      </c>
    </row>
    <row r="245" spans="1:7" ht="12.75" customHeight="1" x14ac:dyDescent="0.25">
      <c r="A245" s="737" t="s">
        <v>3104</v>
      </c>
      <c r="B245" s="738">
        <v>16802</v>
      </c>
      <c r="C245" s="738">
        <v>16802</v>
      </c>
      <c r="D245" s="738">
        <v>426.71</v>
      </c>
      <c r="E245" s="738">
        <v>426.70600000000002</v>
      </c>
      <c r="F245" s="738">
        <f t="shared" si="3"/>
        <v>17228.71</v>
      </c>
      <c r="G245" s="738">
        <f t="shared" si="3"/>
        <v>17228.705999999998</v>
      </c>
    </row>
    <row r="246" spans="1:7" ht="12.75" customHeight="1" x14ac:dyDescent="0.25">
      <c r="A246" s="737" t="s">
        <v>3105</v>
      </c>
      <c r="B246" s="738">
        <v>14692</v>
      </c>
      <c r="C246" s="738">
        <v>14692</v>
      </c>
      <c r="D246" s="738">
        <v>342.4</v>
      </c>
      <c r="E246" s="738">
        <v>342.40199999999999</v>
      </c>
      <c r="F246" s="738">
        <f t="shared" si="3"/>
        <v>15034.4</v>
      </c>
      <c r="G246" s="738">
        <f t="shared" si="3"/>
        <v>15034.402</v>
      </c>
    </row>
    <row r="247" spans="1:7" ht="12.75" customHeight="1" x14ac:dyDescent="0.25">
      <c r="A247" s="737" t="s">
        <v>3106</v>
      </c>
      <c r="B247" s="738">
        <v>24404</v>
      </c>
      <c r="C247" s="738">
        <v>24404</v>
      </c>
      <c r="D247" s="738">
        <v>597.73</v>
      </c>
      <c r="E247" s="738">
        <v>597.72900000000004</v>
      </c>
      <c r="F247" s="738">
        <f t="shared" si="3"/>
        <v>25001.73</v>
      </c>
      <c r="G247" s="738">
        <f t="shared" si="3"/>
        <v>25001.728999999999</v>
      </c>
    </row>
    <row r="248" spans="1:7" ht="12.75" customHeight="1" x14ac:dyDescent="0.25">
      <c r="A248" s="737" t="s">
        <v>3107</v>
      </c>
      <c r="B248" s="738">
        <v>4408</v>
      </c>
      <c r="C248" s="738">
        <v>4408</v>
      </c>
      <c r="D248" s="738">
        <v>109.56</v>
      </c>
      <c r="E248" s="738">
        <v>109.56399999999999</v>
      </c>
      <c r="F248" s="738">
        <f t="shared" si="3"/>
        <v>4517.5600000000004</v>
      </c>
      <c r="G248" s="738">
        <f t="shared" si="3"/>
        <v>4517.5640000000003</v>
      </c>
    </row>
    <row r="249" spans="1:7" ht="12.75" customHeight="1" x14ac:dyDescent="0.25">
      <c r="A249" s="737" t="s">
        <v>3108</v>
      </c>
      <c r="B249" s="738">
        <v>5270</v>
      </c>
      <c r="C249" s="738">
        <v>5270</v>
      </c>
      <c r="D249" s="738">
        <v>126.58</v>
      </c>
      <c r="E249" s="738">
        <v>126.57899999999999</v>
      </c>
      <c r="F249" s="738">
        <f t="shared" si="3"/>
        <v>5396.58</v>
      </c>
      <c r="G249" s="738">
        <f t="shared" si="3"/>
        <v>5396.5789999999997</v>
      </c>
    </row>
    <row r="250" spans="1:7" ht="12.75" customHeight="1" x14ac:dyDescent="0.25">
      <c r="A250" s="737" t="s">
        <v>3109</v>
      </c>
      <c r="B250" s="738">
        <v>4149</v>
      </c>
      <c r="C250" s="738">
        <v>4149</v>
      </c>
      <c r="D250" s="738">
        <v>105.26</v>
      </c>
      <c r="E250" s="738">
        <v>105.25800000000001</v>
      </c>
      <c r="F250" s="738">
        <f t="shared" si="3"/>
        <v>4254.26</v>
      </c>
      <c r="G250" s="738">
        <f t="shared" si="3"/>
        <v>4254.2579999999998</v>
      </c>
    </row>
    <row r="251" spans="1:7" ht="12.75" customHeight="1" x14ac:dyDescent="0.25">
      <c r="A251" s="737" t="s">
        <v>3110</v>
      </c>
      <c r="B251" s="738">
        <v>6255</v>
      </c>
      <c r="C251" s="738">
        <v>6255</v>
      </c>
      <c r="D251" s="738">
        <v>156.74</v>
      </c>
      <c r="E251" s="738">
        <v>156.74299999999999</v>
      </c>
      <c r="F251" s="738">
        <f t="shared" si="3"/>
        <v>6411.74</v>
      </c>
      <c r="G251" s="738">
        <f t="shared" si="3"/>
        <v>6411.7430000000004</v>
      </c>
    </row>
    <row r="252" spans="1:7" ht="12.75" customHeight="1" x14ac:dyDescent="0.25">
      <c r="A252" s="737" t="s">
        <v>3111</v>
      </c>
      <c r="B252" s="738">
        <v>4062</v>
      </c>
      <c r="C252" s="738">
        <v>4062</v>
      </c>
      <c r="D252" s="738">
        <v>89.39</v>
      </c>
      <c r="E252" s="738">
        <v>89.394000000000005</v>
      </c>
      <c r="F252" s="738">
        <f t="shared" si="3"/>
        <v>4151.3900000000003</v>
      </c>
      <c r="G252" s="738">
        <f t="shared" si="3"/>
        <v>4151.3940000000002</v>
      </c>
    </row>
    <row r="253" spans="1:7" ht="12.75" customHeight="1" x14ac:dyDescent="0.25">
      <c r="A253" s="737" t="s">
        <v>3112</v>
      </c>
      <c r="B253" s="738">
        <v>12085</v>
      </c>
      <c r="C253" s="738">
        <v>12085</v>
      </c>
      <c r="D253" s="738">
        <v>288.2</v>
      </c>
      <c r="E253" s="738">
        <v>288.19799999999998</v>
      </c>
      <c r="F253" s="738">
        <f t="shared" si="3"/>
        <v>12373.2</v>
      </c>
      <c r="G253" s="738">
        <f t="shared" si="3"/>
        <v>12373.198</v>
      </c>
    </row>
    <row r="254" spans="1:7" ht="12.75" customHeight="1" x14ac:dyDescent="0.25">
      <c r="A254" s="737" t="s">
        <v>3113</v>
      </c>
      <c r="B254" s="738">
        <v>4504</v>
      </c>
      <c r="C254" s="738">
        <v>4504</v>
      </c>
      <c r="D254" s="738">
        <v>106.33</v>
      </c>
      <c r="E254" s="738">
        <v>106.325</v>
      </c>
      <c r="F254" s="738">
        <f t="shared" si="3"/>
        <v>4610.33</v>
      </c>
      <c r="G254" s="738">
        <f t="shared" si="3"/>
        <v>4610.3249999999998</v>
      </c>
    </row>
    <row r="255" spans="1:7" ht="12.75" customHeight="1" x14ac:dyDescent="0.25">
      <c r="A255" s="737" t="s">
        <v>3114</v>
      </c>
      <c r="B255" s="738">
        <v>30161</v>
      </c>
      <c r="C255" s="738">
        <v>30161</v>
      </c>
      <c r="D255" s="738">
        <v>812.6</v>
      </c>
      <c r="E255" s="738">
        <v>812.60400000000004</v>
      </c>
      <c r="F255" s="738">
        <f t="shared" si="3"/>
        <v>30973.599999999999</v>
      </c>
      <c r="G255" s="738">
        <f t="shared" si="3"/>
        <v>30973.603999999999</v>
      </c>
    </row>
    <row r="256" spans="1:7" ht="12.75" customHeight="1" x14ac:dyDescent="0.25">
      <c r="A256" s="737" t="s">
        <v>3115</v>
      </c>
      <c r="B256" s="738">
        <v>32981</v>
      </c>
      <c r="C256" s="738">
        <v>32981</v>
      </c>
      <c r="D256" s="738">
        <v>843.02</v>
      </c>
      <c r="E256" s="738">
        <v>843.02099999999996</v>
      </c>
      <c r="F256" s="738">
        <f t="shared" si="3"/>
        <v>33824.019999999997</v>
      </c>
      <c r="G256" s="738">
        <f t="shared" si="3"/>
        <v>33824.021000000001</v>
      </c>
    </row>
    <row r="257" spans="1:7" ht="12.75" customHeight="1" x14ac:dyDescent="0.25">
      <c r="A257" s="737" t="s">
        <v>3116</v>
      </c>
      <c r="B257" s="738">
        <v>22984</v>
      </c>
      <c r="C257" s="738">
        <v>22984</v>
      </c>
      <c r="D257" s="738">
        <v>606.78</v>
      </c>
      <c r="E257" s="738">
        <v>606.77599999999995</v>
      </c>
      <c r="F257" s="738">
        <f t="shared" si="3"/>
        <v>23590.78</v>
      </c>
      <c r="G257" s="738">
        <f t="shared" si="3"/>
        <v>23590.776000000002</v>
      </c>
    </row>
    <row r="258" spans="1:7" ht="12.75" customHeight="1" x14ac:dyDescent="0.25">
      <c r="A258" s="737" t="s">
        <v>3117</v>
      </c>
      <c r="B258" s="738">
        <v>32291</v>
      </c>
      <c r="C258" s="738">
        <v>32291</v>
      </c>
      <c r="D258" s="738">
        <v>775.81999999999994</v>
      </c>
      <c r="E258" s="738">
        <v>775.81999999999994</v>
      </c>
      <c r="F258" s="738">
        <f t="shared" si="3"/>
        <v>33066.82</v>
      </c>
      <c r="G258" s="738">
        <f t="shared" si="3"/>
        <v>33066.82</v>
      </c>
    </row>
    <row r="259" spans="1:7" ht="12.75" customHeight="1" x14ac:dyDescent="0.25">
      <c r="A259" s="737" t="s">
        <v>3118</v>
      </c>
      <c r="B259" s="738">
        <v>6356</v>
      </c>
      <c r="C259" s="738">
        <v>6356</v>
      </c>
      <c r="D259" s="738">
        <v>147.76</v>
      </c>
      <c r="E259" s="738">
        <v>147.76300000000001</v>
      </c>
      <c r="F259" s="738">
        <f t="shared" si="3"/>
        <v>6503.76</v>
      </c>
      <c r="G259" s="738">
        <f t="shared" si="3"/>
        <v>6503.7629999999999</v>
      </c>
    </row>
    <row r="260" spans="1:7" ht="12.75" customHeight="1" x14ac:dyDescent="0.25">
      <c r="A260" s="737" t="s">
        <v>3119</v>
      </c>
      <c r="B260" s="738">
        <v>32926</v>
      </c>
      <c r="C260" s="738">
        <v>32926</v>
      </c>
      <c r="D260" s="738">
        <v>785.57</v>
      </c>
      <c r="E260" s="738">
        <v>785.57100000000003</v>
      </c>
      <c r="F260" s="738">
        <f t="shared" si="3"/>
        <v>33711.57</v>
      </c>
      <c r="G260" s="738">
        <f t="shared" si="3"/>
        <v>33711.571000000004</v>
      </c>
    </row>
    <row r="261" spans="1:7" ht="12.75" customHeight="1" x14ac:dyDescent="0.25">
      <c r="A261" s="737" t="s">
        <v>3120</v>
      </c>
      <c r="B261" s="738">
        <v>2694</v>
      </c>
      <c r="C261" s="738">
        <v>2694</v>
      </c>
      <c r="D261" s="738">
        <v>74.11</v>
      </c>
      <c r="E261" s="738">
        <v>74.111999999999995</v>
      </c>
      <c r="F261" s="738">
        <f t="shared" si="3"/>
        <v>2768.11</v>
      </c>
      <c r="G261" s="738">
        <f t="shared" si="3"/>
        <v>2768.1120000000001</v>
      </c>
    </row>
    <row r="262" spans="1:7" ht="12.75" customHeight="1" x14ac:dyDescent="0.25">
      <c r="A262" s="737" t="s">
        <v>3121</v>
      </c>
      <c r="B262" s="738">
        <v>8340</v>
      </c>
      <c r="C262" s="738">
        <v>8340</v>
      </c>
      <c r="D262" s="738">
        <v>209.72</v>
      </c>
      <c r="E262" s="738">
        <v>209.721</v>
      </c>
      <c r="F262" s="738">
        <f t="shared" ref="F262:G325" si="4">B262+D262</f>
        <v>8549.7199999999993</v>
      </c>
      <c r="G262" s="738">
        <f t="shared" si="4"/>
        <v>8549.7209999999995</v>
      </c>
    </row>
    <row r="263" spans="1:7" ht="12.75" customHeight="1" x14ac:dyDescent="0.25">
      <c r="A263" s="737" t="s">
        <v>3122</v>
      </c>
      <c r="B263" s="738">
        <v>12070</v>
      </c>
      <c r="C263" s="738">
        <v>12070</v>
      </c>
      <c r="D263" s="738">
        <v>302.45</v>
      </c>
      <c r="E263" s="738">
        <v>302.447</v>
      </c>
      <c r="F263" s="738">
        <f t="shared" si="4"/>
        <v>12372.45</v>
      </c>
      <c r="G263" s="738">
        <f t="shared" si="4"/>
        <v>12372.447</v>
      </c>
    </row>
    <row r="264" spans="1:7" ht="12.75" customHeight="1" x14ac:dyDescent="0.25">
      <c r="A264" s="737" t="s">
        <v>3123</v>
      </c>
      <c r="B264" s="738">
        <v>5214</v>
      </c>
      <c r="C264" s="738">
        <v>5214</v>
      </c>
      <c r="D264" s="738">
        <v>132.57</v>
      </c>
      <c r="E264" s="738">
        <v>132.572</v>
      </c>
      <c r="F264" s="738">
        <f t="shared" si="4"/>
        <v>5346.57</v>
      </c>
      <c r="G264" s="738">
        <f t="shared" si="4"/>
        <v>5346.5720000000001</v>
      </c>
    </row>
    <row r="265" spans="1:7" ht="12.75" customHeight="1" x14ac:dyDescent="0.25">
      <c r="A265" s="737" t="s">
        <v>3124</v>
      </c>
      <c r="B265" s="738">
        <v>2116</v>
      </c>
      <c r="C265" s="738">
        <v>2116</v>
      </c>
      <c r="D265" s="738">
        <v>51.44</v>
      </c>
      <c r="E265" s="738">
        <v>51.435000000000002</v>
      </c>
      <c r="F265" s="738">
        <f t="shared" si="4"/>
        <v>2167.44</v>
      </c>
      <c r="G265" s="738">
        <f t="shared" si="4"/>
        <v>2167.4349999999999</v>
      </c>
    </row>
    <row r="266" spans="1:7" ht="12.75" customHeight="1" x14ac:dyDescent="0.25">
      <c r="A266" s="737" t="s">
        <v>3125</v>
      </c>
      <c r="B266" s="738">
        <v>4879</v>
      </c>
      <c r="C266" s="738">
        <v>4879</v>
      </c>
      <c r="D266" s="738">
        <v>118.76</v>
      </c>
      <c r="E266" s="738">
        <v>118.764</v>
      </c>
      <c r="F266" s="738">
        <f t="shared" si="4"/>
        <v>4997.76</v>
      </c>
      <c r="G266" s="738">
        <f t="shared" si="4"/>
        <v>4997.7640000000001</v>
      </c>
    </row>
    <row r="267" spans="1:7" ht="12.75" customHeight="1" x14ac:dyDescent="0.25">
      <c r="A267" s="737" t="s">
        <v>3126</v>
      </c>
      <c r="B267" s="738">
        <v>19558</v>
      </c>
      <c r="C267" s="738">
        <v>19558</v>
      </c>
      <c r="D267" s="738">
        <v>1467.7399999999998</v>
      </c>
      <c r="E267" s="738">
        <v>1467.7340000000002</v>
      </c>
      <c r="F267" s="738">
        <f t="shared" si="4"/>
        <v>21025.739999999998</v>
      </c>
      <c r="G267" s="738">
        <f t="shared" si="4"/>
        <v>21025.734</v>
      </c>
    </row>
    <row r="268" spans="1:7" ht="12.75" customHeight="1" x14ac:dyDescent="0.25">
      <c r="A268" s="737" t="s">
        <v>3127</v>
      </c>
      <c r="B268" s="738">
        <v>10052</v>
      </c>
      <c r="C268" s="738">
        <v>10052</v>
      </c>
      <c r="D268" s="738">
        <v>266.45999999999998</v>
      </c>
      <c r="E268" s="738">
        <v>266.46100000000001</v>
      </c>
      <c r="F268" s="738">
        <f t="shared" si="4"/>
        <v>10318.459999999999</v>
      </c>
      <c r="G268" s="738">
        <f t="shared" si="4"/>
        <v>10318.460999999999</v>
      </c>
    </row>
    <row r="269" spans="1:7" ht="12.75" customHeight="1" x14ac:dyDescent="0.25">
      <c r="A269" s="737" t="s">
        <v>3128</v>
      </c>
      <c r="B269" s="738">
        <v>11561</v>
      </c>
      <c r="C269" s="738">
        <v>11561</v>
      </c>
      <c r="D269" s="738">
        <v>286.74</v>
      </c>
      <c r="E269" s="738">
        <v>286.73599999999999</v>
      </c>
      <c r="F269" s="738">
        <f t="shared" si="4"/>
        <v>11847.74</v>
      </c>
      <c r="G269" s="738">
        <f t="shared" si="4"/>
        <v>11847.736000000001</v>
      </c>
    </row>
    <row r="270" spans="1:7" ht="12.75" customHeight="1" x14ac:dyDescent="0.25">
      <c r="A270" s="737" t="s">
        <v>3129</v>
      </c>
      <c r="B270" s="738">
        <v>30034</v>
      </c>
      <c r="C270" s="738">
        <v>30034</v>
      </c>
      <c r="D270" s="738">
        <v>1045.3</v>
      </c>
      <c r="E270" s="738">
        <v>1045.29</v>
      </c>
      <c r="F270" s="738">
        <f t="shared" si="4"/>
        <v>31079.3</v>
      </c>
      <c r="G270" s="738">
        <f t="shared" si="4"/>
        <v>31079.29</v>
      </c>
    </row>
    <row r="271" spans="1:7" ht="12.75" customHeight="1" x14ac:dyDescent="0.25">
      <c r="A271" s="737" t="s">
        <v>3130</v>
      </c>
      <c r="B271" s="738">
        <v>27341</v>
      </c>
      <c r="C271" s="738">
        <v>27341</v>
      </c>
      <c r="D271" s="738">
        <v>689.42</v>
      </c>
      <c r="E271" s="738">
        <v>689.41700000000003</v>
      </c>
      <c r="F271" s="738">
        <f t="shared" si="4"/>
        <v>28030.42</v>
      </c>
      <c r="G271" s="738">
        <f t="shared" si="4"/>
        <v>28030.417000000001</v>
      </c>
    </row>
    <row r="272" spans="1:7" ht="12.75" customHeight="1" x14ac:dyDescent="0.25">
      <c r="A272" s="737" t="s">
        <v>3131</v>
      </c>
      <c r="B272" s="738">
        <v>4567</v>
      </c>
      <c r="C272" s="738">
        <v>4567</v>
      </c>
      <c r="D272" s="738">
        <v>116.71</v>
      </c>
      <c r="E272" s="738">
        <v>116.714</v>
      </c>
      <c r="F272" s="738">
        <f t="shared" si="4"/>
        <v>4683.71</v>
      </c>
      <c r="G272" s="738">
        <f t="shared" si="4"/>
        <v>4683.7139999999999</v>
      </c>
    </row>
    <row r="273" spans="1:7" ht="12.75" customHeight="1" x14ac:dyDescent="0.25">
      <c r="A273" s="737" t="s">
        <v>3132</v>
      </c>
      <c r="B273" s="738">
        <v>36132</v>
      </c>
      <c r="C273" s="738">
        <v>36132</v>
      </c>
      <c r="D273" s="738">
        <v>1355.29</v>
      </c>
      <c r="E273" s="738">
        <v>1355.287</v>
      </c>
      <c r="F273" s="738">
        <f t="shared" si="4"/>
        <v>37487.29</v>
      </c>
      <c r="G273" s="738">
        <f t="shared" si="4"/>
        <v>37487.286999999997</v>
      </c>
    </row>
    <row r="274" spans="1:7" ht="12.75" customHeight="1" x14ac:dyDescent="0.25">
      <c r="A274" s="737" t="s">
        <v>3133</v>
      </c>
      <c r="B274" s="738">
        <v>24743</v>
      </c>
      <c r="C274" s="738">
        <v>24743</v>
      </c>
      <c r="D274" s="738">
        <v>620.03</v>
      </c>
      <c r="E274" s="738">
        <v>620.02700000000004</v>
      </c>
      <c r="F274" s="738">
        <f t="shared" si="4"/>
        <v>25363.03</v>
      </c>
      <c r="G274" s="738">
        <f t="shared" si="4"/>
        <v>25363.027000000002</v>
      </c>
    </row>
    <row r="275" spans="1:7" ht="12.75" customHeight="1" x14ac:dyDescent="0.25">
      <c r="A275" s="737" t="s">
        <v>3134</v>
      </c>
      <c r="B275" s="738">
        <v>11287</v>
      </c>
      <c r="C275" s="738">
        <v>11287</v>
      </c>
      <c r="D275" s="738">
        <v>266.77999999999997</v>
      </c>
      <c r="E275" s="738">
        <v>266.779</v>
      </c>
      <c r="F275" s="738">
        <f t="shared" si="4"/>
        <v>11553.78</v>
      </c>
      <c r="G275" s="738">
        <f t="shared" si="4"/>
        <v>11553.779</v>
      </c>
    </row>
    <row r="276" spans="1:7" ht="12.75" customHeight="1" x14ac:dyDescent="0.25">
      <c r="A276" s="737" t="s">
        <v>3135</v>
      </c>
      <c r="B276" s="738">
        <v>4815</v>
      </c>
      <c r="C276" s="738">
        <v>4815</v>
      </c>
      <c r="D276" s="738">
        <v>120.6</v>
      </c>
      <c r="E276" s="738">
        <v>120.595</v>
      </c>
      <c r="F276" s="738">
        <f t="shared" si="4"/>
        <v>4935.6000000000004</v>
      </c>
      <c r="G276" s="738">
        <f t="shared" si="4"/>
        <v>4935.5950000000003</v>
      </c>
    </row>
    <row r="277" spans="1:7" ht="22.5" customHeight="1" x14ac:dyDescent="0.25">
      <c r="A277" s="737" t="s">
        <v>3136</v>
      </c>
      <c r="B277" s="738">
        <v>22549</v>
      </c>
      <c r="C277" s="738">
        <v>22549</v>
      </c>
      <c r="D277" s="738">
        <v>548.17999999999995</v>
      </c>
      <c r="E277" s="738">
        <v>548.17999999999995</v>
      </c>
      <c r="F277" s="738">
        <f t="shared" si="4"/>
        <v>23097.18</v>
      </c>
      <c r="G277" s="738">
        <f t="shared" si="4"/>
        <v>23097.18</v>
      </c>
    </row>
    <row r="278" spans="1:7" ht="12.75" customHeight="1" x14ac:dyDescent="0.25">
      <c r="A278" s="737" t="s">
        <v>3137</v>
      </c>
      <c r="B278" s="738">
        <v>13745</v>
      </c>
      <c r="C278" s="738">
        <v>13745</v>
      </c>
      <c r="D278" s="738">
        <v>341.14</v>
      </c>
      <c r="E278" s="738">
        <v>341.13499999999999</v>
      </c>
      <c r="F278" s="738">
        <f t="shared" si="4"/>
        <v>14086.14</v>
      </c>
      <c r="G278" s="738">
        <f t="shared" si="4"/>
        <v>14086.135</v>
      </c>
    </row>
    <row r="279" spans="1:7" ht="12.75" customHeight="1" x14ac:dyDescent="0.25">
      <c r="A279" s="737" t="s">
        <v>3138</v>
      </c>
      <c r="B279" s="738">
        <v>16011</v>
      </c>
      <c r="C279" s="738">
        <v>16011</v>
      </c>
      <c r="D279" s="738">
        <v>404.15</v>
      </c>
      <c r="E279" s="738">
        <v>404.154</v>
      </c>
      <c r="F279" s="738">
        <f t="shared" si="4"/>
        <v>16415.150000000001</v>
      </c>
      <c r="G279" s="738">
        <f t="shared" si="4"/>
        <v>16415.153999999999</v>
      </c>
    </row>
    <row r="280" spans="1:7" ht="12.75" customHeight="1" x14ac:dyDescent="0.25">
      <c r="A280" s="737" t="s">
        <v>3139</v>
      </c>
      <c r="B280" s="738">
        <v>21101</v>
      </c>
      <c r="C280" s="738">
        <v>21101</v>
      </c>
      <c r="D280" s="738">
        <v>679.49</v>
      </c>
      <c r="E280" s="738">
        <v>679.49499999999989</v>
      </c>
      <c r="F280" s="738">
        <f t="shared" si="4"/>
        <v>21780.49</v>
      </c>
      <c r="G280" s="738">
        <f t="shared" si="4"/>
        <v>21780.494999999999</v>
      </c>
    </row>
    <row r="281" spans="1:7" ht="12.75" customHeight="1" x14ac:dyDescent="0.25">
      <c r="A281" s="737" t="s">
        <v>3140</v>
      </c>
      <c r="B281" s="738">
        <v>5710</v>
      </c>
      <c r="C281" s="738">
        <v>5710</v>
      </c>
      <c r="D281" s="738">
        <v>143.49</v>
      </c>
      <c r="E281" s="738">
        <v>143.489</v>
      </c>
      <c r="F281" s="738">
        <f t="shared" si="4"/>
        <v>5853.49</v>
      </c>
      <c r="G281" s="738">
        <f t="shared" si="4"/>
        <v>5853.4889999999996</v>
      </c>
    </row>
    <row r="282" spans="1:7" ht="12.75" customHeight="1" x14ac:dyDescent="0.25">
      <c r="A282" s="737" t="s">
        <v>3141</v>
      </c>
      <c r="B282" s="738">
        <v>5388</v>
      </c>
      <c r="C282" s="738">
        <v>5388</v>
      </c>
      <c r="D282" s="738">
        <v>134.78</v>
      </c>
      <c r="E282" s="738">
        <v>134.78</v>
      </c>
      <c r="F282" s="738">
        <f t="shared" si="4"/>
        <v>5522.78</v>
      </c>
      <c r="G282" s="738">
        <f t="shared" si="4"/>
        <v>5522.78</v>
      </c>
    </row>
    <row r="283" spans="1:7" ht="12.75" customHeight="1" x14ac:dyDescent="0.25">
      <c r="A283" s="737" t="s">
        <v>3142</v>
      </c>
      <c r="B283" s="738">
        <v>3345</v>
      </c>
      <c r="C283" s="738">
        <v>3345</v>
      </c>
      <c r="D283" s="738">
        <v>74.22</v>
      </c>
      <c r="E283" s="738">
        <v>74.218000000000004</v>
      </c>
      <c r="F283" s="738">
        <f t="shared" si="4"/>
        <v>3419.22</v>
      </c>
      <c r="G283" s="738">
        <f t="shared" si="4"/>
        <v>3419.2179999999998</v>
      </c>
    </row>
    <row r="284" spans="1:7" ht="12.75" customHeight="1" x14ac:dyDescent="0.25">
      <c r="A284" s="737" t="s">
        <v>3143</v>
      </c>
      <c r="B284" s="738">
        <v>5529</v>
      </c>
      <c r="C284" s="738">
        <v>5529</v>
      </c>
      <c r="D284" s="738">
        <v>142.78</v>
      </c>
      <c r="E284" s="738">
        <v>142.78299999999999</v>
      </c>
      <c r="F284" s="738">
        <f t="shared" si="4"/>
        <v>5671.78</v>
      </c>
      <c r="G284" s="738">
        <f t="shared" si="4"/>
        <v>5671.7830000000004</v>
      </c>
    </row>
    <row r="285" spans="1:7" ht="12.75" customHeight="1" x14ac:dyDescent="0.25">
      <c r="A285" s="737" t="s">
        <v>3144</v>
      </c>
      <c r="B285" s="738">
        <v>7313</v>
      </c>
      <c r="C285" s="738">
        <v>7313</v>
      </c>
      <c r="D285" s="738">
        <v>157.88</v>
      </c>
      <c r="E285" s="738">
        <v>157.88300000000001</v>
      </c>
      <c r="F285" s="738">
        <f t="shared" si="4"/>
        <v>7470.88</v>
      </c>
      <c r="G285" s="738">
        <f t="shared" si="4"/>
        <v>7470.8829999999998</v>
      </c>
    </row>
    <row r="286" spans="1:7" ht="12.75" customHeight="1" x14ac:dyDescent="0.25">
      <c r="A286" s="737" t="s">
        <v>3145</v>
      </c>
      <c r="B286" s="738">
        <v>3824</v>
      </c>
      <c r="C286" s="738">
        <v>3824</v>
      </c>
      <c r="D286" s="738">
        <v>97.85</v>
      </c>
      <c r="E286" s="738">
        <v>97.852999999999994</v>
      </c>
      <c r="F286" s="738">
        <f t="shared" si="4"/>
        <v>3921.85</v>
      </c>
      <c r="G286" s="738">
        <f t="shared" si="4"/>
        <v>3921.8530000000001</v>
      </c>
    </row>
    <row r="287" spans="1:7" ht="12.75" customHeight="1" x14ac:dyDescent="0.25">
      <c r="A287" s="737" t="s">
        <v>3146</v>
      </c>
      <c r="B287" s="738">
        <v>12839</v>
      </c>
      <c r="C287" s="738">
        <v>12839</v>
      </c>
      <c r="D287" s="738">
        <v>326.8</v>
      </c>
      <c r="E287" s="738">
        <v>326.8</v>
      </c>
      <c r="F287" s="738">
        <f t="shared" si="4"/>
        <v>13165.8</v>
      </c>
      <c r="G287" s="738">
        <f t="shared" si="4"/>
        <v>13165.8</v>
      </c>
    </row>
    <row r="288" spans="1:7" ht="12.75" customHeight="1" x14ac:dyDescent="0.25">
      <c r="A288" s="737" t="s">
        <v>3147</v>
      </c>
      <c r="B288" s="738">
        <v>4231</v>
      </c>
      <c r="C288" s="738">
        <v>4231</v>
      </c>
      <c r="D288" s="738">
        <v>93.43</v>
      </c>
      <c r="E288" s="738">
        <v>93.424999999999997</v>
      </c>
      <c r="F288" s="738">
        <f t="shared" si="4"/>
        <v>4324.43</v>
      </c>
      <c r="G288" s="738">
        <f t="shared" si="4"/>
        <v>4324.4250000000002</v>
      </c>
    </row>
    <row r="289" spans="1:7" ht="12.75" customHeight="1" x14ac:dyDescent="0.25">
      <c r="A289" s="737" t="s">
        <v>3148</v>
      </c>
      <c r="B289" s="738">
        <v>4820</v>
      </c>
      <c r="C289" s="738">
        <v>4820</v>
      </c>
      <c r="D289" s="738">
        <v>162.5</v>
      </c>
      <c r="E289" s="738">
        <v>162.49900000000002</v>
      </c>
      <c r="F289" s="738">
        <f t="shared" si="4"/>
        <v>4982.5</v>
      </c>
      <c r="G289" s="738">
        <f t="shared" si="4"/>
        <v>4982.4989999999998</v>
      </c>
    </row>
    <row r="290" spans="1:7" ht="12.75" customHeight="1" x14ac:dyDescent="0.25">
      <c r="A290" s="737" t="s">
        <v>3149</v>
      </c>
      <c r="B290" s="738">
        <v>19048</v>
      </c>
      <c r="C290" s="738">
        <v>19048</v>
      </c>
      <c r="D290" s="738">
        <v>504.78</v>
      </c>
      <c r="E290" s="738">
        <v>504.78100000000001</v>
      </c>
      <c r="F290" s="738">
        <f t="shared" si="4"/>
        <v>19552.78</v>
      </c>
      <c r="G290" s="738">
        <f t="shared" si="4"/>
        <v>19552.780999999999</v>
      </c>
    </row>
    <row r="291" spans="1:7" ht="12.75" customHeight="1" x14ac:dyDescent="0.25">
      <c r="A291" s="737" t="s">
        <v>3150</v>
      </c>
      <c r="B291" s="738">
        <v>5479</v>
      </c>
      <c r="C291" s="738">
        <v>5479</v>
      </c>
      <c r="D291" s="738">
        <v>114.78</v>
      </c>
      <c r="E291" s="738">
        <v>114.77800000000001</v>
      </c>
      <c r="F291" s="738">
        <f t="shared" si="4"/>
        <v>5593.78</v>
      </c>
      <c r="G291" s="738">
        <f t="shared" si="4"/>
        <v>5593.7780000000002</v>
      </c>
    </row>
    <row r="292" spans="1:7" ht="12.75" customHeight="1" x14ac:dyDescent="0.25">
      <c r="A292" s="737" t="s">
        <v>3151</v>
      </c>
      <c r="B292" s="738">
        <v>2485</v>
      </c>
      <c r="C292" s="738">
        <v>2485</v>
      </c>
      <c r="D292" s="738">
        <v>62.56</v>
      </c>
      <c r="E292" s="738">
        <v>62.558</v>
      </c>
      <c r="F292" s="738">
        <f t="shared" si="4"/>
        <v>2547.56</v>
      </c>
      <c r="G292" s="738">
        <f t="shared" si="4"/>
        <v>2547.558</v>
      </c>
    </row>
    <row r="293" spans="1:7" ht="12.75" customHeight="1" x14ac:dyDescent="0.25">
      <c r="A293" s="737" t="s">
        <v>3152</v>
      </c>
      <c r="B293" s="738">
        <v>5009</v>
      </c>
      <c r="C293" s="738">
        <v>5009</v>
      </c>
      <c r="D293" s="738">
        <v>122.83</v>
      </c>
      <c r="E293" s="738">
        <v>122.828</v>
      </c>
      <c r="F293" s="738">
        <f t="shared" si="4"/>
        <v>5131.83</v>
      </c>
      <c r="G293" s="738">
        <f t="shared" si="4"/>
        <v>5131.8280000000004</v>
      </c>
    </row>
    <row r="294" spans="1:7" ht="12.75" customHeight="1" x14ac:dyDescent="0.25">
      <c r="A294" s="737" t="s">
        <v>3153</v>
      </c>
      <c r="B294" s="738">
        <v>6001</v>
      </c>
      <c r="C294" s="738">
        <v>6001</v>
      </c>
      <c r="D294" s="738">
        <v>140.68</v>
      </c>
      <c r="E294" s="738">
        <v>140.67500000000001</v>
      </c>
      <c r="F294" s="738">
        <f t="shared" si="4"/>
        <v>6141.68</v>
      </c>
      <c r="G294" s="738">
        <f t="shared" si="4"/>
        <v>6141.6750000000002</v>
      </c>
    </row>
    <row r="295" spans="1:7" ht="12.75" customHeight="1" x14ac:dyDescent="0.25">
      <c r="A295" s="737" t="s">
        <v>3154</v>
      </c>
      <c r="B295" s="738">
        <v>5748</v>
      </c>
      <c r="C295" s="738">
        <v>5748</v>
      </c>
      <c r="D295" s="738">
        <v>141.44</v>
      </c>
      <c r="E295" s="738">
        <v>141.44300000000001</v>
      </c>
      <c r="F295" s="738">
        <f t="shared" si="4"/>
        <v>5889.44</v>
      </c>
      <c r="G295" s="738">
        <f t="shared" si="4"/>
        <v>5889.4430000000002</v>
      </c>
    </row>
    <row r="296" spans="1:7" ht="12.75" customHeight="1" x14ac:dyDescent="0.25">
      <c r="A296" s="737" t="s">
        <v>3155</v>
      </c>
      <c r="B296" s="738">
        <v>4013</v>
      </c>
      <c r="C296" s="738">
        <v>4013</v>
      </c>
      <c r="D296" s="738">
        <v>108.52</v>
      </c>
      <c r="E296" s="738">
        <v>108.523</v>
      </c>
      <c r="F296" s="738">
        <f t="shared" si="4"/>
        <v>4121.5200000000004</v>
      </c>
      <c r="G296" s="738">
        <f t="shared" si="4"/>
        <v>4121.5230000000001</v>
      </c>
    </row>
    <row r="297" spans="1:7" ht="12.75" customHeight="1" x14ac:dyDescent="0.25">
      <c r="A297" s="737" t="s">
        <v>3156</v>
      </c>
      <c r="B297" s="738">
        <v>10348</v>
      </c>
      <c r="C297" s="738">
        <v>10348</v>
      </c>
      <c r="D297" s="738">
        <v>241.03</v>
      </c>
      <c r="E297" s="738">
        <v>241.02799999999999</v>
      </c>
      <c r="F297" s="738">
        <f t="shared" si="4"/>
        <v>10589.03</v>
      </c>
      <c r="G297" s="738">
        <f t="shared" si="4"/>
        <v>10589.028</v>
      </c>
    </row>
    <row r="298" spans="1:7" ht="12.75" customHeight="1" x14ac:dyDescent="0.25">
      <c r="A298" s="737" t="s">
        <v>3157</v>
      </c>
      <c r="B298" s="738">
        <v>4738</v>
      </c>
      <c r="C298" s="738">
        <v>4738</v>
      </c>
      <c r="D298" s="738">
        <v>133.68</v>
      </c>
      <c r="E298" s="738">
        <v>133.68</v>
      </c>
      <c r="F298" s="738">
        <f t="shared" si="4"/>
        <v>4871.68</v>
      </c>
      <c r="G298" s="738">
        <f t="shared" si="4"/>
        <v>4871.68</v>
      </c>
    </row>
    <row r="299" spans="1:7" ht="12.75" customHeight="1" x14ac:dyDescent="0.25">
      <c r="A299" s="737" t="s">
        <v>3158</v>
      </c>
      <c r="B299" s="738">
        <v>9681</v>
      </c>
      <c r="C299" s="738">
        <v>9681</v>
      </c>
      <c r="D299" s="738">
        <v>234.03</v>
      </c>
      <c r="E299" s="738">
        <v>234.029</v>
      </c>
      <c r="F299" s="738">
        <f t="shared" si="4"/>
        <v>9915.0300000000007</v>
      </c>
      <c r="G299" s="738">
        <f t="shared" si="4"/>
        <v>9915.0290000000005</v>
      </c>
    </row>
    <row r="300" spans="1:7" ht="12.75" customHeight="1" x14ac:dyDescent="0.25">
      <c r="A300" s="737" t="s">
        <v>3159</v>
      </c>
      <c r="B300" s="738">
        <v>14424</v>
      </c>
      <c r="C300" s="738">
        <v>14424</v>
      </c>
      <c r="D300" s="738">
        <v>344</v>
      </c>
      <c r="E300" s="738">
        <v>344</v>
      </c>
      <c r="F300" s="738">
        <f t="shared" si="4"/>
        <v>14768</v>
      </c>
      <c r="G300" s="738">
        <f t="shared" si="4"/>
        <v>14768</v>
      </c>
    </row>
    <row r="301" spans="1:7" ht="12.75" customHeight="1" x14ac:dyDescent="0.25">
      <c r="A301" s="737" t="s">
        <v>3160</v>
      </c>
      <c r="B301" s="738">
        <v>2827</v>
      </c>
      <c r="C301" s="738">
        <v>2827</v>
      </c>
      <c r="D301" s="738">
        <v>75.05</v>
      </c>
      <c r="E301" s="738">
        <v>75.049000000000007</v>
      </c>
      <c r="F301" s="738">
        <f t="shared" si="4"/>
        <v>2902.05</v>
      </c>
      <c r="G301" s="738">
        <f t="shared" si="4"/>
        <v>2902.049</v>
      </c>
    </row>
    <row r="302" spans="1:7" ht="12.75" customHeight="1" x14ac:dyDescent="0.25">
      <c r="A302" s="737" t="s">
        <v>3161</v>
      </c>
      <c r="B302" s="738">
        <v>9409</v>
      </c>
      <c r="C302" s="738">
        <v>9409</v>
      </c>
      <c r="D302" s="738">
        <v>244.3</v>
      </c>
      <c r="E302" s="738">
        <v>244.30099999999999</v>
      </c>
      <c r="F302" s="738">
        <f t="shared" si="4"/>
        <v>9653.2999999999993</v>
      </c>
      <c r="G302" s="738">
        <f t="shared" si="4"/>
        <v>9653.3009999999995</v>
      </c>
    </row>
    <row r="303" spans="1:7" ht="12.75" customHeight="1" x14ac:dyDescent="0.25">
      <c r="A303" s="737" t="s">
        <v>3162</v>
      </c>
      <c r="B303" s="738">
        <v>19142</v>
      </c>
      <c r="C303" s="738">
        <v>19142</v>
      </c>
      <c r="D303" s="738">
        <v>496.68</v>
      </c>
      <c r="E303" s="738">
        <v>496.68099999999998</v>
      </c>
      <c r="F303" s="738">
        <f t="shared" si="4"/>
        <v>19638.68</v>
      </c>
      <c r="G303" s="738">
        <f t="shared" si="4"/>
        <v>19638.681</v>
      </c>
    </row>
    <row r="304" spans="1:7" ht="12.75" customHeight="1" x14ac:dyDescent="0.25">
      <c r="A304" s="737" t="s">
        <v>3163</v>
      </c>
      <c r="B304" s="738">
        <v>18825</v>
      </c>
      <c r="C304" s="738">
        <v>18825</v>
      </c>
      <c r="D304" s="738">
        <v>500.92</v>
      </c>
      <c r="E304" s="738">
        <v>500.92099999999999</v>
      </c>
      <c r="F304" s="738">
        <f t="shared" si="4"/>
        <v>19325.919999999998</v>
      </c>
      <c r="G304" s="738">
        <f t="shared" si="4"/>
        <v>19325.920999999998</v>
      </c>
    </row>
    <row r="305" spans="1:7" ht="12.75" customHeight="1" x14ac:dyDescent="0.25">
      <c r="A305" s="737" t="s">
        <v>3164</v>
      </c>
      <c r="B305" s="738">
        <v>18242</v>
      </c>
      <c r="C305" s="738">
        <v>18242</v>
      </c>
      <c r="D305" s="738">
        <v>453.42</v>
      </c>
      <c r="E305" s="738">
        <v>453.423</v>
      </c>
      <c r="F305" s="738">
        <f t="shared" si="4"/>
        <v>18695.419999999998</v>
      </c>
      <c r="G305" s="738">
        <f t="shared" si="4"/>
        <v>18695.422999999999</v>
      </c>
    </row>
    <row r="306" spans="1:7" ht="12.75" customHeight="1" x14ac:dyDescent="0.25">
      <c r="A306" s="737" t="s">
        <v>3165</v>
      </c>
      <c r="B306" s="738">
        <v>7329</v>
      </c>
      <c r="C306" s="738">
        <v>7329</v>
      </c>
      <c r="D306" s="738">
        <v>171.6</v>
      </c>
      <c r="E306" s="738">
        <v>171.59899999999999</v>
      </c>
      <c r="F306" s="738">
        <f t="shared" si="4"/>
        <v>7500.6</v>
      </c>
      <c r="G306" s="738">
        <f t="shared" si="4"/>
        <v>7500.5990000000002</v>
      </c>
    </row>
    <row r="307" spans="1:7" ht="12.75" customHeight="1" x14ac:dyDescent="0.25">
      <c r="A307" s="737" t="s">
        <v>3166</v>
      </c>
      <c r="B307" s="738">
        <v>2570</v>
      </c>
      <c r="C307" s="738">
        <v>2570</v>
      </c>
      <c r="D307" s="738">
        <v>63.28</v>
      </c>
      <c r="E307" s="738">
        <v>63.274999999999999</v>
      </c>
      <c r="F307" s="738">
        <f t="shared" si="4"/>
        <v>2633.28</v>
      </c>
      <c r="G307" s="738">
        <f t="shared" si="4"/>
        <v>2633.2750000000001</v>
      </c>
    </row>
    <row r="308" spans="1:7" ht="12.75" customHeight="1" x14ac:dyDescent="0.25">
      <c r="A308" s="737" t="s">
        <v>3167</v>
      </c>
      <c r="B308" s="738">
        <v>14162</v>
      </c>
      <c r="C308" s="738">
        <v>14162</v>
      </c>
      <c r="D308" s="738">
        <v>353.36</v>
      </c>
      <c r="E308" s="738">
        <v>353.35700000000003</v>
      </c>
      <c r="F308" s="738">
        <f t="shared" si="4"/>
        <v>14515.36</v>
      </c>
      <c r="G308" s="738">
        <f t="shared" si="4"/>
        <v>14515.357</v>
      </c>
    </row>
    <row r="309" spans="1:7" ht="12.75" customHeight="1" x14ac:dyDescent="0.25">
      <c r="A309" s="737" t="s">
        <v>3168</v>
      </c>
      <c r="B309" s="738">
        <v>4230</v>
      </c>
      <c r="C309" s="738">
        <v>4230</v>
      </c>
      <c r="D309" s="738">
        <v>97.27</v>
      </c>
      <c r="E309" s="738">
        <v>97.274000000000001</v>
      </c>
      <c r="F309" s="738">
        <f t="shared" si="4"/>
        <v>4327.2700000000004</v>
      </c>
      <c r="G309" s="738">
        <f t="shared" si="4"/>
        <v>4327.2740000000003</v>
      </c>
    </row>
    <row r="310" spans="1:7" ht="12.75" customHeight="1" x14ac:dyDescent="0.25">
      <c r="A310" s="737" t="s">
        <v>3169</v>
      </c>
      <c r="B310" s="738">
        <v>12506</v>
      </c>
      <c r="C310" s="738">
        <v>12506</v>
      </c>
      <c r="D310" s="738">
        <v>297.99</v>
      </c>
      <c r="E310" s="738">
        <v>297.99299999999999</v>
      </c>
      <c r="F310" s="738">
        <f t="shared" si="4"/>
        <v>12803.99</v>
      </c>
      <c r="G310" s="738">
        <f t="shared" si="4"/>
        <v>12803.993</v>
      </c>
    </row>
    <row r="311" spans="1:7" ht="12.75" customHeight="1" x14ac:dyDescent="0.25">
      <c r="A311" s="737" t="s">
        <v>3170</v>
      </c>
      <c r="B311" s="738">
        <v>8557</v>
      </c>
      <c r="C311" s="738">
        <v>8557</v>
      </c>
      <c r="D311" s="738">
        <v>227.92</v>
      </c>
      <c r="E311" s="738">
        <v>227.92099999999999</v>
      </c>
      <c r="F311" s="738">
        <f t="shared" si="4"/>
        <v>8784.92</v>
      </c>
      <c r="G311" s="738">
        <f t="shared" si="4"/>
        <v>8784.9210000000003</v>
      </c>
    </row>
    <row r="312" spans="1:7" ht="12.75" customHeight="1" x14ac:dyDescent="0.25">
      <c r="A312" s="737" t="s">
        <v>3171</v>
      </c>
      <c r="B312" s="738">
        <v>10783</v>
      </c>
      <c r="C312" s="738">
        <v>10783</v>
      </c>
      <c r="D312" s="738">
        <v>256.14</v>
      </c>
      <c r="E312" s="738">
        <v>256.14100000000002</v>
      </c>
      <c r="F312" s="738">
        <f t="shared" si="4"/>
        <v>11039.14</v>
      </c>
      <c r="G312" s="738">
        <f t="shared" si="4"/>
        <v>11039.141</v>
      </c>
    </row>
    <row r="313" spans="1:7" ht="12.75" customHeight="1" x14ac:dyDescent="0.25">
      <c r="A313" s="737" t="s">
        <v>3172</v>
      </c>
      <c r="B313" s="738">
        <v>2510</v>
      </c>
      <c r="C313" s="738">
        <v>2510</v>
      </c>
      <c r="D313" s="738">
        <v>61.43</v>
      </c>
      <c r="E313" s="738">
        <v>61.424999999999997</v>
      </c>
      <c r="F313" s="738">
        <f t="shared" si="4"/>
        <v>2571.4299999999998</v>
      </c>
      <c r="G313" s="738">
        <f t="shared" si="4"/>
        <v>2571.4250000000002</v>
      </c>
    </row>
    <row r="314" spans="1:7" ht="12.75" customHeight="1" x14ac:dyDescent="0.25">
      <c r="A314" s="737" t="s">
        <v>3173</v>
      </c>
      <c r="B314" s="738">
        <v>2067</v>
      </c>
      <c r="C314" s="738">
        <v>2067</v>
      </c>
      <c r="D314" s="738">
        <v>47.81</v>
      </c>
      <c r="E314" s="738">
        <v>47.811</v>
      </c>
      <c r="F314" s="738">
        <f t="shared" si="4"/>
        <v>2114.81</v>
      </c>
      <c r="G314" s="738">
        <f t="shared" si="4"/>
        <v>2114.8110000000001</v>
      </c>
    </row>
    <row r="315" spans="1:7" ht="12.75" customHeight="1" x14ac:dyDescent="0.25">
      <c r="A315" s="737" t="s">
        <v>3174</v>
      </c>
      <c r="B315" s="738">
        <v>6390</v>
      </c>
      <c r="C315" s="738">
        <v>6390</v>
      </c>
      <c r="D315" s="738">
        <v>170.15</v>
      </c>
      <c r="E315" s="738">
        <v>170.15</v>
      </c>
      <c r="F315" s="738">
        <f t="shared" si="4"/>
        <v>6560.15</v>
      </c>
      <c r="G315" s="738">
        <f t="shared" si="4"/>
        <v>6560.15</v>
      </c>
    </row>
    <row r="316" spans="1:7" ht="12.75" customHeight="1" x14ac:dyDescent="0.25">
      <c r="A316" s="737" t="s">
        <v>3175</v>
      </c>
      <c r="B316" s="738">
        <v>20209</v>
      </c>
      <c r="C316" s="738">
        <v>20209</v>
      </c>
      <c r="D316" s="738">
        <v>499.99</v>
      </c>
      <c r="E316" s="738">
        <v>499.98599999999999</v>
      </c>
      <c r="F316" s="738">
        <f t="shared" si="4"/>
        <v>20708.990000000002</v>
      </c>
      <c r="G316" s="738">
        <f t="shared" si="4"/>
        <v>20708.986000000001</v>
      </c>
    </row>
    <row r="317" spans="1:7" ht="12.75" customHeight="1" x14ac:dyDescent="0.25">
      <c r="A317" s="737" t="s">
        <v>3176</v>
      </c>
      <c r="B317" s="738">
        <v>12461</v>
      </c>
      <c r="C317" s="738">
        <v>12461</v>
      </c>
      <c r="D317" s="738">
        <v>300.45</v>
      </c>
      <c r="E317" s="738">
        <v>300.45</v>
      </c>
      <c r="F317" s="738">
        <f t="shared" si="4"/>
        <v>12761.45</v>
      </c>
      <c r="G317" s="738">
        <f t="shared" si="4"/>
        <v>12761.45</v>
      </c>
    </row>
    <row r="318" spans="1:7" ht="12.75" customHeight="1" x14ac:dyDescent="0.25">
      <c r="A318" s="737" t="s">
        <v>3177</v>
      </c>
      <c r="B318" s="738">
        <v>2411</v>
      </c>
      <c r="C318" s="738">
        <v>2411</v>
      </c>
      <c r="D318" s="738">
        <v>60.26</v>
      </c>
      <c r="E318" s="738">
        <v>60.258000000000003</v>
      </c>
      <c r="F318" s="738">
        <f t="shared" si="4"/>
        <v>2471.2600000000002</v>
      </c>
      <c r="G318" s="738">
        <f t="shared" si="4"/>
        <v>2471.2579999999998</v>
      </c>
    </row>
    <row r="319" spans="1:7" ht="12.75" customHeight="1" x14ac:dyDescent="0.25">
      <c r="A319" s="737" t="s">
        <v>3178</v>
      </c>
      <c r="B319" s="738">
        <v>25170</v>
      </c>
      <c r="C319" s="738">
        <v>25170</v>
      </c>
      <c r="D319" s="738">
        <v>864.39</v>
      </c>
      <c r="E319" s="738">
        <v>864.38799999999992</v>
      </c>
      <c r="F319" s="738">
        <f t="shared" si="4"/>
        <v>26034.39</v>
      </c>
      <c r="G319" s="738">
        <f t="shared" si="4"/>
        <v>26034.387999999999</v>
      </c>
    </row>
    <row r="320" spans="1:7" ht="12.75" customHeight="1" x14ac:dyDescent="0.25">
      <c r="A320" s="737" t="s">
        <v>3179</v>
      </c>
      <c r="B320" s="738">
        <v>2748</v>
      </c>
      <c r="C320" s="738">
        <v>2748</v>
      </c>
      <c r="D320" s="738">
        <v>64.77</v>
      </c>
      <c r="E320" s="738">
        <v>64.772000000000006</v>
      </c>
      <c r="F320" s="738">
        <f t="shared" si="4"/>
        <v>2812.77</v>
      </c>
      <c r="G320" s="738">
        <f t="shared" si="4"/>
        <v>2812.7719999999999</v>
      </c>
    </row>
    <row r="321" spans="1:7" ht="12.75" customHeight="1" x14ac:dyDescent="0.25">
      <c r="A321" s="737" t="s">
        <v>3180</v>
      </c>
      <c r="B321" s="738">
        <v>8617</v>
      </c>
      <c r="C321" s="738">
        <v>8617</v>
      </c>
      <c r="D321" s="738">
        <v>259.32</v>
      </c>
      <c r="E321" s="738">
        <v>259.32400000000001</v>
      </c>
      <c r="F321" s="738">
        <f t="shared" si="4"/>
        <v>8876.32</v>
      </c>
      <c r="G321" s="738">
        <f t="shared" si="4"/>
        <v>8876.3240000000005</v>
      </c>
    </row>
    <row r="322" spans="1:7" ht="12.75" customHeight="1" x14ac:dyDescent="0.25">
      <c r="A322" s="737" t="s">
        <v>3181</v>
      </c>
      <c r="B322" s="738">
        <v>14580</v>
      </c>
      <c r="C322" s="738">
        <v>14580</v>
      </c>
      <c r="D322" s="738">
        <v>385.07</v>
      </c>
      <c r="E322" s="738">
        <v>385.072</v>
      </c>
      <c r="F322" s="738">
        <f t="shared" si="4"/>
        <v>14965.07</v>
      </c>
      <c r="G322" s="738">
        <f t="shared" si="4"/>
        <v>14965.072</v>
      </c>
    </row>
    <row r="323" spans="1:7" ht="12.75" customHeight="1" x14ac:dyDescent="0.25">
      <c r="A323" s="737" t="s">
        <v>3182</v>
      </c>
      <c r="B323" s="738">
        <v>13375</v>
      </c>
      <c r="C323" s="738">
        <v>13375</v>
      </c>
      <c r="D323" s="738">
        <v>337.02</v>
      </c>
      <c r="E323" s="738">
        <v>337.01600000000002</v>
      </c>
      <c r="F323" s="738">
        <f t="shared" si="4"/>
        <v>13712.02</v>
      </c>
      <c r="G323" s="738">
        <f t="shared" si="4"/>
        <v>13712.016</v>
      </c>
    </row>
    <row r="324" spans="1:7" ht="12.75" customHeight="1" x14ac:dyDescent="0.25">
      <c r="A324" s="737" t="s">
        <v>3183</v>
      </c>
      <c r="B324" s="738">
        <v>3526</v>
      </c>
      <c r="C324" s="738">
        <v>3526</v>
      </c>
      <c r="D324" s="738">
        <v>111.45</v>
      </c>
      <c r="E324" s="738">
        <v>111.452</v>
      </c>
      <c r="F324" s="738">
        <f t="shared" si="4"/>
        <v>3637.45</v>
      </c>
      <c r="G324" s="738">
        <f t="shared" si="4"/>
        <v>3637.4520000000002</v>
      </c>
    </row>
    <row r="325" spans="1:7" ht="12.75" customHeight="1" x14ac:dyDescent="0.25">
      <c r="A325" s="737" t="s">
        <v>3184</v>
      </c>
      <c r="B325" s="738">
        <v>23293</v>
      </c>
      <c r="C325" s="738">
        <v>23293</v>
      </c>
      <c r="D325" s="738">
        <v>829.71</v>
      </c>
      <c r="E325" s="738">
        <v>829.70100000000002</v>
      </c>
      <c r="F325" s="738">
        <f t="shared" si="4"/>
        <v>24122.71</v>
      </c>
      <c r="G325" s="738">
        <f t="shared" si="4"/>
        <v>24122.701000000001</v>
      </c>
    </row>
    <row r="326" spans="1:7" ht="12.75" customHeight="1" x14ac:dyDescent="0.25">
      <c r="A326" s="737" t="s">
        <v>3185</v>
      </c>
      <c r="B326" s="738">
        <v>21476</v>
      </c>
      <c r="C326" s="738">
        <v>21476</v>
      </c>
      <c r="D326" s="738">
        <v>690.48</v>
      </c>
      <c r="E326" s="738">
        <v>690.476</v>
      </c>
      <c r="F326" s="738">
        <f t="shared" ref="F326:G389" si="5">B326+D326</f>
        <v>22166.48</v>
      </c>
      <c r="G326" s="738">
        <f t="shared" si="5"/>
        <v>22166.475999999999</v>
      </c>
    </row>
    <row r="327" spans="1:7" ht="12.75" customHeight="1" x14ac:dyDescent="0.25">
      <c r="A327" s="737" t="s">
        <v>3186</v>
      </c>
      <c r="B327" s="738">
        <v>12979</v>
      </c>
      <c r="C327" s="738">
        <v>12979</v>
      </c>
      <c r="D327" s="738">
        <v>303.62</v>
      </c>
      <c r="E327" s="738">
        <v>303.61599999999999</v>
      </c>
      <c r="F327" s="738">
        <f t="shared" si="5"/>
        <v>13282.62</v>
      </c>
      <c r="G327" s="738">
        <f t="shared" si="5"/>
        <v>13282.616</v>
      </c>
    </row>
    <row r="328" spans="1:7" ht="12.75" customHeight="1" x14ac:dyDescent="0.25">
      <c r="A328" s="737" t="s">
        <v>3187</v>
      </c>
      <c r="B328" s="738">
        <v>4597</v>
      </c>
      <c r="C328" s="738">
        <v>4597</v>
      </c>
      <c r="D328" s="738">
        <v>97.34</v>
      </c>
      <c r="E328" s="738">
        <v>97.337999999999994</v>
      </c>
      <c r="F328" s="738">
        <f t="shared" si="5"/>
        <v>4694.34</v>
      </c>
      <c r="G328" s="738">
        <f t="shared" si="5"/>
        <v>4694.3379999999997</v>
      </c>
    </row>
    <row r="329" spans="1:7" ht="12.75" customHeight="1" x14ac:dyDescent="0.25">
      <c r="A329" s="737" t="s">
        <v>3188</v>
      </c>
      <c r="B329" s="738">
        <v>9806</v>
      </c>
      <c r="C329" s="738">
        <v>9806</v>
      </c>
      <c r="D329" s="738">
        <v>249.99</v>
      </c>
      <c r="E329" s="738">
        <v>249.98699999999999</v>
      </c>
      <c r="F329" s="738">
        <f t="shared" si="5"/>
        <v>10055.99</v>
      </c>
      <c r="G329" s="738">
        <f t="shared" si="5"/>
        <v>10055.986999999999</v>
      </c>
    </row>
    <row r="330" spans="1:7" ht="12.75" customHeight="1" x14ac:dyDescent="0.25">
      <c r="A330" s="737" t="s">
        <v>3189</v>
      </c>
      <c r="B330" s="738">
        <v>3623</v>
      </c>
      <c r="C330" s="738">
        <v>3623</v>
      </c>
      <c r="D330" s="738">
        <v>81.28</v>
      </c>
      <c r="E330" s="738">
        <v>81.284000000000006</v>
      </c>
      <c r="F330" s="738">
        <f t="shared" si="5"/>
        <v>3704.28</v>
      </c>
      <c r="G330" s="738">
        <f t="shared" si="5"/>
        <v>3704.2840000000001</v>
      </c>
    </row>
    <row r="331" spans="1:7" ht="12.75" customHeight="1" x14ac:dyDescent="0.25">
      <c r="A331" s="737" t="s">
        <v>3190</v>
      </c>
      <c r="B331" s="738">
        <v>3937</v>
      </c>
      <c r="C331" s="738">
        <v>3937</v>
      </c>
      <c r="D331" s="738">
        <v>75.790000000000006</v>
      </c>
      <c r="E331" s="738">
        <v>75.784999999999997</v>
      </c>
      <c r="F331" s="738">
        <f t="shared" si="5"/>
        <v>4012.79</v>
      </c>
      <c r="G331" s="738">
        <f t="shared" si="5"/>
        <v>4012.7849999999999</v>
      </c>
    </row>
    <row r="332" spans="1:7" ht="12.75" customHeight="1" x14ac:dyDescent="0.25">
      <c r="A332" s="737" t="s">
        <v>3191</v>
      </c>
      <c r="B332" s="738">
        <v>8534</v>
      </c>
      <c r="C332" s="738">
        <v>8534</v>
      </c>
      <c r="D332" s="738">
        <v>214.14</v>
      </c>
      <c r="E332" s="738">
        <v>214.14099999999999</v>
      </c>
      <c r="F332" s="738">
        <f t="shared" si="5"/>
        <v>8748.14</v>
      </c>
      <c r="G332" s="738">
        <f t="shared" si="5"/>
        <v>8748.1409999999996</v>
      </c>
    </row>
    <row r="333" spans="1:7" ht="12.75" customHeight="1" x14ac:dyDescent="0.25">
      <c r="A333" s="737" t="s">
        <v>3192</v>
      </c>
      <c r="B333" s="738">
        <v>4378</v>
      </c>
      <c r="C333" s="738">
        <v>4378</v>
      </c>
      <c r="D333" s="738">
        <v>92.47</v>
      </c>
      <c r="E333" s="738">
        <v>92.471000000000004</v>
      </c>
      <c r="F333" s="738">
        <f t="shared" si="5"/>
        <v>4470.47</v>
      </c>
      <c r="G333" s="738">
        <f t="shared" si="5"/>
        <v>4470.4709999999995</v>
      </c>
    </row>
    <row r="334" spans="1:7" ht="12.75" customHeight="1" x14ac:dyDescent="0.25">
      <c r="A334" s="737" t="s">
        <v>3193</v>
      </c>
      <c r="B334" s="738">
        <v>3713</v>
      </c>
      <c r="C334" s="738">
        <v>3713</v>
      </c>
      <c r="D334" s="738">
        <v>97.84</v>
      </c>
      <c r="E334" s="738">
        <v>97.843000000000004</v>
      </c>
      <c r="F334" s="738">
        <f t="shared" si="5"/>
        <v>3810.84</v>
      </c>
      <c r="G334" s="738">
        <f t="shared" si="5"/>
        <v>3810.8429999999998</v>
      </c>
    </row>
    <row r="335" spans="1:7" ht="12.75" customHeight="1" x14ac:dyDescent="0.25">
      <c r="A335" s="737" t="s">
        <v>3194</v>
      </c>
      <c r="B335" s="738">
        <v>6027</v>
      </c>
      <c r="C335" s="738">
        <v>6027</v>
      </c>
      <c r="D335" s="738">
        <v>149.84</v>
      </c>
      <c r="E335" s="738">
        <v>149.84100000000001</v>
      </c>
      <c r="F335" s="738">
        <f t="shared" si="5"/>
        <v>6176.84</v>
      </c>
      <c r="G335" s="738">
        <f t="shared" si="5"/>
        <v>6176.8410000000003</v>
      </c>
    </row>
    <row r="336" spans="1:7" ht="12.75" customHeight="1" x14ac:dyDescent="0.25">
      <c r="A336" s="737" t="s">
        <v>3195</v>
      </c>
      <c r="B336" s="738">
        <v>35384</v>
      </c>
      <c r="C336" s="738">
        <v>35384</v>
      </c>
      <c r="D336" s="738">
        <v>927.82999999999993</v>
      </c>
      <c r="E336" s="738">
        <v>927.82399999999996</v>
      </c>
      <c r="F336" s="738">
        <f t="shared" si="5"/>
        <v>36311.83</v>
      </c>
      <c r="G336" s="738">
        <f t="shared" si="5"/>
        <v>36311.824000000001</v>
      </c>
    </row>
    <row r="337" spans="1:7" ht="12.75" customHeight="1" x14ac:dyDescent="0.25">
      <c r="A337" s="737" t="s">
        <v>3196</v>
      </c>
      <c r="B337" s="738">
        <v>27323</v>
      </c>
      <c r="C337" s="738">
        <v>27323</v>
      </c>
      <c r="D337" s="738">
        <v>707.93</v>
      </c>
      <c r="E337" s="738">
        <v>707.92700000000002</v>
      </c>
      <c r="F337" s="738">
        <f t="shared" si="5"/>
        <v>28030.93</v>
      </c>
      <c r="G337" s="738">
        <f t="shared" si="5"/>
        <v>28030.927</v>
      </c>
    </row>
    <row r="338" spans="1:7" ht="12.75" customHeight="1" x14ac:dyDescent="0.25">
      <c r="A338" s="737" t="s">
        <v>3197</v>
      </c>
      <c r="B338" s="738">
        <v>21078</v>
      </c>
      <c r="C338" s="738">
        <v>21078</v>
      </c>
      <c r="D338" s="738">
        <v>533.67999999999995</v>
      </c>
      <c r="E338" s="738">
        <v>533.67700000000002</v>
      </c>
      <c r="F338" s="738">
        <f t="shared" si="5"/>
        <v>21611.68</v>
      </c>
      <c r="G338" s="738">
        <f t="shared" si="5"/>
        <v>21611.677</v>
      </c>
    </row>
    <row r="339" spans="1:7" ht="12.75" customHeight="1" x14ac:dyDescent="0.25">
      <c r="A339" s="737" t="s">
        <v>3198</v>
      </c>
      <c r="B339" s="738">
        <v>11234</v>
      </c>
      <c r="C339" s="738">
        <v>11234</v>
      </c>
      <c r="D339" s="738">
        <v>310.54000000000002</v>
      </c>
      <c r="E339" s="738">
        <v>310.53699999999998</v>
      </c>
      <c r="F339" s="738">
        <f t="shared" si="5"/>
        <v>11544.54</v>
      </c>
      <c r="G339" s="738">
        <f t="shared" si="5"/>
        <v>11544.537</v>
      </c>
    </row>
    <row r="340" spans="1:7" ht="12.75" customHeight="1" x14ac:dyDescent="0.25">
      <c r="A340" s="737" t="s">
        <v>3199</v>
      </c>
      <c r="B340" s="738">
        <v>23091</v>
      </c>
      <c r="C340" s="738">
        <v>23091</v>
      </c>
      <c r="D340" s="738">
        <v>558.41</v>
      </c>
      <c r="E340" s="738">
        <v>558.40599999999995</v>
      </c>
      <c r="F340" s="738">
        <f t="shared" si="5"/>
        <v>23649.41</v>
      </c>
      <c r="G340" s="738">
        <f t="shared" si="5"/>
        <v>23649.405999999999</v>
      </c>
    </row>
    <row r="341" spans="1:7" ht="12.75" customHeight="1" x14ac:dyDescent="0.25">
      <c r="A341" s="737" t="s">
        <v>3200</v>
      </c>
      <c r="B341" s="738">
        <v>21818</v>
      </c>
      <c r="C341" s="738">
        <v>21818</v>
      </c>
      <c r="D341" s="738">
        <v>532.08000000000004</v>
      </c>
      <c r="E341" s="738">
        <v>532.07500000000005</v>
      </c>
      <c r="F341" s="738">
        <f t="shared" si="5"/>
        <v>22350.080000000002</v>
      </c>
      <c r="G341" s="738">
        <f t="shared" si="5"/>
        <v>22350.075000000001</v>
      </c>
    </row>
    <row r="342" spans="1:7" ht="12.75" customHeight="1" x14ac:dyDescent="0.25">
      <c r="A342" s="737" t="s">
        <v>3201</v>
      </c>
      <c r="B342" s="738">
        <v>41580</v>
      </c>
      <c r="C342" s="738">
        <v>41580</v>
      </c>
      <c r="D342" s="738">
        <v>1424.0300000000002</v>
      </c>
      <c r="E342" s="738">
        <v>1424.029</v>
      </c>
      <c r="F342" s="738">
        <f t="shared" si="5"/>
        <v>43004.03</v>
      </c>
      <c r="G342" s="738">
        <f t="shared" si="5"/>
        <v>43004.029000000002</v>
      </c>
    </row>
    <row r="343" spans="1:7" ht="12.75" customHeight="1" x14ac:dyDescent="0.25">
      <c r="A343" s="737" t="s">
        <v>3202</v>
      </c>
      <c r="B343" s="738">
        <v>14732</v>
      </c>
      <c r="C343" s="738">
        <v>14732</v>
      </c>
      <c r="D343" s="738">
        <v>374.73</v>
      </c>
      <c r="E343" s="738">
        <v>374.71500000000003</v>
      </c>
      <c r="F343" s="738">
        <f t="shared" si="5"/>
        <v>15106.73</v>
      </c>
      <c r="G343" s="738">
        <f t="shared" si="5"/>
        <v>15106.715</v>
      </c>
    </row>
    <row r="344" spans="1:7" ht="12.75" customHeight="1" x14ac:dyDescent="0.25">
      <c r="A344" s="737" t="s">
        <v>3203</v>
      </c>
      <c r="B344" s="738">
        <v>5845</v>
      </c>
      <c r="C344" s="738">
        <v>5845</v>
      </c>
      <c r="D344" s="738">
        <v>140.16</v>
      </c>
      <c r="E344" s="738">
        <v>140.15600000000001</v>
      </c>
      <c r="F344" s="738">
        <f t="shared" si="5"/>
        <v>5985.16</v>
      </c>
      <c r="G344" s="738">
        <f t="shared" si="5"/>
        <v>5985.1559999999999</v>
      </c>
    </row>
    <row r="345" spans="1:7" ht="12.75" customHeight="1" x14ac:dyDescent="0.25">
      <c r="A345" s="737" t="s">
        <v>3204</v>
      </c>
      <c r="B345" s="738">
        <v>7835</v>
      </c>
      <c r="C345" s="738">
        <v>7835</v>
      </c>
      <c r="D345" s="738">
        <v>163.66999999999999</v>
      </c>
      <c r="E345" s="738">
        <v>163.666</v>
      </c>
      <c r="F345" s="738">
        <f t="shared" si="5"/>
        <v>7998.67</v>
      </c>
      <c r="G345" s="738">
        <f t="shared" si="5"/>
        <v>7998.6660000000002</v>
      </c>
    </row>
    <row r="346" spans="1:7" ht="12.75" customHeight="1" x14ac:dyDescent="0.25">
      <c r="A346" s="737" t="s">
        <v>3205</v>
      </c>
      <c r="B346" s="738">
        <v>25600</v>
      </c>
      <c r="C346" s="738">
        <v>25600</v>
      </c>
      <c r="D346" s="738">
        <v>664.55</v>
      </c>
      <c r="E346" s="738">
        <v>664.54499999999996</v>
      </c>
      <c r="F346" s="738">
        <f t="shared" si="5"/>
        <v>26264.55</v>
      </c>
      <c r="G346" s="738">
        <f t="shared" si="5"/>
        <v>26264.544999999998</v>
      </c>
    </row>
    <row r="347" spans="1:7" ht="12.75" customHeight="1" x14ac:dyDescent="0.25">
      <c r="A347" s="737" t="s">
        <v>3206</v>
      </c>
      <c r="B347" s="738">
        <v>22075</v>
      </c>
      <c r="C347" s="738">
        <v>22075</v>
      </c>
      <c r="D347" s="738">
        <v>560.70000000000005</v>
      </c>
      <c r="E347" s="738">
        <v>560.69600000000003</v>
      </c>
      <c r="F347" s="738">
        <f t="shared" si="5"/>
        <v>22635.7</v>
      </c>
      <c r="G347" s="738">
        <f t="shared" si="5"/>
        <v>22635.696</v>
      </c>
    </row>
    <row r="348" spans="1:7" ht="12.75" customHeight="1" x14ac:dyDescent="0.25">
      <c r="A348" s="737" t="s">
        <v>3207</v>
      </c>
      <c r="B348" s="738">
        <v>13694</v>
      </c>
      <c r="C348" s="738">
        <v>13694</v>
      </c>
      <c r="D348" s="738">
        <v>367.49</v>
      </c>
      <c r="E348" s="738">
        <v>367.488</v>
      </c>
      <c r="F348" s="738">
        <f t="shared" si="5"/>
        <v>14061.49</v>
      </c>
      <c r="G348" s="738">
        <f t="shared" si="5"/>
        <v>14061.487999999999</v>
      </c>
    </row>
    <row r="349" spans="1:7" ht="12.75" customHeight="1" x14ac:dyDescent="0.25">
      <c r="A349" s="737" t="s">
        <v>3208</v>
      </c>
      <c r="B349" s="738">
        <v>30196</v>
      </c>
      <c r="C349" s="738">
        <v>30196</v>
      </c>
      <c r="D349" s="738">
        <v>1196.01</v>
      </c>
      <c r="E349" s="738">
        <v>1196.0129999999999</v>
      </c>
      <c r="F349" s="738">
        <f t="shared" si="5"/>
        <v>31392.01</v>
      </c>
      <c r="G349" s="738">
        <f t="shared" si="5"/>
        <v>31392.012999999999</v>
      </c>
    </row>
    <row r="350" spans="1:7" ht="12.75" customHeight="1" x14ac:dyDescent="0.25">
      <c r="A350" s="737" t="s">
        <v>3209</v>
      </c>
      <c r="B350" s="738">
        <v>16287</v>
      </c>
      <c r="C350" s="738">
        <v>16287</v>
      </c>
      <c r="D350" s="738">
        <v>428.98</v>
      </c>
      <c r="E350" s="738">
        <v>428.97699999999998</v>
      </c>
      <c r="F350" s="738">
        <f t="shared" si="5"/>
        <v>16715.98</v>
      </c>
      <c r="G350" s="738">
        <f t="shared" si="5"/>
        <v>16715.976999999999</v>
      </c>
    </row>
    <row r="351" spans="1:7" ht="12.75" customHeight="1" x14ac:dyDescent="0.25">
      <c r="A351" s="737" t="s">
        <v>3210</v>
      </c>
      <c r="B351" s="738">
        <v>29835</v>
      </c>
      <c r="C351" s="738">
        <v>29835</v>
      </c>
      <c r="D351" s="738">
        <v>715.06</v>
      </c>
      <c r="E351" s="738">
        <v>715.06299999999999</v>
      </c>
      <c r="F351" s="738">
        <f t="shared" si="5"/>
        <v>30550.06</v>
      </c>
      <c r="G351" s="738">
        <f t="shared" si="5"/>
        <v>30550.062999999998</v>
      </c>
    </row>
    <row r="352" spans="1:7" ht="12.75" customHeight="1" x14ac:dyDescent="0.25">
      <c r="A352" s="737" t="s">
        <v>3211</v>
      </c>
      <c r="B352" s="738">
        <v>22410</v>
      </c>
      <c r="C352" s="738">
        <v>22410</v>
      </c>
      <c r="D352" s="738">
        <v>509.63</v>
      </c>
      <c r="E352" s="738">
        <v>509.62700000000001</v>
      </c>
      <c r="F352" s="738">
        <f t="shared" si="5"/>
        <v>22919.63</v>
      </c>
      <c r="G352" s="738">
        <f t="shared" si="5"/>
        <v>22919.627</v>
      </c>
    </row>
    <row r="353" spans="1:7" ht="12.75" customHeight="1" x14ac:dyDescent="0.25">
      <c r="A353" s="737" t="s">
        <v>3212</v>
      </c>
      <c r="B353" s="738">
        <v>13480</v>
      </c>
      <c r="C353" s="738">
        <v>13480</v>
      </c>
      <c r="D353" s="738">
        <v>326.25</v>
      </c>
      <c r="E353" s="738">
        <v>326.25099999999998</v>
      </c>
      <c r="F353" s="738">
        <f t="shared" si="5"/>
        <v>13806.25</v>
      </c>
      <c r="G353" s="738">
        <f t="shared" si="5"/>
        <v>13806.251</v>
      </c>
    </row>
    <row r="354" spans="1:7" ht="12.75" customHeight="1" x14ac:dyDescent="0.25">
      <c r="A354" s="737" t="s">
        <v>3213</v>
      </c>
      <c r="B354" s="738">
        <v>8493</v>
      </c>
      <c r="C354" s="738">
        <v>8493</v>
      </c>
      <c r="D354" s="738">
        <v>191.79</v>
      </c>
      <c r="E354" s="738">
        <v>191.79300000000001</v>
      </c>
      <c r="F354" s="738">
        <f t="shared" si="5"/>
        <v>8684.7900000000009</v>
      </c>
      <c r="G354" s="738">
        <f t="shared" si="5"/>
        <v>8684.7929999999997</v>
      </c>
    </row>
    <row r="355" spans="1:7" ht="12.75" customHeight="1" x14ac:dyDescent="0.25">
      <c r="A355" s="737" t="s">
        <v>3214</v>
      </c>
      <c r="B355" s="738">
        <v>17033</v>
      </c>
      <c r="C355" s="738">
        <v>17033</v>
      </c>
      <c r="D355" s="738">
        <v>422.9</v>
      </c>
      <c r="E355" s="738">
        <v>422.9</v>
      </c>
      <c r="F355" s="738">
        <f t="shared" si="5"/>
        <v>17455.900000000001</v>
      </c>
      <c r="G355" s="738">
        <f t="shared" si="5"/>
        <v>17455.900000000001</v>
      </c>
    </row>
    <row r="356" spans="1:7" ht="12.75" customHeight="1" x14ac:dyDescent="0.25">
      <c r="A356" s="737" t="s">
        <v>3215</v>
      </c>
      <c r="B356" s="738">
        <v>23849</v>
      </c>
      <c r="C356" s="738">
        <v>23849</v>
      </c>
      <c r="D356" s="738">
        <v>600.45000000000005</v>
      </c>
      <c r="E356" s="738">
        <v>600.44500000000005</v>
      </c>
      <c r="F356" s="738">
        <f t="shared" si="5"/>
        <v>24449.45</v>
      </c>
      <c r="G356" s="738">
        <f t="shared" si="5"/>
        <v>24449.445</v>
      </c>
    </row>
    <row r="357" spans="1:7" ht="12.75" customHeight="1" x14ac:dyDescent="0.25">
      <c r="A357" s="737" t="s">
        <v>3216</v>
      </c>
      <c r="B357" s="738">
        <v>5010</v>
      </c>
      <c r="C357" s="738">
        <v>5010</v>
      </c>
      <c r="D357" s="738">
        <v>130.25</v>
      </c>
      <c r="E357" s="738">
        <v>130.25399999999999</v>
      </c>
      <c r="F357" s="738">
        <f t="shared" si="5"/>
        <v>5140.25</v>
      </c>
      <c r="G357" s="738">
        <f t="shared" si="5"/>
        <v>5140.2539999999999</v>
      </c>
    </row>
    <row r="358" spans="1:7" ht="12.75" customHeight="1" x14ac:dyDescent="0.25">
      <c r="A358" s="737" t="s">
        <v>3217</v>
      </c>
      <c r="B358" s="738">
        <v>16984</v>
      </c>
      <c r="C358" s="738">
        <v>16984</v>
      </c>
      <c r="D358" s="738">
        <v>471.79</v>
      </c>
      <c r="E358" s="738">
        <v>471.78500000000003</v>
      </c>
      <c r="F358" s="738">
        <f t="shared" si="5"/>
        <v>17455.79</v>
      </c>
      <c r="G358" s="738">
        <f t="shared" si="5"/>
        <v>17455.785</v>
      </c>
    </row>
    <row r="359" spans="1:7" ht="12.75" customHeight="1" x14ac:dyDescent="0.25">
      <c r="A359" s="737" t="s">
        <v>3218</v>
      </c>
      <c r="B359" s="738">
        <v>11085</v>
      </c>
      <c r="C359" s="738">
        <v>11085</v>
      </c>
      <c r="D359" s="738">
        <v>261.52</v>
      </c>
      <c r="E359" s="738">
        <v>261.51799999999997</v>
      </c>
      <c r="F359" s="738">
        <f t="shared" si="5"/>
        <v>11346.52</v>
      </c>
      <c r="G359" s="738">
        <f t="shared" si="5"/>
        <v>11346.518</v>
      </c>
    </row>
    <row r="360" spans="1:7" ht="12.75" customHeight="1" x14ac:dyDescent="0.25">
      <c r="A360" s="737" t="s">
        <v>3219</v>
      </c>
      <c r="B360" s="738">
        <v>22307</v>
      </c>
      <c r="C360" s="738">
        <v>22307</v>
      </c>
      <c r="D360" s="738">
        <v>562.88</v>
      </c>
      <c r="E360" s="738">
        <v>562.87599999999998</v>
      </c>
      <c r="F360" s="738">
        <f t="shared" si="5"/>
        <v>22869.88</v>
      </c>
      <c r="G360" s="738">
        <f t="shared" si="5"/>
        <v>22869.876</v>
      </c>
    </row>
    <row r="361" spans="1:7" ht="12.75" customHeight="1" x14ac:dyDescent="0.25">
      <c r="A361" s="737" t="s">
        <v>3220</v>
      </c>
      <c r="B361" s="738">
        <v>5172</v>
      </c>
      <c r="C361" s="738">
        <v>5172</v>
      </c>
      <c r="D361" s="738">
        <v>143.69999999999999</v>
      </c>
      <c r="E361" s="738">
        <v>143.69900000000001</v>
      </c>
      <c r="F361" s="738">
        <f t="shared" si="5"/>
        <v>5315.7</v>
      </c>
      <c r="G361" s="738">
        <f t="shared" si="5"/>
        <v>5315.6989999999996</v>
      </c>
    </row>
    <row r="362" spans="1:7" ht="12.75" customHeight="1" x14ac:dyDescent="0.25">
      <c r="A362" s="737" t="s">
        <v>3221</v>
      </c>
      <c r="B362" s="738">
        <v>5227</v>
      </c>
      <c r="C362" s="738">
        <v>5227</v>
      </c>
      <c r="D362" s="738">
        <v>135.22999999999999</v>
      </c>
      <c r="E362" s="738">
        <v>135.22499999999999</v>
      </c>
      <c r="F362" s="738">
        <f t="shared" si="5"/>
        <v>5362.23</v>
      </c>
      <c r="G362" s="738">
        <f t="shared" si="5"/>
        <v>5362.2250000000004</v>
      </c>
    </row>
    <row r="363" spans="1:7" ht="12.75" customHeight="1" x14ac:dyDescent="0.25">
      <c r="A363" s="737" t="s">
        <v>3222</v>
      </c>
      <c r="B363" s="738">
        <v>17134</v>
      </c>
      <c r="C363" s="738">
        <v>17134</v>
      </c>
      <c r="D363" s="738">
        <v>404.32</v>
      </c>
      <c r="E363" s="738">
        <v>404.315</v>
      </c>
      <c r="F363" s="738">
        <f t="shared" si="5"/>
        <v>17538.32</v>
      </c>
      <c r="G363" s="738">
        <f t="shared" si="5"/>
        <v>17538.314999999999</v>
      </c>
    </row>
    <row r="364" spans="1:7" ht="12.75" customHeight="1" x14ac:dyDescent="0.25">
      <c r="A364" s="737" t="s">
        <v>3223</v>
      </c>
      <c r="B364" s="738">
        <v>3950</v>
      </c>
      <c r="C364" s="738">
        <v>3950</v>
      </c>
      <c r="D364" s="738">
        <v>83.44</v>
      </c>
      <c r="E364" s="738">
        <v>83.44</v>
      </c>
      <c r="F364" s="738">
        <f t="shared" si="5"/>
        <v>4033.44</v>
      </c>
      <c r="G364" s="738">
        <f t="shared" si="5"/>
        <v>4033.44</v>
      </c>
    </row>
    <row r="365" spans="1:7" ht="12.75" customHeight="1" x14ac:dyDescent="0.25">
      <c r="A365" s="737" t="s">
        <v>3224</v>
      </c>
      <c r="B365" s="738">
        <v>15565</v>
      </c>
      <c r="C365" s="738">
        <v>15565</v>
      </c>
      <c r="D365" s="738">
        <v>350.3</v>
      </c>
      <c r="E365" s="738">
        <v>350.29599999999999</v>
      </c>
      <c r="F365" s="738">
        <f t="shared" si="5"/>
        <v>15915.3</v>
      </c>
      <c r="G365" s="738">
        <f t="shared" si="5"/>
        <v>15915.296</v>
      </c>
    </row>
    <row r="366" spans="1:7" ht="12.75" customHeight="1" x14ac:dyDescent="0.25">
      <c r="A366" s="737" t="s">
        <v>3225</v>
      </c>
      <c r="B366" s="738">
        <v>18897</v>
      </c>
      <c r="C366" s="738">
        <v>18897</v>
      </c>
      <c r="D366" s="738">
        <v>621.61</v>
      </c>
      <c r="E366" s="738">
        <v>621.60500000000002</v>
      </c>
      <c r="F366" s="738">
        <f t="shared" si="5"/>
        <v>19518.61</v>
      </c>
      <c r="G366" s="738">
        <f t="shared" si="5"/>
        <v>19518.605</v>
      </c>
    </row>
    <row r="367" spans="1:7" ht="12.75" customHeight="1" x14ac:dyDescent="0.25">
      <c r="A367" s="737" t="s">
        <v>3226</v>
      </c>
      <c r="B367" s="738">
        <v>4440</v>
      </c>
      <c r="C367" s="738">
        <v>4440</v>
      </c>
      <c r="D367" s="738">
        <v>110.81</v>
      </c>
      <c r="E367" s="738">
        <v>110.81399999999999</v>
      </c>
      <c r="F367" s="738">
        <f t="shared" si="5"/>
        <v>4550.8100000000004</v>
      </c>
      <c r="G367" s="738">
        <f t="shared" si="5"/>
        <v>4550.8140000000003</v>
      </c>
    </row>
    <row r="368" spans="1:7" ht="12.75" customHeight="1" x14ac:dyDescent="0.25">
      <c r="A368" s="737" t="s">
        <v>3227</v>
      </c>
      <c r="B368" s="738">
        <v>8364</v>
      </c>
      <c r="C368" s="738">
        <v>8364</v>
      </c>
      <c r="D368" s="738">
        <v>213.6</v>
      </c>
      <c r="E368" s="738">
        <v>213.595</v>
      </c>
      <c r="F368" s="738">
        <f t="shared" si="5"/>
        <v>8577.6</v>
      </c>
      <c r="G368" s="738">
        <f t="shared" si="5"/>
        <v>8577.5949999999993</v>
      </c>
    </row>
    <row r="369" spans="1:7" ht="12.75" customHeight="1" x14ac:dyDescent="0.25">
      <c r="A369" s="737" t="s">
        <v>3228</v>
      </c>
      <c r="B369" s="738">
        <v>2667</v>
      </c>
      <c r="C369" s="738">
        <v>2667</v>
      </c>
      <c r="D369" s="738">
        <v>63.84</v>
      </c>
      <c r="E369" s="738">
        <v>63.844000000000001</v>
      </c>
      <c r="F369" s="738">
        <f t="shared" si="5"/>
        <v>2730.84</v>
      </c>
      <c r="G369" s="738">
        <f t="shared" si="5"/>
        <v>2730.8440000000001</v>
      </c>
    </row>
    <row r="370" spans="1:7" ht="12.75" customHeight="1" x14ac:dyDescent="0.25">
      <c r="A370" s="737" t="s">
        <v>3229</v>
      </c>
      <c r="B370" s="738">
        <v>3095</v>
      </c>
      <c r="C370" s="738">
        <v>3095</v>
      </c>
      <c r="D370" s="738">
        <v>98.140000000000015</v>
      </c>
      <c r="E370" s="738">
        <v>98.141999999999996</v>
      </c>
      <c r="F370" s="738">
        <f t="shared" si="5"/>
        <v>3193.14</v>
      </c>
      <c r="G370" s="738">
        <f t="shared" si="5"/>
        <v>3193.1419999999998</v>
      </c>
    </row>
    <row r="371" spans="1:7" ht="12.75" customHeight="1" x14ac:dyDescent="0.25">
      <c r="A371" s="737" t="s">
        <v>3230</v>
      </c>
      <c r="B371" s="738">
        <v>9177</v>
      </c>
      <c r="C371" s="738">
        <v>9177</v>
      </c>
      <c r="D371" s="738">
        <v>217.28</v>
      </c>
      <c r="E371" s="738">
        <v>217.28399999999999</v>
      </c>
      <c r="F371" s="738">
        <f t="shared" si="5"/>
        <v>9394.2800000000007</v>
      </c>
      <c r="G371" s="738">
        <f t="shared" si="5"/>
        <v>9394.2839999999997</v>
      </c>
    </row>
    <row r="372" spans="1:7" ht="22.5" customHeight="1" x14ac:dyDescent="0.25">
      <c r="A372" s="737" t="s">
        <v>3231</v>
      </c>
      <c r="B372" s="738">
        <v>14968</v>
      </c>
      <c r="C372" s="738">
        <v>14968</v>
      </c>
      <c r="D372" s="738">
        <v>348.89</v>
      </c>
      <c r="E372" s="738">
        <v>348.88900000000001</v>
      </c>
      <c r="F372" s="738">
        <f t="shared" si="5"/>
        <v>15316.89</v>
      </c>
      <c r="G372" s="738">
        <f t="shared" si="5"/>
        <v>15316.888999999999</v>
      </c>
    </row>
    <row r="373" spans="1:7" ht="22.5" customHeight="1" x14ac:dyDescent="0.25">
      <c r="A373" s="737" t="s">
        <v>3232</v>
      </c>
      <c r="B373" s="738">
        <v>2364</v>
      </c>
      <c r="C373" s="738">
        <v>2364</v>
      </c>
      <c r="D373" s="738">
        <v>56.86</v>
      </c>
      <c r="E373" s="738">
        <v>56.854999999999997</v>
      </c>
      <c r="F373" s="738">
        <f t="shared" si="5"/>
        <v>2420.86</v>
      </c>
      <c r="G373" s="738">
        <f t="shared" si="5"/>
        <v>2420.855</v>
      </c>
    </row>
    <row r="374" spans="1:7" ht="12.75" customHeight="1" x14ac:dyDescent="0.25">
      <c r="A374" s="737" t="s">
        <v>3233</v>
      </c>
      <c r="B374" s="738">
        <v>4175</v>
      </c>
      <c r="C374" s="738">
        <v>4175</v>
      </c>
      <c r="D374" s="738">
        <v>92.22</v>
      </c>
      <c r="E374" s="738">
        <v>92.222999999999999</v>
      </c>
      <c r="F374" s="738">
        <f t="shared" si="5"/>
        <v>4267.22</v>
      </c>
      <c r="G374" s="738">
        <f t="shared" si="5"/>
        <v>4267.223</v>
      </c>
    </row>
    <row r="375" spans="1:7" ht="22.5" customHeight="1" x14ac:dyDescent="0.25">
      <c r="A375" s="737" t="s">
        <v>3234</v>
      </c>
      <c r="B375" s="738">
        <v>3700</v>
      </c>
      <c r="C375" s="738">
        <v>3700</v>
      </c>
      <c r="D375" s="738">
        <v>108.9</v>
      </c>
      <c r="E375" s="738">
        <v>108.902</v>
      </c>
      <c r="F375" s="738">
        <f t="shared" si="5"/>
        <v>3808.9</v>
      </c>
      <c r="G375" s="738">
        <f t="shared" si="5"/>
        <v>3808.902</v>
      </c>
    </row>
    <row r="376" spans="1:7" ht="12.75" customHeight="1" x14ac:dyDescent="0.25">
      <c r="A376" s="737" t="s">
        <v>3235</v>
      </c>
      <c r="B376" s="738">
        <v>5221</v>
      </c>
      <c r="C376" s="738">
        <v>5221</v>
      </c>
      <c r="D376" s="738">
        <v>130.06</v>
      </c>
      <c r="E376" s="738">
        <v>130.06100000000001</v>
      </c>
      <c r="F376" s="738">
        <f t="shared" si="5"/>
        <v>5351.06</v>
      </c>
      <c r="G376" s="738">
        <f t="shared" si="5"/>
        <v>5351.0609999999997</v>
      </c>
    </row>
    <row r="377" spans="1:7" ht="12.75" customHeight="1" x14ac:dyDescent="0.25">
      <c r="A377" s="737" t="s">
        <v>3236</v>
      </c>
      <c r="B377" s="738">
        <v>7791</v>
      </c>
      <c r="C377" s="738">
        <v>7791</v>
      </c>
      <c r="D377" s="738">
        <v>192.8</v>
      </c>
      <c r="E377" s="738">
        <v>192.79599999999999</v>
      </c>
      <c r="F377" s="738">
        <f t="shared" si="5"/>
        <v>7983.8</v>
      </c>
      <c r="G377" s="738">
        <f t="shared" si="5"/>
        <v>7983.7960000000003</v>
      </c>
    </row>
    <row r="378" spans="1:7" ht="22.5" customHeight="1" x14ac:dyDescent="0.25">
      <c r="A378" s="737" t="s">
        <v>3237</v>
      </c>
      <c r="B378" s="738">
        <v>10765</v>
      </c>
      <c r="C378" s="738">
        <v>10765</v>
      </c>
      <c r="D378" s="738">
        <v>256.02999999999997</v>
      </c>
      <c r="E378" s="738">
        <v>256.02699999999999</v>
      </c>
      <c r="F378" s="738">
        <f t="shared" si="5"/>
        <v>11021.03</v>
      </c>
      <c r="G378" s="738">
        <f t="shared" si="5"/>
        <v>11021.027</v>
      </c>
    </row>
    <row r="379" spans="1:7" ht="12.75" customHeight="1" x14ac:dyDescent="0.25">
      <c r="A379" s="737" t="s">
        <v>3238</v>
      </c>
      <c r="B379" s="738">
        <v>3379</v>
      </c>
      <c r="C379" s="738">
        <v>3379</v>
      </c>
      <c r="D379" s="738">
        <v>77.87</v>
      </c>
      <c r="E379" s="738">
        <v>77.873000000000005</v>
      </c>
      <c r="F379" s="738">
        <f t="shared" si="5"/>
        <v>3456.87</v>
      </c>
      <c r="G379" s="738">
        <f t="shared" si="5"/>
        <v>3456.873</v>
      </c>
    </row>
    <row r="380" spans="1:7" ht="22.5" customHeight="1" x14ac:dyDescent="0.25">
      <c r="A380" s="737" t="s">
        <v>3239</v>
      </c>
      <c r="B380" s="738">
        <v>3094</v>
      </c>
      <c r="C380" s="738">
        <v>3094</v>
      </c>
      <c r="D380" s="738">
        <v>76.13</v>
      </c>
      <c r="E380" s="738">
        <v>76.131</v>
      </c>
      <c r="F380" s="738">
        <f t="shared" si="5"/>
        <v>3170.13</v>
      </c>
      <c r="G380" s="738">
        <f t="shared" si="5"/>
        <v>3170.1309999999999</v>
      </c>
    </row>
    <row r="381" spans="1:7" ht="12.75" customHeight="1" x14ac:dyDescent="0.25">
      <c r="A381" s="737" t="s">
        <v>3240</v>
      </c>
      <c r="B381" s="738">
        <v>2737</v>
      </c>
      <c r="C381" s="738">
        <v>2737</v>
      </c>
      <c r="D381" s="738">
        <v>65.930000000000007</v>
      </c>
      <c r="E381" s="738">
        <v>65.933999999999997</v>
      </c>
      <c r="F381" s="738">
        <f t="shared" si="5"/>
        <v>2802.93</v>
      </c>
      <c r="G381" s="738">
        <f t="shared" si="5"/>
        <v>2802.9340000000002</v>
      </c>
    </row>
    <row r="382" spans="1:7" ht="12.75" customHeight="1" x14ac:dyDescent="0.25">
      <c r="A382" s="737" t="s">
        <v>3241</v>
      </c>
      <c r="B382" s="738">
        <v>3383</v>
      </c>
      <c r="C382" s="738">
        <v>3383</v>
      </c>
      <c r="D382" s="738">
        <v>85.37</v>
      </c>
      <c r="E382" s="738">
        <v>85.364999999999995</v>
      </c>
      <c r="F382" s="738">
        <f t="shared" si="5"/>
        <v>3468.37</v>
      </c>
      <c r="G382" s="738">
        <f t="shared" si="5"/>
        <v>3468.3649999999998</v>
      </c>
    </row>
    <row r="383" spans="1:7" ht="12.75" customHeight="1" x14ac:dyDescent="0.25">
      <c r="A383" s="737" t="s">
        <v>3242</v>
      </c>
      <c r="B383" s="738">
        <v>7956</v>
      </c>
      <c r="C383" s="738">
        <v>7956</v>
      </c>
      <c r="D383" s="738">
        <v>203.69</v>
      </c>
      <c r="E383" s="738">
        <v>203.69200000000001</v>
      </c>
      <c r="F383" s="738">
        <f t="shared" si="5"/>
        <v>8159.69</v>
      </c>
      <c r="G383" s="738">
        <f t="shared" si="5"/>
        <v>8159.692</v>
      </c>
    </row>
    <row r="384" spans="1:7" ht="12.75" customHeight="1" x14ac:dyDescent="0.25">
      <c r="A384" s="737" t="s">
        <v>3243</v>
      </c>
      <c r="B384" s="738">
        <v>11267</v>
      </c>
      <c r="C384" s="738">
        <v>11267</v>
      </c>
      <c r="D384" s="738">
        <v>307.58999999999997</v>
      </c>
      <c r="E384" s="738">
        <v>307.59399999999999</v>
      </c>
      <c r="F384" s="738">
        <f t="shared" si="5"/>
        <v>11574.59</v>
      </c>
      <c r="G384" s="738">
        <f t="shared" si="5"/>
        <v>11574.593999999999</v>
      </c>
    </row>
    <row r="385" spans="1:7" ht="12.75" customHeight="1" x14ac:dyDescent="0.25">
      <c r="A385" s="737" t="s">
        <v>3244</v>
      </c>
      <c r="B385" s="738">
        <v>2924</v>
      </c>
      <c r="C385" s="738">
        <v>2924</v>
      </c>
      <c r="D385" s="738">
        <v>69.55</v>
      </c>
      <c r="E385" s="738">
        <v>69.548000000000002</v>
      </c>
      <c r="F385" s="738">
        <f t="shared" si="5"/>
        <v>2993.55</v>
      </c>
      <c r="G385" s="738">
        <f t="shared" si="5"/>
        <v>2993.5479999999998</v>
      </c>
    </row>
    <row r="386" spans="1:7" ht="12.75" customHeight="1" x14ac:dyDescent="0.25">
      <c r="A386" s="737" t="s">
        <v>3245</v>
      </c>
      <c r="B386" s="738">
        <v>16035</v>
      </c>
      <c r="C386" s="738">
        <v>16035</v>
      </c>
      <c r="D386" s="738">
        <v>366.87</v>
      </c>
      <c r="E386" s="738">
        <v>366.86599999999999</v>
      </c>
      <c r="F386" s="738">
        <f t="shared" si="5"/>
        <v>16401.87</v>
      </c>
      <c r="G386" s="738">
        <f t="shared" si="5"/>
        <v>16401.866000000002</v>
      </c>
    </row>
    <row r="387" spans="1:7" ht="12.75" customHeight="1" x14ac:dyDescent="0.25">
      <c r="A387" s="737" t="s">
        <v>3246</v>
      </c>
      <c r="B387" s="738">
        <v>3010</v>
      </c>
      <c r="C387" s="738">
        <v>3010</v>
      </c>
      <c r="D387" s="738">
        <v>67.91</v>
      </c>
      <c r="E387" s="738">
        <v>67.909000000000006</v>
      </c>
      <c r="F387" s="738">
        <f t="shared" si="5"/>
        <v>3077.91</v>
      </c>
      <c r="G387" s="738">
        <f t="shared" si="5"/>
        <v>3077.9090000000001</v>
      </c>
    </row>
    <row r="388" spans="1:7" ht="12.75" customHeight="1" x14ac:dyDescent="0.25">
      <c r="A388" s="737" t="s">
        <v>3247</v>
      </c>
      <c r="B388" s="738">
        <v>13352</v>
      </c>
      <c r="C388" s="738">
        <v>13352</v>
      </c>
      <c r="D388" s="738">
        <v>463.34000000000003</v>
      </c>
      <c r="E388" s="738">
        <v>463.34100000000001</v>
      </c>
      <c r="F388" s="738">
        <f t="shared" si="5"/>
        <v>13815.34</v>
      </c>
      <c r="G388" s="738">
        <f t="shared" si="5"/>
        <v>13815.341</v>
      </c>
    </row>
    <row r="389" spans="1:7" ht="12.75" customHeight="1" x14ac:dyDescent="0.25">
      <c r="A389" s="737" t="s">
        <v>3248</v>
      </c>
      <c r="B389" s="738">
        <v>2709</v>
      </c>
      <c r="C389" s="738">
        <v>2709</v>
      </c>
      <c r="D389" s="738">
        <v>58.93</v>
      </c>
      <c r="E389" s="738">
        <v>58.930999999999997</v>
      </c>
      <c r="F389" s="738">
        <f t="shared" si="5"/>
        <v>2767.93</v>
      </c>
      <c r="G389" s="738">
        <f t="shared" si="5"/>
        <v>2767.931</v>
      </c>
    </row>
    <row r="390" spans="1:7" ht="12.75" customHeight="1" x14ac:dyDescent="0.25">
      <c r="A390" s="737" t="s">
        <v>3249</v>
      </c>
      <c r="B390" s="738">
        <v>5943</v>
      </c>
      <c r="C390" s="738">
        <v>5943</v>
      </c>
      <c r="D390" s="738">
        <v>137.31</v>
      </c>
      <c r="E390" s="738">
        <v>137.31399999999999</v>
      </c>
      <c r="F390" s="738">
        <f t="shared" ref="F390:G453" si="6">B390+D390</f>
        <v>6080.31</v>
      </c>
      <c r="G390" s="738">
        <f t="shared" si="6"/>
        <v>6080.3140000000003</v>
      </c>
    </row>
    <row r="391" spans="1:7" ht="12.75" customHeight="1" x14ac:dyDescent="0.25">
      <c r="A391" s="737" t="s">
        <v>3250</v>
      </c>
      <c r="B391" s="738">
        <v>3249</v>
      </c>
      <c r="C391" s="738">
        <v>3249</v>
      </c>
      <c r="D391" s="738">
        <v>74.02</v>
      </c>
      <c r="E391" s="738">
        <v>74.015000000000001</v>
      </c>
      <c r="F391" s="738">
        <f t="shared" si="6"/>
        <v>3323.02</v>
      </c>
      <c r="G391" s="738">
        <f t="shared" si="6"/>
        <v>3323.0149999999999</v>
      </c>
    </row>
    <row r="392" spans="1:7" ht="12.75" customHeight="1" x14ac:dyDescent="0.25">
      <c r="A392" s="737" t="s">
        <v>3251</v>
      </c>
      <c r="B392" s="738">
        <v>9347</v>
      </c>
      <c r="C392" s="738">
        <v>9347</v>
      </c>
      <c r="D392" s="738">
        <v>308.77</v>
      </c>
      <c r="E392" s="738">
        <v>308.767</v>
      </c>
      <c r="F392" s="738">
        <f t="shared" si="6"/>
        <v>9655.77</v>
      </c>
      <c r="G392" s="738">
        <f t="shared" si="6"/>
        <v>9655.7669999999998</v>
      </c>
    </row>
    <row r="393" spans="1:7" ht="22.5" customHeight="1" x14ac:dyDescent="0.25">
      <c r="A393" s="737" t="s">
        <v>3252</v>
      </c>
      <c r="B393" s="738">
        <v>13478</v>
      </c>
      <c r="C393" s="738">
        <v>13478</v>
      </c>
      <c r="D393" s="738">
        <v>305.86</v>
      </c>
      <c r="E393" s="738">
        <v>305.85599999999999</v>
      </c>
      <c r="F393" s="738">
        <f t="shared" si="6"/>
        <v>13783.86</v>
      </c>
      <c r="G393" s="738">
        <f t="shared" si="6"/>
        <v>13783.856</v>
      </c>
    </row>
    <row r="394" spans="1:7" ht="12.75" customHeight="1" x14ac:dyDescent="0.25">
      <c r="A394" s="737" t="s">
        <v>3253</v>
      </c>
      <c r="B394" s="738">
        <v>14650</v>
      </c>
      <c r="C394" s="738">
        <v>14650</v>
      </c>
      <c r="D394" s="738">
        <v>375.76</v>
      </c>
      <c r="E394" s="738">
        <v>375.75799999999998</v>
      </c>
      <c r="F394" s="738">
        <f t="shared" si="6"/>
        <v>15025.76</v>
      </c>
      <c r="G394" s="738">
        <f t="shared" si="6"/>
        <v>15025.758</v>
      </c>
    </row>
    <row r="395" spans="1:7" ht="12.75" customHeight="1" x14ac:dyDescent="0.25">
      <c r="A395" s="737" t="s">
        <v>3254</v>
      </c>
      <c r="B395" s="738">
        <v>4973</v>
      </c>
      <c r="C395" s="738">
        <v>4973</v>
      </c>
      <c r="D395" s="738">
        <v>301.13</v>
      </c>
      <c r="E395" s="738">
        <v>286.54300000000001</v>
      </c>
      <c r="F395" s="738">
        <f t="shared" si="6"/>
        <v>5274.13</v>
      </c>
      <c r="G395" s="738">
        <f t="shared" si="6"/>
        <v>5259.5429999999997</v>
      </c>
    </row>
    <row r="396" spans="1:7" ht="12.75" customHeight="1" x14ac:dyDescent="0.25">
      <c r="A396" s="737" t="s">
        <v>3255</v>
      </c>
      <c r="B396" s="738">
        <v>13338</v>
      </c>
      <c r="C396" s="738">
        <v>13338</v>
      </c>
      <c r="D396" s="738">
        <v>357.23</v>
      </c>
      <c r="E396" s="738">
        <v>357.226</v>
      </c>
      <c r="F396" s="738">
        <f t="shared" si="6"/>
        <v>13695.23</v>
      </c>
      <c r="G396" s="738">
        <f t="shared" si="6"/>
        <v>13695.226000000001</v>
      </c>
    </row>
    <row r="397" spans="1:7" ht="12.75" customHeight="1" x14ac:dyDescent="0.25">
      <c r="A397" s="737" t="s">
        <v>3256</v>
      </c>
      <c r="B397" s="738">
        <v>7569</v>
      </c>
      <c r="C397" s="738">
        <v>7569</v>
      </c>
      <c r="D397" s="738">
        <v>237.4</v>
      </c>
      <c r="E397" s="738">
        <v>237.399</v>
      </c>
      <c r="F397" s="738">
        <f t="shared" si="6"/>
        <v>7806.4</v>
      </c>
      <c r="G397" s="738">
        <f t="shared" si="6"/>
        <v>7806.3990000000003</v>
      </c>
    </row>
    <row r="398" spans="1:7" ht="12.75" customHeight="1" x14ac:dyDescent="0.25">
      <c r="A398" s="737" t="s">
        <v>3257</v>
      </c>
      <c r="B398" s="738">
        <v>13048</v>
      </c>
      <c r="C398" s="738">
        <v>13048</v>
      </c>
      <c r="D398" s="738">
        <v>311.02999999999997</v>
      </c>
      <c r="E398" s="738">
        <v>311.03100000000001</v>
      </c>
      <c r="F398" s="738">
        <f t="shared" si="6"/>
        <v>13359.03</v>
      </c>
      <c r="G398" s="738">
        <f t="shared" si="6"/>
        <v>13359.031000000001</v>
      </c>
    </row>
    <row r="399" spans="1:7" ht="12.75" customHeight="1" x14ac:dyDescent="0.25">
      <c r="A399" s="737" t="s">
        <v>3258</v>
      </c>
      <c r="B399" s="738">
        <v>4043</v>
      </c>
      <c r="C399" s="738">
        <v>4043</v>
      </c>
      <c r="D399" s="738">
        <v>97.69</v>
      </c>
      <c r="E399" s="738">
        <v>97.691000000000003</v>
      </c>
      <c r="F399" s="738">
        <f t="shared" si="6"/>
        <v>4140.6899999999996</v>
      </c>
      <c r="G399" s="738">
        <f t="shared" si="6"/>
        <v>4140.6909999999998</v>
      </c>
    </row>
    <row r="400" spans="1:7" ht="12.75" customHeight="1" x14ac:dyDescent="0.25">
      <c r="A400" s="737" t="s">
        <v>3259</v>
      </c>
      <c r="B400" s="738">
        <v>6772</v>
      </c>
      <c r="C400" s="738">
        <v>6772</v>
      </c>
      <c r="D400" s="738">
        <v>175.73</v>
      </c>
      <c r="E400" s="738">
        <v>172.63200000000001</v>
      </c>
      <c r="F400" s="738">
        <f t="shared" si="6"/>
        <v>6947.73</v>
      </c>
      <c r="G400" s="738">
        <f t="shared" si="6"/>
        <v>6944.6319999999996</v>
      </c>
    </row>
    <row r="401" spans="1:7" ht="12.75" customHeight="1" x14ac:dyDescent="0.25">
      <c r="A401" s="737" t="s">
        <v>3260</v>
      </c>
      <c r="B401" s="738">
        <v>8241</v>
      </c>
      <c r="C401" s="738">
        <v>8241</v>
      </c>
      <c r="D401" s="738">
        <v>219.64</v>
      </c>
      <c r="E401" s="738">
        <v>219.637</v>
      </c>
      <c r="F401" s="738">
        <f t="shared" si="6"/>
        <v>8460.64</v>
      </c>
      <c r="G401" s="738">
        <f t="shared" si="6"/>
        <v>8460.6370000000006</v>
      </c>
    </row>
    <row r="402" spans="1:7" ht="12.75" customHeight="1" x14ac:dyDescent="0.25">
      <c r="A402" s="737" t="s">
        <v>3261</v>
      </c>
      <c r="B402" s="738">
        <v>14904</v>
      </c>
      <c r="C402" s="738">
        <v>14904</v>
      </c>
      <c r="D402" s="738">
        <v>449.15000000000003</v>
      </c>
      <c r="E402" s="738">
        <v>449.14600000000002</v>
      </c>
      <c r="F402" s="738">
        <f t="shared" si="6"/>
        <v>15353.15</v>
      </c>
      <c r="G402" s="738">
        <f t="shared" si="6"/>
        <v>15353.146000000001</v>
      </c>
    </row>
    <row r="403" spans="1:7" ht="12.75" customHeight="1" x14ac:dyDescent="0.25">
      <c r="A403" s="737" t="s">
        <v>3262</v>
      </c>
      <c r="B403" s="738">
        <v>6732</v>
      </c>
      <c r="C403" s="738">
        <v>6732</v>
      </c>
      <c r="D403" s="738">
        <v>223.74</v>
      </c>
      <c r="E403" s="738">
        <v>208.70000000000002</v>
      </c>
      <c r="F403" s="738">
        <f t="shared" si="6"/>
        <v>6955.74</v>
      </c>
      <c r="G403" s="738">
        <f t="shared" si="6"/>
        <v>6940.7</v>
      </c>
    </row>
    <row r="404" spans="1:7" ht="12.75" customHeight="1" x14ac:dyDescent="0.25">
      <c r="A404" s="737" t="s">
        <v>3263</v>
      </c>
      <c r="B404" s="738">
        <v>10801</v>
      </c>
      <c r="C404" s="738">
        <v>10801</v>
      </c>
      <c r="D404" s="738">
        <v>297.27999999999997</v>
      </c>
      <c r="E404" s="738">
        <v>297.28100000000001</v>
      </c>
      <c r="F404" s="738">
        <f t="shared" si="6"/>
        <v>11098.28</v>
      </c>
      <c r="G404" s="738">
        <f t="shared" si="6"/>
        <v>11098.281000000001</v>
      </c>
    </row>
    <row r="405" spans="1:7" ht="12.75" customHeight="1" x14ac:dyDescent="0.25">
      <c r="A405" s="737" t="s">
        <v>3264</v>
      </c>
      <c r="B405" s="738">
        <v>9219</v>
      </c>
      <c r="C405" s="738">
        <v>9219</v>
      </c>
      <c r="D405" s="738">
        <v>233.28</v>
      </c>
      <c r="E405" s="738">
        <v>233.28100000000001</v>
      </c>
      <c r="F405" s="738">
        <f t="shared" si="6"/>
        <v>9452.2800000000007</v>
      </c>
      <c r="G405" s="738">
        <f t="shared" si="6"/>
        <v>9452.2810000000009</v>
      </c>
    </row>
    <row r="406" spans="1:7" ht="12.75" customHeight="1" x14ac:dyDescent="0.25">
      <c r="A406" s="737" t="s">
        <v>3265</v>
      </c>
      <c r="B406" s="738">
        <v>2386</v>
      </c>
      <c r="C406" s="738">
        <v>2386</v>
      </c>
      <c r="D406" s="738">
        <v>55.21</v>
      </c>
      <c r="E406" s="738">
        <v>55.21</v>
      </c>
      <c r="F406" s="738">
        <f t="shared" si="6"/>
        <v>2441.21</v>
      </c>
      <c r="G406" s="738">
        <f t="shared" si="6"/>
        <v>2441.21</v>
      </c>
    </row>
    <row r="407" spans="1:7" ht="12.75" customHeight="1" x14ac:dyDescent="0.25">
      <c r="A407" s="737" t="s">
        <v>3266</v>
      </c>
      <c r="B407" s="738">
        <v>15726</v>
      </c>
      <c r="C407" s="738">
        <v>15726</v>
      </c>
      <c r="D407" s="738">
        <v>406.28</v>
      </c>
      <c r="E407" s="738">
        <v>406.279</v>
      </c>
      <c r="F407" s="738">
        <f t="shared" si="6"/>
        <v>16132.28</v>
      </c>
      <c r="G407" s="738">
        <f t="shared" si="6"/>
        <v>16132.279</v>
      </c>
    </row>
    <row r="408" spans="1:7" ht="12.75" customHeight="1" x14ac:dyDescent="0.25">
      <c r="A408" s="737" t="s">
        <v>3267</v>
      </c>
      <c r="B408" s="738">
        <v>16850</v>
      </c>
      <c r="C408" s="738">
        <v>16850</v>
      </c>
      <c r="D408" s="738">
        <v>389.81</v>
      </c>
      <c r="E408" s="738">
        <v>389.81099999999998</v>
      </c>
      <c r="F408" s="738">
        <f t="shared" si="6"/>
        <v>17239.810000000001</v>
      </c>
      <c r="G408" s="738">
        <f t="shared" si="6"/>
        <v>17239.811000000002</v>
      </c>
    </row>
    <row r="409" spans="1:7" ht="12.75" customHeight="1" x14ac:dyDescent="0.25">
      <c r="A409" s="737" t="s">
        <v>3268</v>
      </c>
      <c r="B409" s="738">
        <v>16640</v>
      </c>
      <c r="C409" s="738">
        <v>16640</v>
      </c>
      <c r="D409" s="738">
        <v>421.37</v>
      </c>
      <c r="E409" s="738">
        <v>421.36700000000002</v>
      </c>
      <c r="F409" s="738">
        <f t="shared" si="6"/>
        <v>17061.37</v>
      </c>
      <c r="G409" s="738">
        <f t="shared" si="6"/>
        <v>17061.366999999998</v>
      </c>
    </row>
    <row r="410" spans="1:7" ht="12.75" customHeight="1" x14ac:dyDescent="0.25">
      <c r="A410" s="737" t="s">
        <v>3269</v>
      </c>
      <c r="B410" s="738">
        <v>21050</v>
      </c>
      <c r="C410" s="738">
        <v>21050</v>
      </c>
      <c r="D410" s="738">
        <v>568.63</v>
      </c>
      <c r="E410" s="738">
        <v>568.63</v>
      </c>
      <c r="F410" s="738">
        <f t="shared" si="6"/>
        <v>21618.63</v>
      </c>
      <c r="G410" s="738">
        <f t="shared" si="6"/>
        <v>21618.63</v>
      </c>
    </row>
    <row r="411" spans="1:7" ht="12.75" customHeight="1" x14ac:dyDescent="0.25">
      <c r="A411" s="737" t="s">
        <v>3270</v>
      </c>
      <c r="B411" s="738">
        <v>20787</v>
      </c>
      <c r="C411" s="738">
        <v>20787</v>
      </c>
      <c r="D411" s="738">
        <v>534.58000000000004</v>
      </c>
      <c r="E411" s="738">
        <v>534.57799999999997</v>
      </c>
      <c r="F411" s="738">
        <f t="shared" si="6"/>
        <v>21321.58</v>
      </c>
      <c r="G411" s="738">
        <f t="shared" si="6"/>
        <v>21321.578000000001</v>
      </c>
    </row>
    <row r="412" spans="1:7" ht="12.75" customHeight="1" x14ac:dyDescent="0.25">
      <c r="A412" s="737" t="s">
        <v>3271</v>
      </c>
      <c r="B412" s="738">
        <v>19398</v>
      </c>
      <c r="C412" s="738">
        <v>19398</v>
      </c>
      <c r="D412" s="738">
        <v>576.79999999999995</v>
      </c>
      <c r="E412" s="738">
        <v>576.80100000000004</v>
      </c>
      <c r="F412" s="738">
        <f t="shared" si="6"/>
        <v>19974.8</v>
      </c>
      <c r="G412" s="738">
        <f t="shared" si="6"/>
        <v>19974.800999999999</v>
      </c>
    </row>
    <row r="413" spans="1:7" ht="12.75" customHeight="1" x14ac:dyDescent="0.25">
      <c r="A413" s="737" t="s">
        <v>3272</v>
      </c>
      <c r="B413" s="738">
        <v>4892</v>
      </c>
      <c r="C413" s="738">
        <v>4892</v>
      </c>
      <c r="D413" s="738">
        <v>114.2</v>
      </c>
      <c r="E413" s="738">
        <v>114.202</v>
      </c>
      <c r="F413" s="738">
        <f t="shared" si="6"/>
        <v>5006.2</v>
      </c>
      <c r="G413" s="738">
        <f t="shared" si="6"/>
        <v>5006.2020000000002</v>
      </c>
    </row>
    <row r="414" spans="1:7" ht="12.75" customHeight="1" x14ac:dyDescent="0.25">
      <c r="A414" s="737" t="s">
        <v>3273</v>
      </c>
      <c r="B414" s="738">
        <v>6778</v>
      </c>
      <c r="C414" s="738">
        <v>6778</v>
      </c>
      <c r="D414" s="738">
        <v>189.94</v>
      </c>
      <c r="E414" s="738">
        <v>189.93600000000001</v>
      </c>
      <c r="F414" s="738">
        <f t="shared" si="6"/>
        <v>6967.94</v>
      </c>
      <c r="G414" s="738">
        <f t="shared" si="6"/>
        <v>6967.9359999999997</v>
      </c>
    </row>
    <row r="415" spans="1:7" ht="12.75" customHeight="1" x14ac:dyDescent="0.25">
      <c r="A415" s="737" t="s">
        <v>3274</v>
      </c>
      <c r="B415" s="738">
        <v>4232</v>
      </c>
      <c r="C415" s="738">
        <v>4232</v>
      </c>
      <c r="D415" s="738">
        <v>105.86</v>
      </c>
      <c r="E415" s="738">
        <v>105.857</v>
      </c>
      <c r="F415" s="738">
        <f t="shared" si="6"/>
        <v>4337.8599999999997</v>
      </c>
      <c r="G415" s="738">
        <f t="shared" si="6"/>
        <v>4337.857</v>
      </c>
    </row>
    <row r="416" spans="1:7" ht="12.75" customHeight="1" x14ac:dyDescent="0.25">
      <c r="A416" s="737" t="s">
        <v>3275</v>
      </c>
      <c r="B416" s="738">
        <v>6602</v>
      </c>
      <c r="C416" s="738">
        <v>6602</v>
      </c>
      <c r="D416" s="738">
        <v>150.62</v>
      </c>
      <c r="E416" s="738">
        <v>150.62299999999999</v>
      </c>
      <c r="F416" s="738">
        <f t="shared" si="6"/>
        <v>6752.62</v>
      </c>
      <c r="G416" s="738">
        <f t="shared" si="6"/>
        <v>6752.6229999999996</v>
      </c>
    </row>
    <row r="417" spans="1:7" ht="12.75" customHeight="1" x14ac:dyDescent="0.25">
      <c r="A417" s="737" t="s">
        <v>3276</v>
      </c>
      <c r="B417" s="738">
        <v>6844</v>
      </c>
      <c r="C417" s="738">
        <v>6844</v>
      </c>
      <c r="D417" s="738">
        <v>181.79</v>
      </c>
      <c r="E417" s="738">
        <v>181.792</v>
      </c>
      <c r="F417" s="738">
        <f t="shared" si="6"/>
        <v>7025.79</v>
      </c>
      <c r="G417" s="738">
        <f t="shared" si="6"/>
        <v>7025.7920000000004</v>
      </c>
    </row>
    <row r="418" spans="1:7" ht="12.75" customHeight="1" x14ac:dyDescent="0.25">
      <c r="A418" s="737" t="s">
        <v>3277</v>
      </c>
      <c r="B418" s="738">
        <v>28024</v>
      </c>
      <c r="C418" s="738">
        <v>28024</v>
      </c>
      <c r="D418" s="738">
        <v>806.66</v>
      </c>
      <c r="E418" s="738">
        <v>806.65700000000004</v>
      </c>
      <c r="F418" s="738">
        <f t="shared" si="6"/>
        <v>28830.66</v>
      </c>
      <c r="G418" s="738">
        <f t="shared" si="6"/>
        <v>28830.656999999999</v>
      </c>
    </row>
    <row r="419" spans="1:7" ht="12.75" customHeight="1" x14ac:dyDescent="0.25">
      <c r="A419" s="737" t="s">
        <v>3278</v>
      </c>
      <c r="B419" s="738">
        <v>20209</v>
      </c>
      <c r="C419" s="738">
        <v>20209</v>
      </c>
      <c r="D419" s="738">
        <v>544.54</v>
      </c>
      <c r="E419" s="738">
        <v>544.53499999999997</v>
      </c>
      <c r="F419" s="738">
        <f t="shared" si="6"/>
        <v>20753.54</v>
      </c>
      <c r="G419" s="738">
        <f t="shared" si="6"/>
        <v>20753.535</v>
      </c>
    </row>
    <row r="420" spans="1:7" ht="12.75" customHeight="1" x14ac:dyDescent="0.25">
      <c r="A420" s="737" t="s">
        <v>3279</v>
      </c>
      <c r="B420" s="738">
        <v>4553</v>
      </c>
      <c r="C420" s="738">
        <v>4553</v>
      </c>
      <c r="D420" s="738">
        <v>113.97</v>
      </c>
      <c r="E420" s="738">
        <v>113.968</v>
      </c>
      <c r="F420" s="738">
        <f t="shared" si="6"/>
        <v>4666.97</v>
      </c>
      <c r="G420" s="738">
        <f t="shared" si="6"/>
        <v>4666.9679999999998</v>
      </c>
    </row>
    <row r="421" spans="1:7" ht="12.75" customHeight="1" x14ac:dyDescent="0.25">
      <c r="A421" s="737" t="s">
        <v>3280</v>
      </c>
      <c r="B421" s="738">
        <v>9346</v>
      </c>
      <c r="C421" s="738">
        <v>9346</v>
      </c>
      <c r="D421" s="738">
        <v>202.27</v>
      </c>
      <c r="E421" s="738">
        <v>202.27099999999999</v>
      </c>
      <c r="F421" s="738">
        <f t="shared" si="6"/>
        <v>9548.27</v>
      </c>
      <c r="G421" s="738">
        <f t="shared" si="6"/>
        <v>9548.2710000000006</v>
      </c>
    </row>
    <row r="422" spans="1:7" ht="12.75" customHeight="1" x14ac:dyDescent="0.25">
      <c r="A422" s="737" t="s">
        <v>3281</v>
      </c>
      <c r="B422" s="738">
        <v>22136</v>
      </c>
      <c r="C422" s="738">
        <v>22136</v>
      </c>
      <c r="D422" s="738">
        <v>573.32000000000005</v>
      </c>
      <c r="E422" s="738">
        <v>573.31600000000003</v>
      </c>
      <c r="F422" s="738">
        <f t="shared" si="6"/>
        <v>22709.32</v>
      </c>
      <c r="G422" s="738">
        <f t="shared" si="6"/>
        <v>22709.315999999999</v>
      </c>
    </row>
    <row r="423" spans="1:7" ht="12.75" customHeight="1" x14ac:dyDescent="0.25">
      <c r="A423" s="737" t="s">
        <v>3282</v>
      </c>
      <c r="B423" s="738">
        <v>10769</v>
      </c>
      <c r="C423" s="738">
        <v>10769</v>
      </c>
      <c r="D423" s="738">
        <v>234.42</v>
      </c>
      <c r="E423" s="738">
        <v>234.423</v>
      </c>
      <c r="F423" s="738">
        <f t="shared" si="6"/>
        <v>11003.42</v>
      </c>
      <c r="G423" s="738">
        <f t="shared" si="6"/>
        <v>11003.423000000001</v>
      </c>
    </row>
    <row r="424" spans="1:7" ht="12.75" customHeight="1" x14ac:dyDescent="0.25">
      <c r="A424" s="737" t="s">
        <v>3283</v>
      </c>
      <c r="B424" s="738">
        <v>11250</v>
      </c>
      <c r="C424" s="738">
        <v>11250</v>
      </c>
      <c r="D424" s="738">
        <v>306.98</v>
      </c>
      <c r="E424" s="738">
        <v>306.97800000000001</v>
      </c>
      <c r="F424" s="738">
        <f t="shared" si="6"/>
        <v>11556.98</v>
      </c>
      <c r="G424" s="738">
        <f t="shared" si="6"/>
        <v>11556.977999999999</v>
      </c>
    </row>
    <row r="425" spans="1:7" ht="12.75" customHeight="1" x14ac:dyDescent="0.25">
      <c r="A425" s="737" t="s">
        <v>3284</v>
      </c>
      <c r="B425" s="738">
        <v>3416</v>
      </c>
      <c r="C425" s="738">
        <v>3416</v>
      </c>
      <c r="D425" s="738">
        <v>71.150000000000006</v>
      </c>
      <c r="E425" s="738">
        <v>71.149000000000001</v>
      </c>
      <c r="F425" s="738">
        <f t="shared" si="6"/>
        <v>3487.15</v>
      </c>
      <c r="G425" s="738">
        <f t="shared" si="6"/>
        <v>3487.1489999999999</v>
      </c>
    </row>
    <row r="426" spans="1:7" ht="12.75" customHeight="1" x14ac:dyDescent="0.25">
      <c r="A426" s="737" t="s">
        <v>3285</v>
      </c>
      <c r="B426" s="738">
        <v>6989</v>
      </c>
      <c r="C426" s="738">
        <v>6989</v>
      </c>
      <c r="D426" s="738">
        <v>191.87</v>
      </c>
      <c r="E426" s="738">
        <v>191.87</v>
      </c>
      <c r="F426" s="738">
        <f t="shared" si="6"/>
        <v>7180.87</v>
      </c>
      <c r="G426" s="738">
        <f t="shared" si="6"/>
        <v>7180.87</v>
      </c>
    </row>
    <row r="427" spans="1:7" ht="12.75" customHeight="1" x14ac:dyDescent="0.25">
      <c r="A427" s="737" t="s">
        <v>3286</v>
      </c>
      <c r="B427" s="738">
        <v>9907</v>
      </c>
      <c r="C427" s="738">
        <v>9907</v>
      </c>
      <c r="D427" s="738">
        <v>259.01</v>
      </c>
      <c r="E427" s="738">
        <v>259.01099999999997</v>
      </c>
      <c r="F427" s="738">
        <f t="shared" si="6"/>
        <v>10166.01</v>
      </c>
      <c r="G427" s="738">
        <f t="shared" si="6"/>
        <v>10166.011</v>
      </c>
    </row>
    <row r="428" spans="1:7" ht="12.75" customHeight="1" x14ac:dyDescent="0.25">
      <c r="A428" s="737" t="s">
        <v>3287</v>
      </c>
      <c r="B428" s="738">
        <v>15293</v>
      </c>
      <c r="C428" s="738">
        <v>15293</v>
      </c>
      <c r="D428" s="738">
        <v>385.79</v>
      </c>
      <c r="E428" s="738">
        <v>385.791</v>
      </c>
      <c r="F428" s="738">
        <f t="shared" si="6"/>
        <v>15678.79</v>
      </c>
      <c r="G428" s="738">
        <f t="shared" si="6"/>
        <v>15678.790999999999</v>
      </c>
    </row>
    <row r="429" spans="1:7" ht="12.75" customHeight="1" x14ac:dyDescent="0.25">
      <c r="A429" s="737" t="s">
        <v>3288</v>
      </c>
      <c r="B429" s="738">
        <v>5195</v>
      </c>
      <c r="C429" s="738">
        <v>5195</v>
      </c>
      <c r="D429" s="738">
        <v>127.92</v>
      </c>
      <c r="E429" s="738">
        <v>127.919</v>
      </c>
      <c r="F429" s="738">
        <f t="shared" si="6"/>
        <v>5322.92</v>
      </c>
      <c r="G429" s="738">
        <f t="shared" si="6"/>
        <v>5322.9189999999999</v>
      </c>
    </row>
    <row r="430" spans="1:7" ht="12.75" customHeight="1" x14ac:dyDescent="0.25">
      <c r="A430" s="737" t="s">
        <v>3289</v>
      </c>
      <c r="B430" s="738">
        <v>3453</v>
      </c>
      <c r="C430" s="738">
        <v>3453</v>
      </c>
      <c r="D430" s="738">
        <v>162.41</v>
      </c>
      <c r="E430" s="738">
        <v>162.40899999999999</v>
      </c>
      <c r="F430" s="738">
        <f t="shared" si="6"/>
        <v>3615.41</v>
      </c>
      <c r="G430" s="738">
        <f t="shared" si="6"/>
        <v>3615.4090000000001</v>
      </c>
    </row>
    <row r="431" spans="1:7" ht="12.75" customHeight="1" x14ac:dyDescent="0.25">
      <c r="A431" s="737" t="s">
        <v>3290</v>
      </c>
      <c r="B431" s="738">
        <v>4803</v>
      </c>
      <c r="C431" s="738">
        <v>4803</v>
      </c>
      <c r="D431" s="738">
        <v>109.05</v>
      </c>
      <c r="E431" s="738">
        <v>109.048</v>
      </c>
      <c r="F431" s="738">
        <f t="shared" si="6"/>
        <v>4912.05</v>
      </c>
      <c r="G431" s="738">
        <f t="shared" si="6"/>
        <v>4912.0479999999998</v>
      </c>
    </row>
    <row r="432" spans="1:7" ht="12.75" customHeight="1" x14ac:dyDescent="0.25">
      <c r="A432" s="737" t="s">
        <v>3291</v>
      </c>
      <c r="B432" s="738">
        <v>3258</v>
      </c>
      <c r="C432" s="738">
        <v>3258</v>
      </c>
      <c r="D432" s="738">
        <v>68.94</v>
      </c>
      <c r="E432" s="738">
        <v>68.944000000000003</v>
      </c>
      <c r="F432" s="738">
        <f t="shared" si="6"/>
        <v>3326.94</v>
      </c>
      <c r="G432" s="738">
        <f t="shared" si="6"/>
        <v>3326.944</v>
      </c>
    </row>
    <row r="433" spans="1:7" ht="12.75" customHeight="1" x14ac:dyDescent="0.25">
      <c r="A433" s="737" t="s">
        <v>3292</v>
      </c>
      <c r="B433" s="738">
        <v>3361</v>
      </c>
      <c r="C433" s="738">
        <v>3361</v>
      </c>
      <c r="D433" s="738">
        <v>70.97</v>
      </c>
      <c r="E433" s="738">
        <v>70.972999999999999</v>
      </c>
      <c r="F433" s="738">
        <f t="shared" si="6"/>
        <v>3431.97</v>
      </c>
      <c r="G433" s="738">
        <f t="shared" si="6"/>
        <v>3431.973</v>
      </c>
    </row>
    <row r="434" spans="1:7" ht="12.75" customHeight="1" x14ac:dyDescent="0.25">
      <c r="A434" s="737" t="s">
        <v>3293</v>
      </c>
      <c r="B434" s="738">
        <v>12652</v>
      </c>
      <c r="C434" s="738">
        <v>12652</v>
      </c>
      <c r="D434" s="738">
        <v>315.66000000000003</v>
      </c>
      <c r="E434" s="738">
        <v>315.66300000000001</v>
      </c>
      <c r="F434" s="738">
        <f t="shared" si="6"/>
        <v>12967.66</v>
      </c>
      <c r="G434" s="738">
        <f t="shared" si="6"/>
        <v>12967.663</v>
      </c>
    </row>
    <row r="435" spans="1:7" ht="12.75" customHeight="1" x14ac:dyDescent="0.25">
      <c r="A435" s="737" t="s">
        <v>3294</v>
      </c>
      <c r="B435" s="738">
        <v>6380</v>
      </c>
      <c r="C435" s="738">
        <v>6380</v>
      </c>
      <c r="D435" s="738">
        <v>157.26</v>
      </c>
      <c r="E435" s="738">
        <v>157.25700000000001</v>
      </c>
      <c r="F435" s="738">
        <f t="shared" si="6"/>
        <v>6537.26</v>
      </c>
      <c r="G435" s="738">
        <f t="shared" si="6"/>
        <v>6537.2569999999996</v>
      </c>
    </row>
    <row r="436" spans="1:7" ht="12.75" customHeight="1" x14ac:dyDescent="0.25">
      <c r="A436" s="737" t="s">
        <v>3295</v>
      </c>
      <c r="B436" s="738">
        <v>6008</v>
      </c>
      <c r="C436" s="738">
        <v>6008</v>
      </c>
      <c r="D436" s="738">
        <v>172.44</v>
      </c>
      <c r="E436" s="738">
        <v>172.44300000000001</v>
      </c>
      <c r="F436" s="738">
        <f t="shared" si="6"/>
        <v>6180.44</v>
      </c>
      <c r="G436" s="738">
        <f t="shared" si="6"/>
        <v>6180.4430000000002</v>
      </c>
    </row>
    <row r="437" spans="1:7" ht="12.75" customHeight="1" x14ac:dyDescent="0.25">
      <c r="A437" s="737" t="s">
        <v>3296</v>
      </c>
      <c r="B437" s="738">
        <v>9467</v>
      </c>
      <c r="C437" s="738">
        <v>9467</v>
      </c>
      <c r="D437" s="738">
        <v>210.08</v>
      </c>
      <c r="E437" s="738">
        <v>210.08099999999999</v>
      </c>
      <c r="F437" s="738">
        <f t="shared" si="6"/>
        <v>9677.08</v>
      </c>
      <c r="G437" s="738">
        <f t="shared" si="6"/>
        <v>9677.0810000000001</v>
      </c>
    </row>
    <row r="438" spans="1:7" ht="12.75" customHeight="1" x14ac:dyDescent="0.25">
      <c r="A438" s="737" t="s">
        <v>3297</v>
      </c>
      <c r="B438" s="738">
        <v>19483</v>
      </c>
      <c r="C438" s="738">
        <v>19483</v>
      </c>
      <c r="D438" s="738">
        <v>494.16</v>
      </c>
      <c r="E438" s="738">
        <v>494.16</v>
      </c>
      <c r="F438" s="738">
        <f t="shared" si="6"/>
        <v>19977.16</v>
      </c>
      <c r="G438" s="738">
        <f t="shared" si="6"/>
        <v>19977.16</v>
      </c>
    </row>
    <row r="439" spans="1:7" ht="12.75" customHeight="1" x14ac:dyDescent="0.25">
      <c r="A439" s="737" t="s">
        <v>3298</v>
      </c>
      <c r="B439" s="738">
        <v>11626</v>
      </c>
      <c r="C439" s="738">
        <v>11626</v>
      </c>
      <c r="D439" s="738">
        <v>284.66000000000003</v>
      </c>
      <c r="E439" s="738">
        <v>284.65800000000002</v>
      </c>
      <c r="F439" s="738">
        <f t="shared" si="6"/>
        <v>11910.66</v>
      </c>
      <c r="G439" s="738">
        <f t="shared" si="6"/>
        <v>11910.657999999999</v>
      </c>
    </row>
    <row r="440" spans="1:7" ht="12.75" customHeight="1" x14ac:dyDescent="0.25">
      <c r="A440" s="737" t="s">
        <v>3299</v>
      </c>
      <c r="B440" s="738">
        <v>11796</v>
      </c>
      <c r="C440" s="738">
        <v>11796</v>
      </c>
      <c r="D440" s="738">
        <v>293.97000000000003</v>
      </c>
      <c r="E440" s="738">
        <v>293.96800000000002</v>
      </c>
      <c r="F440" s="738">
        <f t="shared" si="6"/>
        <v>12089.97</v>
      </c>
      <c r="G440" s="738">
        <f t="shared" si="6"/>
        <v>12089.968000000001</v>
      </c>
    </row>
    <row r="441" spans="1:7" ht="12.75" customHeight="1" x14ac:dyDescent="0.25">
      <c r="A441" s="737" t="s">
        <v>3300</v>
      </c>
      <c r="B441" s="738">
        <v>4126</v>
      </c>
      <c r="C441" s="738">
        <v>4126</v>
      </c>
      <c r="D441" s="738">
        <v>96.03</v>
      </c>
      <c r="E441" s="738">
        <v>96.028999999999996</v>
      </c>
      <c r="F441" s="738">
        <f t="shared" si="6"/>
        <v>4222.03</v>
      </c>
      <c r="G441" s="738">
        <f t="shared" si="6"/>
        <v>4222.0290000000005</v>
      </c>
    </row>
    <row r="442" spans="1:7" ht="12.75" customHeight="1" x14ac:dyDescent="0.25">
      <c r="A442" s="737" t="s">
        <v>3301</v>
      </c>
      <c r="B442" s="738">
        <v>19610</v>
      </c>
      <c r="C442" s="738">
        <v>19610</v>
      </c>
      <c r="D442" s="738">
        <v>720.89</v>
      </c>
      <c r="E442" s="738">
        <v>720.89</v>
      </c>
      <c r="F442" s="738">
        <f t="shared" si="6"/>
        <v>20330.89</v>
      </c>
      <c r="G442" s="738">
        <f t="shared" si="6"/>
        <v>20330.89</v>
      </c>
    </row>
    <row r="443" spans="1:7" ht="12.75" customHeight="1" x14ac:dyDescent="0.25">
      <c r="A443" s="737" t="s">
        <v>3302</v>
      </c>
      <c r="B443" s="738">
        <v>28577</v>
      </c>
      <c r="C443" s="738">
        <v>28577</v>
      </c>
      <c r="D443" s="738">
        <v>1165.9299999999998</v>
      </c>
      <c r="E443" s="738">
        <v>1165.9290000000001</v>
      </c>
      <c r="F443" s="738">
        <f t="shared" si="6"/>
        <v>29742.93</v>
      </c>
      <c r="G443" s="738">
        <f t="shared" si="6"/>
        <v>29742.929</v>
      </c>
    </row>
    <row r="444" spans="1:7" ht="12.75" customHeight="1" x14ac:dyDescent="0.25">
      <c r="A444" s="737" t="s">
        <v>3303</v>
      </c>
      <c r="B444" s="738">
        <v>3404</v>
      </c>
      <c r="C444" s="738">
        <v>3404</v>
      </c>
      <c r="D444" s="738">
        <v>92.18</v>
      </c>
      <c r="E444" s="738">
        <v>92.183999999999997</v>
      </c>
      <c r="F444" s="738">
        <f t="shared" si="6"/>
        <v>3496.18</v>
      </c>
      <c r="G444" s="738">
        <f t="shared" si="6"/>
        <v>3496.1840000000002</v>
      </c>
    </row>
    <row r="445" spans="1:7" ht="12.75" customHeight="1" x14ac:dyDescent="0.25">
      <c r="A445" s="737" t="s">
        <v>3304</v>
      </c>
      <c r="B445" s="738">
        <v>7698</v>
      </c>
      <c r="C445" s="738">
        <v>7698</v>
      </c>
      <c r="D445" s="738">
        <v>198.19</v>
      </c>
      <c r="E445" s="738">
        <v>198.185</v>
      </c>
      <c r="F445" s="738">
        <f t="shared" si="6"/>
        <v>7896.19</v>
      </c>
      <c r="G445" s="738">
        <f t="shared" si="6"/>
        <v>7896.1850000000004</v>
      </c>
    </row>
    <row r="446" spans="1:7" ht="12.75" customHeight="1" x14ac:dyDescent="0.25">
      <c r="A446" s="737" t="s">
        <v>3305</v>
      </c>
      <c r="B446" s="738">
        <v>23752</v>
      </c>
      <c r="C446" s="738">
        <v>23752</v>
      </c>
      <c r="D446" s="738">
        <v>582.57000000000005</v>
      </c>
      <c r="E446" s="738">
        <v>582.57100000000003</v>
      </c>
      <c r="F446" s="738">
        <f t="shared" si="6"/>
        <v>24334.57</v>
      </c>
      <c r="G446" s="738">
        <f t="shared" si="6"/>
        <v>24334.571</v>
      </c>
    </row>
    <row r="447" spans="1:7" ht="12.75" customHeight="1" x14ac:dyDescent="0.25">
      <c r="A447" s="737" t="s">
        <v>3306</v>
      </c>
      <c r="B447" s="738">
        <v>19365</v>
      </c>
      <c r="C447" s="738">
        <v>19365</v>
      </c>
      <c r="D447" s="738">
        <v>501.75</v>
      </c>
      <c r="E447" s="738">
        <v>501.74799999999999</v>
      </c>
      <c r="F447" s="738">
        <f t="shared" si="6"/>
        <v>19866.75</v>
      </c>
      <c r="G447" s="738">
        <f t="shared" si="6"/>
        <v>19866.748</v>
      </c>
    </row>
    <row r="448" spans="1:7" ht="12.75" customHeight="1" x14ac:dyDescent="0.25">
      <c r="A448" s="737" t="s">
        <v>3307</v>
      </c>
      <c r="B448" s="738">
        <v>27396</v>
      </c>
      <c r="C448" s="738">
        <v>27396</v>
      </c>
      <c r="D448" s="738">
        <v>709.45999999999992</v>
      </c>
      <c r="E448" s="738">
        <v>709.45600000000002</v>
      </c>
      <c r="F448" s="738">
        <f t="shared" si="6"/>
        <v>28105.46</v>
      </c>
      <c r="G448" s="738">
        <f t="shared" si="6"/>
        <v>28105.455999999998</v>
      </c>
    </row>
    <row r="449" spans="1:7" ht="12.75" customHeight="1" x14ac:dyDescent="0.25">
      <c r="A449" s="737" t="s">
        <v>3308</v>
      </c>
      <c r="B449" s="738">
        <v>18661</v>
      </c>
      <c r="C449" s="738">
        <v>18661</v>
      </c>
      <c r="D449" s="738">
        <v>505.39</v>
      </c>
      <c r="E449" s="738">
        <v>505.39</v>
      </c>
      <c r="F449" s="738">
        <f t="shared" si="6"/>
        <v>19166.39</v>
      </c>
      <c r="G449" s="738">
        <f t="shared" si="6"/>
        <v>19166.39</v>
      </c>
    </row>
    <row r="450" spans="1:7" ht="12.75" customHeight="1" x14ac:dyDescent="0.25">
      <c r="A450" s="737" t="s">
        <v>3309</v>
      </c>
      <c r="B450" s="738">
        <v>13510</v>
      </c>
      <c r="C450" s="738">
        <v>13510</v>
      </c>
      <c r="D450" s="738">
        <v>758.34000000000015</v>
      </c>
      <c r="E450" s="738">
        <v>758.32899999999995</v>
      </c>
      <c r="F450" s="738">
        <f t="shared" si="6"/>
        <v>14268.34</v>
      </c>
      <c r="G450" s="738">
        <f t="shared" si="6"/>
        <v>14268.329</v>
      </c>
    </row>
    <row r="451" spans="1:7" ht="12.75" customHeight="1" x14ac:dyDescent="0.25">
      <c r="A451" s="737" t="s">
        <v>3310</v>
      </c>
      <c r="B451" s="738">
        <v>10965</v>
      </c>
      <c r="C451" s="738">
        <v>10965</v>
      </c>
      <c r="D451" s="738">
        <v>275.69</v>
      </c>
      <c r="E451" s="738">
        <v>275.69400000000002</v>
      </c>
      <c r="F451" s="738">
        <f t="shared" si="6"/>
        <v>11240.69</v>
      </c>
      <c r="G451" s="738">
        <f t="shared" si="6"/>
        <v>11240.694</v>
      </c>
    </row>
    <row r="452" spans="1:7" ht="12.75" customHeight="1" x14ac:dyDescent="0.25">
      <c r="A452" s="737" t="s">
        <v>3311</v>
      </c>
      <c r="B452" s="738">
        <v>9957</v>
      </c>
      <c r="C452" s="738">
        <v>9957</v>
      </c>
      <c r="D452" s="738">
        <v>428.65</v>
      </c>
      <c r="E452" s="738">
        <v>428.649</v>
      </c>
      <c r="F452" s="738">
        <f t="shared" si="6"/>
        <v>10385.65</v>
      </c>
      <c r="G452" s="738">
        <f t="shared" si="6"/>
        <v>10385.648999999999</v>
      </c>
    </row>
    <row r="453" spans="1:7" ht="12.75" customHeight="1" x14ac:dyDescent="0.25">
      <c r="A453" s="737" t="s">
        <v>3312</v>
      </c>
      <c r="B453" s="738">
        <v>10802</v>
      </c>
      <c r="C453" s="738">
        <v>10802</v>
      </c>
      <c r="D453" s="738">
        <v>296.39999999999998</v>
      </c>
      <c r="E453" s="738">
        <v>296.39800000000002</v>
      </c>
      <c r="F453" s="738">
        <f t="shared" si="6"/>
        <v>11098.4</v>
      </c>
      <c r="G453" s="738">
        <f t="shared" si="6"/>
        <v>11098.397999999999</v>
      </c>
    </row>
    <row r="454" spans="1:7" ht="12.75" customHeight="1" x14ac:dyDescent="0.25">
      <c r="A454" s="737" t="s">
        <v>3313</v>
      </c>
      <c r="B454" s="738">
        <v>20209</v>
      </c>
      <c r="C454" s="738">
        <v>20209</v>
      </c>
      <c r="D454" s="738">
        <v>976.69999999999993</v>
      </c>
      <c r="E454" s="738">
        <v>976.69600000000003</v>
      </c>
      <c r="F454" s="738">
        <f t="shared" ref="F454:G517" si="7">B454+D454</f>
        <v>21185.7</v>
      </c>
      <c r="G454" s="738">
        <f t="shared" si="7"/>
        <v>21185.696</v>
      </c>
    </row>
    <row r="455" spans="1:7" ht="12.75" customHeight="1" x14ac:dyDescent="0.25">
      <c r="A455" s="737" t="s">
        <v>3314</v>
      </c>
      <c r="B455" s="738">
        <v>3633</v>
      </c>
      <c r="C455" s="738">
        <v>3633</v>
      </c>
      <c r="D455" s="738">
        <v>97.71</v>
      </c>
      <c r="E455" s="738">
        <v>97.71</v>
      </c>
      <c r="F455" s="738">
        <f t="shared" si="7"/>
        <v>3730.71</v>
      </c>
      <c r="G455" s="738">
        <f t="shared" si="7"/>
        <v>3730.71</v>
      </c>
    </row>
    <row r="456" spans="1:7" ht="12.75" customHeight="1" x14ac:dyDescent="0.25">
      <c r="A456" s="737" t="s">
        <v>3315</v>
      </c>
      <c r="B456" s="738">
        <v>15449</v>
      </c>
      <c r="C456" s="738">
        <v>15449</v>
      </c>
      <c r="D456" s="738">
        <v>376.92</v>
      </c>
      <c r="E456" s="738">
        <v>376.91899999999998</v>
      </c>
      <c r="F456" s="738">
        <f t="shared" si="7"/>
        <v>15825.92</v>
      </c>
      <c r="G456" s="738">
        <f t="shared" si="7"/>
        <v>15825.919</v>
      </c>
    </row>
    <row r="457" spans="1:7" ht="12.75" customHeight="1" x14ac:dyDescent="0.25">
      <c r="A457" s="737" t="s">
        <v>3316</v>
      </c>
      <c r="B457" s="738">
        <v>22470</v>
      </c>
      <c r="C457" s="738">
        <v>22470</v>
      </c>
      <c r="D457" s="738">
        <v>589.26</v>
      </c>
      <c r="E457" s="738">
        <v>589.25800000000004</v>
      </c>
      <c r="F457" s="738">
        <f t="shared" si="7"/>
        <v>23059.26</v>
      </c>
      <c r="G457" s="738">
        <f t="shared" si="7"/>
        <v>23059.258000000002</v>
      </c>
    </row>
    <row r="458" spans="1:7" ht="12.75" customHeight="1" x14ac:dyDescent="0.25">
      <c r="A458" s="737" t="s">
        <v>3317</v>
      </c>
      <c r="B458" s="738">
        <v>14805</v>
      </c>
      <c r="C458" s="738">
        <v>14805</v>
      </c>
      <c r="D458" s="738">
        <v>395.73</v>
      </c>
      <c r="E458" s="738">
        <v>395.72800000000001</v>
      </c>
      <c r="F458" s="738">
        <f t="shared" si="7"/>
        <v>15200.73</v>
      </c>
      <c r="G458" s="738">
        <f t="shared" si="7"/>
        <v>15200.727999999999</v>
      </c>
    </row>
    <row r="459" spans="1:7" ht="12.75" customHeight="1" x14ac:dyDescent="0.25">
      <c r="A459" s="737" t="s">
        <v>3318</v>
      </c>
      <c r="B459" s="738">
        <v>4602</v>
      </c>
      <c r="C459" s="738">
        <v>4602</v>
      </c>
      <c r="D459" s="738">
        <v>118.28</v>
      </c>
      <c r="E459" s="738">
        <v>118.279</v>
      </c>
      <c r="F459" s="738">
        <f t="shared" si="7"/>
        <v>4720.28</v>
      </c>
      <c r="G459" s="738">
        <f t="shared" si="7"/>
        <v>4720.2790000000005</v>
      </c>
    </row>
    <row r="460" spans="1:7" ht="12.75" customHeight="1" x14ac:dyDescent="0.25">
      <c r="A460" s="737" t="s">
        <v>3319</v>
      </c>
      <c r="B460" s="738">
        <v>5815</v>
      </c>
      <c r="C460" s="738">
        <v>5815</v>
      </c>
      <c r="D460" s="738">
        <v>134.22</v>
      </c>
      <c r="E460" s="738">
        <v>134.215</v>
      </c>
      <c r="F460" s="738">
        <f t="shared" si="7"/>
        <v>5949.22</v>
      </c>
      <c r="G460" s="738">
        <f t="shared" si="7"/>
        <v>5949.2150000000001</v>
      </c>
    </row>
    <row r="461" spans="1:7" ht="12.75" customHeight="1" x14ac:dyDescent="0.25">
      <c r="A461" s="737" t="s">
        <v>3320</v>
      </c>
      <c r="B461" s="738">
        <v>17509</v>
      </c>
      <c r="C461" s="738">
        <v>17509</v>
      </c>
      <c r="D461" s="738">
        <v>678.1</v>
      </c>
      <c r="E461" s="738">
        <v>678.09899999999993</v>
      </c>
      <c r="F461" s="738">
        <f t="shared" si="7"/>
        <v>18187.099999999999</v>
      </c>
      <c r="G461" s="738">
        <f t="shared" si="7"/>
        <v>18187.098999999998</v>
      </c>
    </row>
    <row r="462" spans="1:7" ht="12.75" customHeight="1" x14ac:dyDescent="0.25">
      <c r="A462" s="737" t="s">
        <v>3321</v>
      </c>
      <c r="B462" s="738">
        <v>9175</v>
      </c>
      <c r="C462" s="738">
        <v>9175</v>
      </c>
      <c r="D462" s="738">
        <v>243.85</v>
      </c>
      <c r="E462" s="738">
        <v>243.85300000000001</v>
      </c>
      <c r="F462" s="738">
        <f t="shared" si="7"/>
        <v>9418.85</v>
      </c>
      <c r="G462" s="738">
        <f t="shared" si="7"/>
        <v>9418.8529999999992</v>
      </c>
    </row>
    <row r="463" spans="1:7" ht="12.75" customHeight="1" x14ac:dyDescent="0.25">
      <c r="A463" s="737" t="s">
        <v>3322</v>
      </c>
      <c r="B463" s="738">
        <v>18452</v>
      </c>
      <c r="C463" s="738">
        <v>18452</v>
      </c>
      <c r="D463" s="738">
        <v>706.88</v>
      </c>
      <c r="E463" s="738">
        <v>706.87799999999993</v>
      </c>
      <c r="F463" s="738">
        <f t="shared" si="7"/>
        <v>19158.88</v>
      </c>
      <c r="G463" s="738">
        <f t="shared" si="7"/>
        <v>19158.878000000001</v>
      </c>
    </row>
    <row r="464" spans="1:7" ht="12.75" customHeight="1" x14ac:dyDescent="0.25">
      <c r="A464" s="737" t="s">
        <v>3323</v>
      </c>
      <c r="B464" s="738">
        <v>10250</v>
      </c>
      <c r="C464" s="738">
        <v>10250</v>
      </c>
      <c r="D464" s="738">
        <v>288.47000000000003</v>
      </c>
      <c r="E464" s="738">
        <v>288.47399999999999</v>
      </c>
      <c r="F464" s="738">
        <f t="shared" si="7"/>
        <v>10538.47</v>
      </c>
      <c r="G464" s="738">
        <f t="shared" si="7"/>
        <v>10538.474</v>
      </c>
    </row>
    <row r="465" spans="1:7" ht="12.75" customHeight="1" x14ac:dyDescent="0.25">
      <c r="A465" s="737" t="s">
        <v>3324</v>
      </c>
      <c r="B465" s="738">
        <v>18910</v>
      </c>
      <c r="C465" s="738">
        <v>18910</v>
      </c>
      <c r="D465" s="738">
        <v>489.71</v>
      </c>
      <c r="E465" s="738">
        <v>489.71300000000002</v>
      </c>
      <c r="F465" s="738">
        <f t="shared" si="7"/>
        <v>19399.71</v>
      </c>
      <c r="G465" s="738">
        <f t="shared" si="7"/>
        <v>19399.713</v>
      </c>
    </row>
    <row r="466" spans="1:7" ht="12.75" customHeight="1" x14ac:dyDescent="0.25">
      <c r="A466" s="737" t="s">
        <v>3325</v>
      </c>
      <c r="B466" s="738">
        <v>34438</v>
      </c>
      <c r="C466" s="738">
        <v>34438</v>
      </c>
      <c r="D466" s="738">
        <v>1385.1599999999999</v>
      </c>
      <c r="E466" s="738">
        <v>1385.163</v>
      </c>
      <c r="F466" s="738">
        <f t="shared" si="7"/>
        <v>35823.160000000003</v>
      </c>
      <c r="G466" s="738">
        <f t="shared" si="7"/>
        <v>35823.163</v>
      </c>
    </row>
    <row r="467" spans="1:7" ht="12.75" customHeight="1" x14ac:dyDescent="0.25">
      <c r="A467" s="737" t="s">
        <v>3326</v>
      </c>
      <c r="B467" s="738">
        <v>18130</v>
      </c>
      <c r="C467" s="738">
        <v>18130</v>
      </c>
      <c r="D467" s="738">
        <v>477.42</v>
      </c>
      <c r="E467" s="738">
        <v>477.42</v>
      </c>
      <c r="F467" s="738">
        <f t="shared" si="7"/>
        <v>18607.419999999998</v>
      </c>
      <c r="G467" s="738">
        <f t="shared" si="7"/>
        <v>18607.419999999998</v>
      </c>
    </row>
    <row r="468" spans="1:7" ht="12.75" customHeight="1" x14ac:dyDescent="0.25">
      <c r="A468" s="737" t="s">
        <v>3327</v>
      </c>
      <c r="B468" s="738">
        <v>21301</v>
      </c>
      <c r="C468" s="738">
        <v>21301</v>
      </c>
      <c r="D468" s="738">
        <v>646.15</v>
      </c>
      <c r="E468" s="738">
        <v>646.15199999999993</v>
      </c>
      <c r="F468" s="738">
        <f t="shared" si="7"/>
        <v>21947.15</v>
      </c>
      <c r="G468" s="738">
        <f t="shared" si="7"/>
        <v>21947.151999999998</v>
      </c>
    </row>
    <row r="469" spans="1:7" ht="12.75" customHeight="1" x14ac:dyDescent="0.25">
      <c r="A469" s="737" t="s">
        <v>3328</v>
      </c>
      <c r="B469" s="738">
        <v>24450</v>
      </c>
      <c r="C469" s="738">
        <v>24450</v>
      </c>
      <c r="D469" s="738">
        <v>636.99</v>
      </c>
      <c r="E469" s="738">
        <v>636.98599999999999</v>
      </c>
      <c r="F469" s="738">
        <f t="shared" si="7"/>
        <v>25086.99</v>
      </c>
      <c r="G469" s="738">
        <f t="shared" si="7"/>
        <v>25086.986000000001</v>
      </c>
    </row>
    <row r="470" spans="1:7" ht="12.75" customHeight="1" x14ac:dyDescent="0.25">
      <c r="A470" s="737" t="s">
        <v>3329</v>
      </c>
      <c r="B470" s="738">
        <v>20189</v>
      </c>
      <c r="C470" s="738">
        <v>20189</v>
      </c>
      <c r="D470" s="738">
        <v>509.82</v>
      </c>
      <c r="E470" s="738">
        <v>509.82100000000003</v>
      </c>
      <c r="F470" s="738">
        <f t="shared" si="7"/>
        <v>20698.82</v>
      </c>
      <c r="G470" s="738">
        <f t="shared" si="7"/>
        <v>20698.821</v>
      </c>
    </row>
    <row r="471" spans="1:7" ht="12.75" customHeight="1" x14ac:dyDescent="0.25">
      <c r="A471" s="737" t="s">
        <v>3330</v>
      </c>
      <c r="B471" s="738">
        <v>22735</v>
      </c>
      <c r="C471" s="738">
        <v>22735</v>
      </c>
      <c r="D471" s="738">
        <v>587.46</v>
      </c>
      <c r="E471" s="738">
        <v>587.46199999999999</v>
      </c>
      <c r="F471" s="738">
        <f t="shared" si="7"/>
        <v>23322.46</v>
      </c>
      <c r="G471" s="738">
        <f t="shared" si="7"/>
        <v>23322.462</v>
      </c>
    </row>
    <row r="472" spans="1:7" ht="12.75" customHeight="1" x14ac:dyDescent="0.25">
      <c r="A472" s="737" t="s">
        <v>3331</v>
      </c>
      <c r="B472" s="738">
        <v>13296</v>
      </c>
      <c r="C472" s="738">
        <v>13296</v>
      </c>
      <c r="D472" s="738">
        <v>307.64999999999998</v>
      </c>
      <c r="E472" s="738">
        <v>307.654</v>
      </c>
      <c r="F472" s="738">
        <f t="shared" si="7"/>
        <v>13603.65</v>
      </c>
      <c r="G472" s="738">
        <f t="shared" si="7"/>
        <v>13603.654</v>
      </c>
    </row>
    <row r="473" spans="1:7" ht="12.75" customHeight="1" x14ac:dyDescent="0.25">
      <c r="A473" s="737" t="s">
        <v>3332</v>
      </c>
      <c r="B473" s="738">
        <v>15600</v>
      </c>
      <c r="C473" s="738">
        <v>15600</v>
      </c>
      <c r="D473" s="738">
        <v>398.41</v>
      </c>
      <c r="E473" s="738">
        <v>398.40899999999999</v>
      </c>
      <c r="F473" s="738">
        <f t="shared" si="7"/>
        <v>15998.41</v>
      </c>
      <c r="G473" s="738">
        <f t="shared" si="7"/>
        <v>15998.409</v>
      </c>
    </row>
    <row r="474" spans="1:7" ht="12.75" customHeight="1" x14ac:dyDescent="0.25">
      <c r="A474" s="737" t="s">
        <v>3333</v>
      </c>
      <c r="B474" s="738">
        <v>9129</v>
      </c>
      <c r="C474" s="738">
        <v>9129</v>
      </c>
      <c r="D474" s="738">
        <v>243.01</v>
      </c>
      <c r="E474" s="738">
        <v>243.00899999999999</v>
      </c>
      <c r="F474" s="738">
        <f t="shared" si="7"/>
        <v>9372.01</v>
      </c>
      <c r="G474" s="738">
        <f t="shared" si="7"/>
        <v>9372.009</v>
      </c>
    </row>
    <row r="475" spans="1:7" ht="12.75" customHeight="1" x14ac:dyDescent="0.25">
      <c r="A475" s="737" t="s">
        <v>3334</v>
      </c>
      <c r="B475" s="738">
        <v>27287</v>
      </c>
      <c r="C475" s="738">
        <v>27287</v>
      </c>
      <c r="D475" s="738">
        <v>695.23</v>
      </c>
      <c r="E475" s="738">
        <v>695.23199999999997</v>
      </c>
      <c r="F475" s="738">
        <f t="shared" si="7"/>
        <v>27982.23</v>
      </c>
      <c r="G475" s="738">
        <f t="shared" si="7"/>
        <v>27982.232</v>
      </c>
    </row>
    <row r="476" spans="1:7" ht="12.75" customHeight="1" x14ac:dyDescent="0.25">
      <c r="A476" s="737" t="s">
        <v>3335</v>
      </c>
      <c r="B476" s="738">
        <v>19279</v>
      </c>
      <c r="C476" s="738">
        <v>19279</v>
      </c>
      <c r="D476" s="738">
        <v>477.92</v>
      </c>
      <c r="E476" s="738">
        <v>477.92399999999998</v>
      </c>
      <c r="F476" s="738">
        <f t="shared" si="7"/>
        <v>19756.919999999998</v>
      </c>
      <c r="G476" s="738">
        <f t="shared" si="7"/>
        <v>19756.923999999999</v>
      </c>
    </row>
    <row r="477" spans="1:7" ht="12.75" customHeight="1" x14ac:dyDescent="0.25">
      <c r="A477" s="737" t="s">
        <v>3336</v>
      </c>
      <c r="B477" s="738">
        <v>14999</v>
      </c>
      <c r="C477" s="738">
        <v>14999</v>
      </c>
      <c r="D477" s="738">
        <v>373.75</v>
      </c>
      <c r="E477" s="738">
        <v>373.75200000000001</v>
      </c>
      <c r="F477" s="738">
        <f t="shared" si="7"/>
        <v>15372.75</v>
      </c>
      <c r="G477" s="738">
        <f t="shared" si="7"/>
        <v>15372.752</v>
      </c>
    </row>
    <row r="478" spans="1:7" ht="12.75" customHeight="1" x14ac:dyDescent="0.25">
      <c r="A478" s="737" t="s">
        <v>3337</v>
      </c>
      <c r="B478" s="738">
        <v>17558</v>
      </c>
      <c r="C478" s="738">
        <v>17558</v>
      </c>
      <c r="D478" s="738">
        <v>445.13</v>
      </c>
      <c r="E478" s="738">
        <v>445.13400000000001</v>
      </c>
      <c r="F478" s="738">
        <f t="shared" si="7"/>
        <v>18003.13</v>
      </c>
      <c r="G478" s="738">
        <f t="shared" si="7"/>
        <v>18003.133999999998</v>
      </c>
    </row>
    <row r="479" spans="1:7" ht="12.75" customHeight="1" x14ac:dyDescent="0.25">
      <c r="A479" s="737" t="s">
        <v>3338</v>
      </c>
      <c r="B479" s="738">
        <v>16144</v>
      </c>
      <c r="C479" s="738">
        <v>16144</v>
      </c>
      <c r="D479" s="738">
        <v>426.06</v>
      </c>
      <c r="E479" s="738">
        <v>426.05500000000001</v>
      </c>
      <c r="F479" s="738">
        <f t="shared" si="7"/>
        <v>16570.060000000001</v>
      </c>
      <c r="G479" s="738">
        <f t="shared" si="7"/>
        <v>16570.055</v>
      </c>
    </row>
    <row r="480" spans="1:7" ht="12.75" customHeight="1" x14ac:dyDescent="0.25">
      <c r="A480" s="737" t="s">
        <v>3339</v>
      </c>
      <c r="B480" s="738">
        <v>24102</v>
      </c>
      <c r="C480" s="738">
        <v>24102</v>
      </c>
      <c r="D480" s="738">
        <v>619.01</v>
      </c>
      <c r="E480" s="738">
        <v>619.01099999999997</v>
      </c>
      <c r="F480" s="738">
        <f t="shared" si="7"/>
        <v>24721.01</v>
      </c>
      <c r="G480" s="738">
        <f t="shared" si="7"/>
        <v>24721.010999999999</v>
      </c>
    </row>
    <row r="481" spans="1:7" ht="12.75" customHeight="1" x14ac:dyDescent="0.25">
      <c r="A481" s="737" t="s">
        <v>3340</v>
      </c>
      <c r="B481" s="738">
        <v>22267</v>
      </c>
      <c r="C481" s="738">
        <v>22267</v>
      </c>
      <c r="D481" s="738">
        <v>825.6</v>
      </c>
      <c r="E481" s="738">
        <v>825.60500000000002</v>
      </c>
      <c r="F481" s="738">
        <f t="shared" si="7"/>
        <v>23092.6</v>
      </c>
      <c r="G481" s="738">
        <f t="shared" si="7"/>
        <v>23092.605</v>
      </c>
    </row>
    <row r="482" spans="1:7" ht="12.75" customHeight="1" x14ac:dyDescent="0.25">
      <c r="A482" s="737" t="s">
        <v>3341</v>
      </c>
      <c r="B482" s="738">
        <v>15264</v>
      </c>
      <c r="C482" s="738">
        <v>15264</v>
      </c>
      <c r="D482" s="738">
        <v>397.16</v>
      </c>
      <c r="E482" s="738">
        <v>397.15499999999997</v>
      </c>
      <c r="F482" s="738">
        <f t="shared" si="7"/>
        <v>15661.16</v>
      </c>
      <c r="G482" s="738">
        <f t="shared" si="7"/>
        <v>15661.155000000001</v>
      </c>
    </row>
    <row r="483" spans="1:7" ht="12.75" customHeight="1" x14ac:dyDescent="0.25">
      <c r="A483" s="737" t="s">
        <v>3342</v>
      </c>
      <c r="B483" s="738">
        <v>8420</v>
      </c>
      <c r="C483" s="738">
        <v>8420</v>
      </c>
      <c r="D483" s="738">
        <v>216.63</v>
      </c>
      <c r="E483" s="738">
        <v>216.62799999999999</v>
      </c>
      <c r="F483" s="738">
        <f t="shared" si="7"/>
        <v>8636.6299999999992</v>
      </c>
      <c r="G483" s="738">
        <f t="shared" si="7"/>
        <v>8636.6280000000006</v>
      </c>
    </row>
    <row r="484" spans="1:7" ht="12.75" customHeight="1" x14ac:dyDescent="0.25">
      <c r="A484" s="737" t="s">
        <v>3343</v>
      </c>
      <c r="B484" s="738">
        <v>16405</v>
      </c>
      <c r="C484" s="738">
        <v>16405</v>
      </c>
      <c r="D484" s="738">
        <v>429.02</v>
      </c>
      <c r="E484" s="738">
        <v>429.02300000000002</v>
      </c>
      <c r="F484" s="738">
        <f t="shared" si="7"/>
        <v>16834.02</v>
      </c>
      <c r="G484" s="738">
        <f t="shared" si="7"/>
        <v>16834.023000000001</v>
      </c>
    </row>
    <row r="485" spans="1:7" ht="12.75" customHeight="1" x14ac:dyDescent="0.25">
      <c r="A485" s="737" t="s">
        <v>3344</v>
      </c>
      <c r="B485" s="738">
        <v>8448</v>
      </c>
      <c r="C485" s="738">
        <v>8448</v>
      </c>
      <c r="D485" s="738">
        <v>204.74</v>
      </c>
      <c r="E485" s="738">
        <v>204.738</v>
      </c>
      <c r="F485" s="738">
        <f t="shared" si="7"/>
        <v>8652.74</v>
      </c>
      <c r="G485" s="738">
        <f t="shared" si="7"/>
        <v>8652.7379999999994</v>
      </c>
    </row>
    <row r="486" spans="1:7" ht="12.75" customHeight="1" x14ac:dyDescent="0.25">
      <c r="A486" s="737" t="s">
        <v>3345</v>
      </c>
      <c r="B486" s="738">
        <v>20258</v>
      </c>
      <c r="C486" s="738">
        <v>20258</v>
      </c>
      <c r="D486" s="738">
        <v>976.53</v>
      </c>
      <c r="E486" s="738">
        <v>976.53399999999999</v>
      </c>
      <c r="F486" s="738">
        <f t="shared" si="7"/>
        <v>21234.53</v>
      </c>
      <c r="G486" s="738">
        <f t="shared" si="7"/>
        <v>21234.534</v>
      </c>
    </row>
    <row r="487" spans="1:7" ht="12.75" customHeight="1" x14ac:dyDescent="0.25">
      <c r="A487" s="737" t="s">
        <v>3346</v>
      </c>
      <c r="B487" s="738">
        <v>16276</v>
      </c>
      <c r="C487" s="738">
        <v>16276</v>
      </c>
      <c r="D487" s="738">
        <v>406.7</v>
      </c>
      <c r="E487" s="738">
        <v>406.70400000000001</v>
      </c>
      <c r="F487" s="738">
        <f t="shared" si="7"/>
        <v>16682.7</v>
      </c>
      <c r="G487" s="738">
        <f t="shared" si="7"/>
        <v>16682.704000000002</v>
      </c>
    </row>
    <row r="488" spans="1:7" ht="12.75" customHeight="1" x14ac:dyDescent="0.25">
      <c r="A488" s="737" t="s">
        <v>3347</v>
      </c>
      <c r="B488" s="738">
        <v>1292</v>
      </c>
      <c r="C488" s="738">
        <v>1292</v>
      </c>
      <c r="D488" s="738">
        <v>36.35</v>
      </c>
      <c r="E488" s="738">
        <v>36.348999999999997</v>
      </c>
      <c r="F488" s="738">
        <f t="shared" si="7"/>
        <v>1328.35</v>
      </c>
      <c r="G488" s="738">
        <f t="shared" si="7"/>
        <v>1328.3489999999999</v>
      </c>
    </row>
    <row r="489" spans="1:7" ht="12.75" customHeight="1" x14ac:dyDescent="0.25">
      <c r="A489" s="737" t="s">
        <v>3348</v>
      </c>
      <c r="B489" s="738">
        <v>17752</v>
      </c>
      <c r="C489" s="738">
        <v>17752</v>
      </c>
      <c r="D489" s="738">
        <v>465.24</v>
      </c>
      <c r="E489" s="738">
        <v>465.23700000000002</v>
      </c>
      <c r="F489" s="738">
        <f t="shared" si="7"/>
        <v>18217.240000000002</v>
      </c>
      <c r="G489" s="738">
        <f t="shared" si="7"/>
        <v>18217.237000000001</v>
      </c>
    </row>
    <row r="490" spans="1:7" ht="12.75" customHeight="1" x14ac:dyDescent="0.25">
      <c r="A490" s="737" t="s">
        <v>3349</v>
      </c>
      <c r="B490" s="738">
        <v>30233</v>
      </c>
      <c r="C490" s="738">
        <v>30233</v>
      </c>
      <c r="D490" s="738">
        <v>1050.5900000000001</v>
      </c>
      <c r="E490" s="738">
        <v>1050.587</v>
      </c>
      <c r="F490" s="738">
        <f t="shared" si="7"/>
        <v>31283.59</v>
      </c>
      <c r="G490" s="738">
        <f t="shared" si="7"/>
        <v>31283.587</v>
      </c>
    </row>
    <row r="491" spans="1:7" ht="12.75" customHeight="1" x14ac:dyDescent="0.25">
      <c r="A491" s="737" t="s">
        <v>3350</v>
      </c>
      <c r="B491" s="738">
        <v>3539</v>
      </c>
      <c r="C491" s="738">
        <v>3539</v>
      </c>
      <c r="D491" s="738">
        <v>119.4</v>
      </c>
      <c r="E491" s="738">
        <v>119.401</v>
      </c>
      <c r="F491" s="738">
        <f t="shared" si="7"/>
        <v>3658.4</v>
      </c>
      <c r="G491" s="738">
        <f t="shared" si="7"/>
        <v>3658.4009999999998</v>
      </c>
    </row>
    <row r="492" spans="1:7" ht="12.75" customHeight="1" x14ac:dyDescent="0.25">
      <c r="A492" s="737" t="s">
        <v>3351</v>
      </c>
      <c r="B492" s="738">
        <v>14003</v>
      </c>
      <c r="C492" s="738">
        <v>14003</v>
      </c>
      <c r="D492" s="738">
        <v>595.91</v>
      </c>
      <c r="E492" s="738">
        <v>595.90499999999997</v>
      </c>
      <c r="F492" s="738">
        <f t="shared" si="7"/>
        <v>14598.91</v>
      </c>
      <c r="G492" s="738">
        <f t="shared" si="7"/>
        <v>14598.905000000001</v>
      </c>
    </row>
    <row r="493" spans="1:7" ht="12.75" customHeight="1" x14ac:dyDescent="0.25">
      <c r="A493" s="737" t="s">
        <v>3352</v>
      </c>
      <c r="B493" s="738">
        <v>12586</v>
      </c>
      <c r="C493" s="738">
        <v>12586</v>
      </c>
      <c r="D493" s="738">
        <v>329.52</v>
      </c>
      <c r="E493" s="738">
        <v>329.517</v>
      </c>
      <c r="F493" s="738">
        <f t="shared" si="7"/>
        <v>12915.52</v>
      </c>
      <c r="G493" s="738">
        <f t="shared" si="7"/>
        <v>12915.517</v>
      </c>
    </row>
    <row r="494" spans="1:7" ht="12.75" customHeight="1" x14ac:dyDescent="0.25">
      <c r="A494" s="737" t="s">
        <v>3353</v>
      </c>
      <c r="B494" s="738">
        <v>14807</v>
      </c>
      <c r="C494" s="738">
        <v>14807</v>
      </c>
      <c r="D494" s="738">
        <v>435.86</v>
      </c>
      <c r="E494" s="738">
        <v>435.863</v>
      </c>
      <c r="F494" s="738">
        <f t="shared" si="7"/>
        <v>15242.86</v>
      </c>
      <c r="G494" s="738">
        <f t="shared" si="7"/>
        <v>15242.862999999999</v>
      </c>
    </row>
    <row r="495" spans="1:7" ht="12.75" customHeight="1" x14ac:dyDescent="0.25">
      <c r="A495" s="737" t="s">
        <v>3354</v>
      </c>
      <c r="B495" s="738">
        <v>22746</v>
      </c>
      <c r="C495" s="738">
        <v>22746</v>
      </c>
      <c r="D495" s="738">
        <v>1097.05</v>
      </c>
      <c r="E495" s="738">
        <v>1078.4159999999999</v>
      </c>
      <c r="F495" s="738">
        <f t="shared" si="7"/>
        <v>23843.05</v>
      </c>
      <c r="G495" s="738">
        <f t="shared" si="7"/>
        <v>23824.416000000001</v>
      </c>
    </row>
    <row r="496" spans="1:7" ht="12.75" customHeight="1" x14ac:dyDescent="0.25">
      <c r="A496" s="737" t="s">
        <v>3355</v>
      </c>
      <c r="B496" s="738">
        <v>9851</v>
      </c>
      <c r="C496" s="738">
        <v>9851</v>
      </c>
      <c r="D496" s="738">
        <v>255.39</v>
      </c>
      <c r="E496" s="738">
        <v>255.39</v>
      </c>
      <c r="F496" s="738">
        <f t="shared" si="7"/>
        <v>10106.39</v>
      </c>
      <c r="G496" s="738">
        <f t="shared" si="7"/>
        <v>10106.39</v>
      </c>
    </row>
    <row r="497" spans="1:7" ht="12.75" customHeight="1" x14ac:dyDescent="0.25">
      <c r="A497" s="737" t="s">
        <v>3356</v>
      </c>
      <c r="B497" s="738">
        <v>2275</v>
      </c>
      <c r="C497" s="738">
        <v>2275</v>
      </c>
      <c r="D497" s="738">
        <v>54</v>
      </c>
      <c r="E497" s="738">
        <v>54.000999999999998</v>
      </c>
      <c r="F497" s="738">
        <f t="shared" si="7"/>
        <v>2329</v>
      </c>
      <c r="G497" s="738">
        <f t="shared" si="7"/>
        <v>2329.0010000000002</v>
      </c>
    </row>
    <row r="498" spans="1:7" ht="12.75" customHeight="1" x14ac:dyDescent="0.25">
      <c r="A498" s="737" t="s">
        <v>3357</v>
      </c>
      <c r="B498" s="738">
        <v>8870</v>
      </c>
      <c r="C498" s="738">
        <v>8870</v>
      </c>
      <c r="D498" s="738">
        <v>425.4</v>
      </c>
      <c r="E498" s="738">
        <v>425.40099999999995</v>
      </c>
      <c r="F498" s="738">
        <f t="shared" si="7"/>
        <v>9295.4</v>
      </c>
      <c r="G498" s="738">
        <f t="shared" si="7"/>
        <v>9295.4009999999998</v>
      </c>
    </row>
    <row r="499" spans="1:7" ht="12.75" customHeight="1" x14ac:dyDescent="0.25">
      <c r="A499" s="737" t="s">
        <v>3358</v>
      </c>
      <c r="B499" s="738">
        <v>19639</v>
      </c>
      <c r="C499" s="738">
        <v>19639</v>
      </c>
      <c r="D499" s="738">
        <v>711.47</v>
      </c>
      <c r="E499" s="738">
        <v>655.94200000000001</v>
      </c>
      <c r="F499" s="738">
        <f t="shared" si="7"/>
        <v>20350.47</v>
      </c>
      <c r="G499" s="738">
        <f t="shared" si="7"/>
        <v>20294.941999999999</v>
      </c>
    </row>
    <row r="500" spans="1:7" ht="12.75" customHeight="1" x14ac:dyDescent="0.25">
      <c r="A500" s="737" t="s">
        <v>3359</v>
      </c>
      <c r="B500" s="738">
        <v>16408</v>
      </c>
      <c r="C500" s="738">
        <v>16408</v>
      </c>
      <c r="D500" s="738">
        <v>409.07</v>
      </c>
      <c r="E500" s="738">
        <v>409.06599999999997</v>
      </c>
      <c r="F500" s="738">
        <f t="shared" si="7"/>
        <v>16817.07</v>
      </c>
      <c r="G500" s="738">
        <f t="shared" si="7"/>
        <v>16817.065999999999</v>
      </c>
    </row>
    <row r="501" spans="1:7" ht="12.75" customHeight="1" x14ac:dyDescent="0.25">
      <c r="A501" s="737" t="s">
        <v>3360</v>
      </c>
      <c r="B501" s="738">
        <v>5146</v>
      </c>
      <c r="C501" s="738">
        <v>5146</v>
      </c>
      <c r="D501" s="738">
        <v>137.96</v>
      </c>
      <c r="E501" s="738">
        <v>137.95599999999999</v>
      </c>
      <c r="F501" s="738">
        <f t="shared" si="7"/>
        <v>5283.96</v>
      </c>
      <c r="G501" s="738">
        <f t="shared" si="7"/>
        <v>5283.9560000000001</v>
      </c>
    </row>
    <row r="502" spans="1:7" ht="12.75" customHeight="1" x14ac:dyDescent="0.25">
      <c r="A502" s="737" t="s">
        <v>3361</v>
      </c>
      <c r="B502" s="738">
        <v>3858</v>
      </c>
      <c r="C502" s="738">
        <v>3858</v>
      </c>
      <c r="D502" s="738">
        <v>91.92</v>
      </c>
      <c r="E502" s="738">
        <v>91.917000000000002</v>
      </c>
      <c r="F502" s="738">
        <f t="shared" si="7"/>
        <v>3949.92</v>
      </c>
      <c r="G502" s="738">
        <f t="shared" si="7"/>
        <v>3949.9169999999999</v>
      </c>
    </row>
    <row r="503" spans="1:7" ht="12.75" customHeight="1" x14ac:dyDescent="0.25">
      <c r="A503" s="737" t="s">
        <v>3362</v>
      </c>
      <c r="B503" s="738">
        <v>17635</v>
      </c>
      <c r="C503" s="738">
        <v>17635</v>
      </c>
      <c r="D503" s="738">
        <v>408.88</v>
      </c>
      <c r="E503" s="738">
        <v>408.87900000000002</v>
      </c>
      <c r="F503" s="738">
        <f t="shared" si="7"/>
        <v>18043.88</v>
      </c>
      <c r="G503" s="738">
        <f t="shared" si="7"/>
        <v>18043.879000000001</v>
      </c>
    </row>
    <row r="504" spans="1:7" ht="12.75" customHeight="1" x14ac:dyDescent="0.25">
      <c r="A504" s="737" t="s">
        <v>3363</v>
      </c>
      <c r="B504" s="738">
        <v>4686</v>
      </c>
      <c r="C504" s="738">
        <v>4686</v>
      </c>
      <c r="D504" s="738">
        <v>115.62</v>
      </c>
      <c r="E504" s="738">
        <v>115.623</v>
      </c>
      <c r="F504" s="738">
        <f t="shared" si="7"/>
        <v>4801.62</v>
      </c>
      <c r="G504" s="738">
        <f t="shared" si="7"/>
        <v>4801.6229999999996</v>
      </c>
    </row>
    <row r="505" spans="1:7" ht="12.75" customHeight="1" x14ac:dyDescent="0.25">
      <c r="A505" s="737" t="s">
        <v>3364</v>
      </c>
      <c r="B505" s="738">
        <v>14377</v>
      </c>
      <c r="C505" s="738">
        <v>14377</v>
      </c>
      <c r="D505" s="738">
        <v>544.63</v>
      </c>
      <c r="E505" s="738">
        <v>544.63499999999999</v>
      </c>
      <c r="F505" s="738">
        <f t="shared" si="7"/>
        <v>14921.63</v>
      </c>
      <c r="G505" s="738">
        <f t="shared" si="7"/>
        <v>14921.635</v>
      </c>
    </row>
    <row r="506" spans="1:7" ht="12.75" customHeight="1" x14ac:dyDescent="0.25">
      <c r="A506" s="737" t="s">
        <v>3365</v>
      </c>
      <c r="B506" s="738">
        <v>26307</v>
      </c>
      <c r="C506" s="738">
        <v>26307</v>
      </c>
      <c r="D506" s="738">
        <v>1160.79</v>
      </c>
      <c r="E506" s="738">
        <v>1123.5275000000001</v>
      </c>
      <c r="F506" s="738">
        <f t="shared" si="7"/>
        <v>27467.79</v>
      </c>
      <c r="G506" s="738">
        <f t="shared" si="7"/>
        <v>27430.5275</v>
      </c>
    </row>
    <row r="507" spans="1:7" ht="12.75" customHeight="1" x14ac:dyDescent="0.25">
      <c r="A507" s="737" t="s">
        <v>3366</v>
      </c>
      <c r="B507" s="738">
        <v>16685</v>
      </c>
      <c r="C507" s="738">
        <v>16685</v>
      </c>
      <c r="D507" s="738">
        <v>665.99</v>
      </c>
      <c r="E507" s="738">
        <v>665.98800000000006</v>
      </c>
      <c r="F507" s="738">
        <f t="shared" si="7"/>
        <v>17350.990000000002</v>
      </c>
      <c r="G507" s="738">
        <f t="shared" si="7"/>
        <v>17350.988000000001</v>
      </c>
    </row>
    <row r="508" spans="1:7" ht="12.75" customHeight="1" x14ac:dyDescent="0.25">
      <c r="A508" s="737" t="s">
        <v>3367</v>
      </c>
      <c r="B508" s="738">
        <v>20206</v>
      </c>
      <c r="C508" s="738">
        <v>20206</v>
      </c>
      <c r="D508" s="738">
        <v>699.98</v>
      </c>
      <c r="E508" s="738">
        <v>699.97899999999993</v>
      </c>
      <c r="F508" s="738">
        <f t="shared" si="7"/>
        <v>20905.98</v>
      </c>
      <c r="G508" s="738">
        <f t="shared" si="7"/>
        <v>20905.978999999999</v>
      </c>
    </row>
    <row r="509" spans="1:7" ht="12.75" customHeight="1" x14ac:dyDescent="0.25">
      <c r="A509" s="737" t="s">
        <v>3368</v>
      </c>
      <c r="B509" s="738">
        <v>1552</v>
      </c>
      <c r="C509" s="738">
        <v>1552</v>
      </c>
      <c r="D509" s="738">
        <v>41.79</v>
      </c>
      <c r="E509" s="738">
        <v>41.792999999999999</v>
      </c>
      <c r="F509" s="738">
        <f t="shared" si="7"/>
        <v>1593.79</v>
      </c>
      <c r="G509" s="738">
        <f t="shared" si="7"/>
        <v>1593.7929999999999</v>
      </c>
    </row>
    <row r="510" spans="1:7" ht="12.75" customHeight="1" x14ac:dyDescent="0.25">
      <c r="A510" s="737" t="s">
        <v>3369</v>
      </c>
      <c r="B510" s="738">
        <v>4484</v>
      </c>
      <c r="C510" s="738">
        <v>4484</v>
      </c>
      <c r="D510" s="738">
        <v>96.53</v>
      </c>
      <c r="E510" s="738">
        <v>96.528000000000006</v>
      </c>
      <c r="F510" s="738">
        <f t="shared" si="7"/>
        <v>4580.53</v>
      </c>
      <c r="G510" s="738">
        <f t="shared" si="7"/>
        <v>4580.5280000000002</v>
      </c>
    </row>
    <row r="511" spans="1:7" ht="12.75" customHeight="1" x14ac:dyDescent="0.25">
      <c r="A511" s="737" t="s">
        <v>3370</v>
      </c>
      <c r="B511" s="738">
        <v>15353</v>
      </c>
      <c r="C511" s="738">
        <v>15353</v>
      </c>
      <c r="D511" s="738">
        <v>392.09</v>
      </c>
      <c r="E511" s="738">
        <v>392.09199999999998</v>
      </c>
      <c r="F511" s="738">
        <f t="shared" si="7"/>
        <v>15745.09</v>
      </c>
      <c r="G511" s="738">
        <f t="shared" si="7"/>
        <v>15745.092000000001</v>
      </c>
    </row>
    <row r="512" spans="1:7" ht="12.75" customHeight="1" x14ac:dyDescent="0.25">
      <c r="A512" s="737" t="s">
        <v>3371</v>
      </c>
      <c r="B512" s="738">
        <v>6358</v>
      </c>
      <c r="C512" s="738">
        <v>6358</v>
      </c>
      <c r="D512" s="738">
        <v>186.84</v>
      </c>
      <c r="E512" s="738">
        <v>186.83600000000001</v>
      </c>
      <c r="F512" s="738">
        <f t="shared" si="7"/>
        <v>6544.84</v>
      </c>
      <c r="G512" s="738">
        <f t="shared" si="7"/>
        <v>6544.8360000000002</v>
      </c>
    </row>
    <row r="513" spans="1:7" ht="12.75" customHeight="1" x14ac:dyDescent="0.25">
      <c r="A513" s="737" t="s">
        <v>3372</v>
      </c>
      <c r="B513" s="738">
        <v>5357</v>
      </c>
      <c r="C513" s="738">
        <v>5357</v>
      </c>
      <c r="D513" s="738">
        <v>151.69</v>
      </c>
      <c r="E513" s="738">
        <v>151.68899999999999</v>
      </c>
      <c r="F513" s="738">
        <f t="shared" si="7"/>
        <v>5508.69</v>
      </c>
      <c r="G513" s="738">
        <f t="shared" si="7"/>
        <v>5508.6890000000003</v>
      </c>
    </row>
    <row r="514" spans="1:7" ht="12.75" customHeight="1" x14ac:dyDescent="0.25">
      <c r="A514" s="737" t="s">
        <v>3373</v>
      </c>
      <c r="B514" s="738">
        <v>2880</v>
      </c>
      <c r="C514" s="738">
        <v>2880</v>
      </c>
      <c r="D514" s="738">
        <v>64.489999999999995</v>
      </c>
      <c r="E514" s="738">
        <v>64.489999999999995</v>
      </c>
      <c r="F514" s="738">
        <f t="shared" si="7"/>
        <v>2944.49</v>
      </c>
      <c r="G514" s="738">
        <f t="shared" si="7"/>
        <v>2944.49</v>
      </c>
    </row>
    <row r="515" spans="1:7" ht="12.75" customHeight="1" x14ac:dyDescent="0.25">
      <c r="A515" s="737" t="s">
        <v>3374</v>
      </c>
      <c r="B515" s="738">
        <v>30197</v>
      </c>
      <c r="C515" s="738">
        <v>30197</v>
      </c>
      <c r="D515" s="738">
        <v>1251.9499999999998</v>
      </c>
      <c r="E515" s="738">
        <v>1251.953</v>
      </c>
      <c r="F515" s="738">
        <f t="shared" si="7"/>
        <v>31448.95</v>
      </c>
      <c r="G515" s="738">
        <f t="shared" si="7"/>
        <v>31448.953000000001</v>
      </c>
    </row>
    <row r="516" spans="1:7" ht="12.75" customHeight="1" x14ac:dyDescent="0.25">
      <c r="A516" s="737" t="s">
        <v>3375</v>
      </c>
      <c r="B516" s="738">
        <v>31701</v>
      </c>
      <c r="C516" s="738">
        <v>31701</v>
      </c>
      <c r="D516" s="738">
        <v>819.6</v>
      </c>
      <c r="E516" s="738">
        <v>819.6</v>
      </c>
      <c r="F516" s="738">
        <f t="shared" si="7"/>
        <v>32520.6</v>
      </c>
      <c r="G516" s="738">
        <f t="shared" si="7"/>
        <v>32520.6</v>
      </c>
    </row>
    <row r="517" spans="1:7" ht="12.75" customHeight="1" x14ac:dyDescent="0.25">
      <c r="A517" s="737" t="s">
        <v>3376</v>
      </c>
      <c r="B517" s="738">
        <v>26178</v>
      </c>
      <c r="C517" s="738">
        <v>26178</v>
      </c>
      <c r="D517" s="738">
        <v>1109.32</v>
      </c>
      <c r="E517" s="738">
        <v>1109.316</v>
      </c>
      <c r="F517" s="738">
        <f t="shared" si="7"/>
        <v>27287.32</v>
      </c>
      <c r="G517" s="738">
        <f t="shared" si="7"/>
        <v>27287.315999999999</v>
      </c>
    </row>
    <row r="518" spans="1:7" ht="12.75" customHeight="1" x14ac:dyDescent="0.25">
      <c r="A518" s="737" t="s">
        <v>3377</v>
      </c>
      <c r="B518" s="738">
        <v>23008</v>
      </c>
      <c r="C518" s="738">
        <v>23008</v>
      </c>
      <c r="D518" s="738">
        <v>779.74</v>
      </c>
      <c r="E518" s="738">
        <v>779.74199999999996</v>
      </c>
      <c r="F518" s="738">
        <f t="shared" ref="F518:G581" si="8">B518+D518</f>
        <v>23787.74</v>
      </c>
      <c r="G518" s="738">
        <f t="shared" si="8"/>
        <v>23787.741999999998</v>
      </c>
    </row>
    <row r="519" spans="1:7" ht="12.75" customHeight="1" x14ac:dyDescent="0.25">
      <c r="A519" s="737" t="s">
        <v>3378</v>
      </c>
      <c r="B519" s="738">
        <v>24463</v>
      </c>
      <c r="C519" s="738">
        <v>24463</v>
      </c>
      <c r="D519" s="738">
        <v>794.09</v>
      </c>
      <c r="E519" s="738">
        <v>756.49099999999999</v>
      </c>
      <c r="F519" s="738">
        <f t="shared" si="8"/>
        <v>25257.09</v>
      </c>
      <c r="G519" s="738">
        <f t="shared" si="8"/>
        <v>25219.491000000002</v>
      </c>
    </row>
    <row r="520" spans="1:7" ht="12.75" customHeight="1" x14ac:dyDescent="0.25">
      <c r="A520" s="737" t="s">
        <v>3379</v>
      </c>
      <c r="B520" s="738">
        <v>2886</v>
      </c>
      <c r="C520" s="738">
        <v>2886</v>
      </c>
      <c r="D520" s="738">
        <v>45.48</v>
      </c>
      <c r="E520" s="738">
        <v>45.475000000000001</v>
      </c>
      <c r="F520" s="738">
        <f t="shared" si="8"/>
        <v>2931.48</v>
      </c>
      <c r="G520" s="738">
        <f t="shared" si="8"/>
        <v>2931.4749999999999</v>
      </c>
    </row>
    <row r="521" spans="1:7" ht="12.75" customHeight="1" x14ac:dyDescent="0.25">
      <c r="A521" s="737" t="s">
        <v>3380</v>
      </c>
      <c r="B521" s="738">
        <v>17572</v>
      </c>
      <c r="C521" s="738">
        <v>17572</v>
      </c>
      <c r="D521" s="738">
        <v>571.66</v>
      </c>
      <c r="E521" s="738">
        <v>571.65899999999999</v>
      </c>
      <c r="F521" s="738">
        <f t="shared" si="8"/>
        <v>18143.66</v>
      </c>
      <c r="G521" s="738">
        <f t="shared" si="8"/>
        <v>18143.659</v>
      </c>
    </row>
    <row r="522" spans="1:7" ht="12.75" customHeight="1" x14ac:dyDescent="0.25">
      <c r="A522" s="737" t="s">
        <v>3381</v>
      </c>
      <c r="B522" s="738">
        <v>22430</v>
      </c>
      <c r="C522" s="738">
        <v>22430</v>
      </c>
      <c r="D522" s="738">
        <v>800.58</v>
      </c>
      <c r="E522" s="738">
        <v>800.58299999999997</v>
      </c>
      <c r="F522" s="738">
        <f t="shared" si="8"/>
        <v>23230.58</v>
      </c>
      <c r="G522" s="738">
        <f t="shared" si="8"/>
        <v>23230.582999999999</v>
      </c>
    </row>
    <row r="523" spans="1:7" ht="12.75" customHeight="1" x14ac:dyDescent="0.25">
      <c r="A523" s="737" t="s">
        <v>3382</v>
      </c>
      <c r="B523" s="738">
        <v>14415</v>
      </c>
      <c r="C523" s="738">
        <v>14415</v>
      </c>
      <c r="D523" s="738">
        <v>457.4</v>
      </c>
      <c r="E523" s="738">
        <v>457.399</v>
      </c>
      <c r="F523" s="738">
        <f t="shared" si="8"/>
        <v>14872.4</v>
      </c>
      <c r="G523" s="738">
        <f t="shared" si="8"/>
        <v>14872.398999999999</v>
      </c>
    </row>
    <row r="524" spans="1:7" ht="12.75" customHeight="1" x14ac:dyDescent="0.25">
      <c r="A524" s="737" t="s">
        <v>3383</v>
      </c>
      <c r="B524" s="738">
        <v>6926</v>
      </c>
      <c r="C524" s="738">
        <v>6926</v>
      </c>
      <c r="D524" s="738">
        <v>180.97</v>
      </c>
      <c r="E524" s="738">
        <v>180.971</v>
      </c>
      <c r="F524" s="738">
        <f t="shared" si="8"/>
        <v>7106.97</v>
      </c>
      <c r="G524" s="738">
        <f t="shared" si="8"/>
        <v>7106.9709999999995</v>
      </c>
    </row>
    <row r="525" spans="1:7" ht="12.75" customHeight="1" x14ac:dyDescent="0.25">
      <c r="A525" s="737" t="s">
        <v>3384</v>
      </c>
      <c r="B525" s="738">
        <v>20350</v>
      </c>
      <c r="C525" s="738">
        <v>20350</v>
      </c>
      <c r="D525" s="738">
        <v>522.62</v>
      </c>
      <c r="E525" s="738">
        <v>522.62199999999996</v>
      </c>
      <c r="F525" s="738">
        <f t="shared" si="8"/>
        <v>20872.62</v>
      </c>
      <c r="G525" s="738">
        <f t="shared" si="8"/>
        <v>20872.621999999999</v>
      </c>
    </row>
    <row r="526" spans="1:7" ht="12.75" customHeight="1" x14ac:dyDescent="0.25">
      <c r="A526" s="737" t="s">
        <v>3385</v>
      </c>
      <c r="B526" s="738">
        <v>20474</v>
      </c>
      <c r="C526" s="738">
        <v>20474</v>
      </c>
      <c r="D526" s="738">
        <v>957.13</v>
      </c>
      <c r="E526" s="738">
        <v>957.13300000000004</v>
      </c>
      <c r="F526" s="738">
        <f t="shared" si="8"/>
        <v>21431.13</v>
      </c>
      <c r="G526" s="738">
        <f t="shared" si="8"/>
        <v>21431.133000000002</v>
      </c>
    </row>
    <row r="527" spans="1:7" ht="12.75" customHeight="1" x14ac:dyDescent="0.25">
      <c r="A527" s="737" t="s">
        <v>3386</v>
      </c>
      <c r="B527" s="738">
        <v>17799</v>
      </c>
      <c r="C527" s="738">
        <v>17799</v>
      </c>
      <c r="D527" s="738">
        <v>570.33000000000004</v>
      </c>
      <c r="E527" s="738">
        <v>570.33299999999997</v>
      </c>
      <c r="F527" s="738">
        <f t="shared" si="8"/>
        <v>18369.330000000002</v>
      </c>
      <c r="G527" s="738">
        <f t="shared" si="8"/>
        <v>18369.332999999999</v>
      </c>
    </row>
    <row r="528" spans="1:7" ht="12.75" customHeight="1" x14ac:dyDescent="0.25">
      <c r="A528" s="737" t="s">
        <v>3387</v>
      </c>
      <c r="B528" s="738">
        <v>25984</v>
      </c>
      <c r="C528" s="738">
        <v>25984</v>
      </c>
      <c r="D528" s="738">
        <v>666.86</v>
      </c>
      <c r="E528" s="738">
        <v>666.86199999999997</v>
      </c>
      <c r="F528" s="738">
        <f t="shared" si="8"/>
        <v>26650.86</v>
      </c>
      <c r="G528" s="738">
        <f t="shared" si="8"/>
        <v>26650.862000000001</v>
      </c>
    </row>
    <row r="529" spans="1:7" ht="12.75" customHeight="1" x14ac:dyDescent="0.25">
      <c r="A529" s="737" t="s">
        <v>3388</v>
      </c>
      <c r="B529" s="738">
        <v>19966</v>
      </c>
      <c r="C529" s="738">
        <v>19966</v>
      </c>
      <c r="D529" s="738">
        <v>998.77</v>
      </c>
      <c r="E529" s="738">
        <v>998.76900000000001</v>
      </c>
      <c r="F529" s="738">
        <f t="shared" si="8"/>
        <v>20964.77</v>
      </c>
      <c r="G529" s="738">
        <f t="shared" si="8"/>
        <v>20964.769</v>
      </c>
    </row>
    <row r="530" spans="1:7" ht="12.75" customHeight="1" x14ac:dyDescent="0.25">
      <c r="A530" s="737" t="s">
        <v>3389</v>
      </c>
      <c r="B530" s="738">
        <v>19754</v>
      </c>
      <c r="C530" s="738">
        <v>19754</v>
      </c>
      <c r="D530" s="738">
        <v>515.79999999999995</v>
      </c>
      <c r="E530" s="738">
        <v>515.79700000000003</v>
      </c>
      <c r="F530" s="738">
        <f t="shared" si="8"/>
        <v>20269.8</v>
      </c>
      <c r="G530" s="738">
        <f t="shared" si="8"/>
        <v>20269.796999999999</v>
      </c>
    </row>
    <row r="531" spans="1:7" ht="12.75" customHeight="1" x14ac:dyDescent="0.25">
      <c r="A531" s="737" t="s">
        <v>3390</v>
      </c>
      <c r="B531" s="738">
        <v>19148</v>
      </c>
      <c r="C531" s="738">
        <v>19148</v>
      </c>
      <c r="D531" s="738">
        <v>756.93999999999994</v>
      </c>
      <c r="E531" s="738">
        <v>756.93900000000008</v>
      </c>
      <c r="F531" s="738">
        <f t="shared" si="8"/>
        <v>19904.939999999999</v>
      </c>
      <c r="G531" s="738">
        <f t="shared" si="8"/>
        <v>19904.938999999998</v>
      </c>
    </row>
    <row r="532" spans="1:7" ht="12.75" customHeight="1" x14ac:dyDescent="0.25">
      <c r="A532" s="737" t="s">
        <v>3391</v>
      </c>
      <c r="B532" s="738">
        <v>21362</v>
      </c>
      <c r="C532" s="738">
        <v>21362</v>
      </c>
      <c r="D532" s="738">
        <v>1088.3400000000001</v>
      </c>
      <c r="E532" s="738">
        <v>1088.3409999999999</v>
      </c>
      <c r="F532" s="738">
        <f t="shared" si="8"/>
        <v>22450.34</v>
      </c>
      <c r="G532" s="738">
        <f t="shared" si="8"/>
        <v>22450.341</v>
      </c>
    </row>
    <row r="533" spans="1:7" ht="12.75" customHeight="1" x14ac:dyDescent="0.25">
      <c r="A533" s="737" t="s">
        <v>3392</v>
      </c>
      <c r="B533" s="738">
        <v>19386</v>
      </c>
      <c r="C533" s="738">
        <v>19386</v>
      </c>
      <c r="D533" s="738">
        <v>516.5</v>
      </c>
      <c r="E533" s="738">
        <v>516.50099999999998</v>
      </c>
      <c r="F533" s="738">
        <f t="shared" si="8"/>
        <v>19902.5</v>
      </c>
      <c r="G533" s="738">
        <f t="shared" si="8"/>
        <v>19902.501</v>
      </c>
    </row>
    <row r="534" spans="1:7" ht="12.75" customHeight="1" x14ac:dyDescent="0.25">
      <c r="A534" s="737" t="s">
        <v>3393</v>
      </c>
      <c r="B534" s="738">
        <v>17765</v>
      </c>
      <c r="C534" s="738">
        <v>17765</v>
      </c>
      <c r="D534" s="738">
        <v>436.67</v>
      </c>
      <c r="E534" s="738">
        <v>436.66500000000002</v>
      </c>
      <c r="F534" s="738">
        <f t="shared" si="8"/>
        <v>18201.669999999998</v>
      </c>
      <c r="G534" s="738">
        <f t="shared" si="8"/>
        <v>18201.665000000001</v>
      </c>
    </row>
    <row r="535" spans="1:7" ht="12.75" customHeight="1" x14ac:dyDescent="0.25">
      <c r="A535" s="737" t="s">
        <v>3394</v>
      </c>
      <c r="B535" s="738">
        <v>13489</v>
      </c>
      <c r="C535" s="738">
        <v>13489</v>
      </c>
      <c r="D535" s="738">
        <v>363.09</v>
      </c>
      <c r="E535" s="738">
        <v>363.089</v>
      </c>
      <c r="F535" s="738">
        <f t="shared" si="8"/>
        <v>13852.09</v>
      </c>
      <c r="G535" s="738">
        <f t="shared" si="8"/>
        <v>13852.089</v>
      </c>
    </row>
    <row r="536" spans="1:7" ht="12.75" customHeight="1" x14ac:dyDescent="0.25">
      <c r="A536" s="737" t="s">
        <v>3395</v>
      </c>
      <c r="B536" s="738">
        <v>30463</v>
      </c>
      <c r="C536" s="738">
        <v>30463</v>
      </c>
      <c r="D536" s="738">
        <v>1331.39</v>
      </c>
      <c r="E536" s="738">
        <v>1331.3869999999999</v>
      </c>
      <c r="F536" s="738">
        <f t="shared" si="8"/>
        <v>31794.39</v>
      </c>
      <c r="G536" s="738">
        <f t="shared" si="8"/>
        <v>31794.386999999999</v>
      </c>
    </row>
    <row r="537" spans="1:7" ht="12.75" customHeight="1" x14ac:dyDescent="0.25">
      <c r="A537" s="737" t="s">
        <v>3396</v>
      </c>
      <c r="B537" s="738">
        <v>17571</v>
      </c>
      <c r="C537" s="738">
        <v>17571</v>
      </c>
      <c r="D537" s="738">
        <v>463.62</v>
      </c>
      <c r="E537" s="738">
        <v>463.61799999999999</v>
      </c>
      <c r="F537" s="738">
        <f t="shared" si="8"/>
        <v>18034.62</v>
      </c>
      <c r="G537" s="738">
        <f t="shared" si="8"/>
        <v>18034.617999999999</v>
      </c>
    </row>
    <row r="538" spans="1:7" ht="12.75" customHeight="1" x14ac:dyDescent="0.25">
      <c r="A538" s="737" t="s">
        <v>3397</v>
      </c>
      <c r="B538" s="738">
        <v>14272</v>
      </c>
      <c r="C538" s="738">
        <v>14272</v>
      </c>
      <c r="D538" s="738">
        <v>1089.9100000000001</v>
      </c>
      <c r="E538" s="738">
        <v>1089.9089999999999</v>
      </c>
      <c r="F538" s="738">
        <f t="shared" si="8"/>
        <v>15361.91</v>
      </c>
      <c r="G538" s="738">
        <f t="shared" si="8"/>
        <v>15361.909</v>
      </c>
    </row>
    <row r="539" spans="1:7" ht="12.75" customHeight="1" x14ac:dyDescent="0.25">
      <c r="A539" s="737" t="s">
        <v>3398</v>
      </c>
      <c r="B539" s="738">
        <v>10005</v>
      </c>
      <c r="C539" s="738">
        <v>10005</v>
      </c>
      <c r="D539" s="738">
        <v>263.47000000000003</v>
      </c>
      <c r="E539" s="738">
        <v>263.46800000000002</v>
      </c>
      <c r="F539" s="738">
        <f t="shared" si="8"/>
        <v>10268.469999999999</v>
      </c>
      <c r="G539" s="738">
        <f t="shared" si="8"/>
        <v>10268.468000000001</v>
      </c>
    </row>
    <row r="540" spans="1:7" ht="12.75" customHeight="1" x14ac:dyDescent="0.25">
      <c r="A540" s="737" t="s">
        <v>3399</v>
      </c>
      <c r="B540" s="738">
        <v>8348</v>
      </c>
      <c r="C540" s="738">
        <v>8348</v>
      </c>
      <c r="D540" s="738">
        <v>213.63</v>
      </c>
      <c r="E540" s="738">
        <v>213.62700000000001</v>
      </c>
      <c r="F540" s="738">
        <f t="shared" si="8"/>
        <v>8561.6299999999992</v>
      </c>
      <c r="G540" s="738">
        <f t="shared" si="8"/>
        <v>8561.6270000000004</v>
      </c>
    </row>
    <row r="541" spans="1:7" ht="12.75" customHeight="1" x14ac:dyDescent="0.25">
      <c r="A541" s="737" t="s">
        <v>3400</v>
      </c>
      <c r="B541" s="738">
        <v>18015</v>
      </c>
      <c r="C541" s="738">
        <v>18015</v>
      </c>
      <c r="D541" s="738">
        <v>2014.1999999999998</v>
      </c>
      <c r="E541" s="738">
        <v>2014.1959999999999</v>
      </c>
      <c r="F541" s="738">
        <f t="shared" si="8"/>
        <v>20029.2</v>
      </c>
      <c r="G541" s="738">
        <f t="shared" si="8"/>
        <v>20029.196</v>
      </c>
    </row>
    <row r="542" spans="1:7" ht="12.75" customHeight="1" x14ac:dyDescent="0.25">
      <c r="A542" s="737" t="s">
        <v>3401</v>
      </c>
      <c r="B542" s="738">
        <v>22453</v>
      </c>
      <c r="C542" s="738">
        <v>22453</v>
      </c>
      <c r="D542" s="738">
        <v>614.28</v>
      </c>
      <c r="E542" s="738">
        <v>614.28099999999995</v>
      </c>
      <c r="F542" s="738">
        <f t="shared" si="8"/>
        <v>23067.279999999999</v>
      </c>
      <c r="G542" s="738">
        <f t="shared" si="8"/>
        <v>23067.280999999999</v>
      </c>
    </row>
    <row r="543" spans="1:7" ht="12.75" customHeight="1" x14ac:dyDescent="0.25">
      <c r="A543" s="737" t="s">
        <v>3402</v>
      </c>
      <c r="B543" s="738">
        <v>32231</v>
      </c>
      <c r="C543" s="738">
        <v>32231</v>
      </c>
      <c r="D543" s="738">
        <v>1058.5900000000001</v>
      </c>
      <c r="E543" s="738">
        <v>1058.577</v>
      </c>
      <c r="F543" s="738">
        <f t="shared" si="8"/>
        <v>33289.589999999997</v>
      </c>
      <c r="G543" s="738">
        <f t="shared" si="8"/>
        <v>33289.576999999997</v>
      </c>
    </row>
    <row r="544" spans="1:7" ht="12.75" customHeight="1" x14ac:dyDescent="0.25">
      <c r="A544" s="737" t="s">
        <v>3403</v>
      </c>
      <c r="B544" s="738">
        <v>13031</v>
      </c>
      <c r="C544" s="738">
        <v>13031</v>
      </c>
      <c r="D544" s="738">
        <v>371.26</v>
      </c>
      <c r="E544" s="738">
        <v>371.25599999999997</v>
      </c>
      <c r="F544" s="738">
        <f t="shared" si="8"/>
        <v>13402.26</v>
      </c>
      <c r="G544" s="738">
        <f t="shared" si="8"/>
        <v>13402.255999999999</v>
      </c>
    </row>
    <row r="545" spans="1:7" ht="12.75" customHeight="1" x14ac:dyDescent="0.25">
      <c r="A545" s="737" t="s">
        <v>3404</v>
      </c>
      <c r="B545" s="738">
        <v>21932</v>
      </c>
      <c r="C545" s="738">
        <v>21932</v>
      </c>
      <c r="D545" s="738">
        <v>581.79</v>
      </c>
      <c r="E545" s="738">
        <v>581.79</v>
      </c>
      <c r="F545" s="738">
        <f t="shared" si="8"/>
        <v>22513.79</v>
      </c>
      <c r="G545" s="738">
        <f t="shared" si="8"/>
        <v>22513.79</v>
      </c>
    </row>
    <row r="546" spans="1:7" ht="12.75" customHeight="1" x14ac:dyDescent="0.25">
      <c r="A546" s="737" t="s">
        <v>3405</v>
      </c>
      <c r="B546" s="738">
        <v>18002</v>
      </c>
      <c r="C546" s="738">
        <v>18002</v>
      </c>
      <c r="D546" s="738">
        <v>481.05</v>
      </c>
      <c r="E546" s="738">
        <v>481.048</v>
      </c>
      <c r="F546" s="738">
        <f t="shared" si="8"/>
        <v>18483.05</v>
      </c>
      <c r="G546" s="738">
        <f t="shared" si="8"/>
        <v>18483.047999999999</v>
      </c>
    </row>
    <row r="547" spans="1:7" ht="12.75" customHeight="1" x14ac:dyDescent="0.25">
      <c r="A547" s="737" t="s">
        <v>3406</v>
      </c>
      <c r="B547" s="738">
        <v>15653</v>
      </c>
      <c r="C547" s="738">
        <v>15653</v>
      </c>
      <c r="D547" s="738">
        <v>406.67</v>
      </c>
      <c r="E547" s="738">
        <v>406.66500000000002</v>
      </c>
      <c r="F547" s="738">
        <f t="shared" si="8"/>
        <v>16059.67</v>
      </c>
      <c r="G547" s="738">
        <f t="shared" si="8"/>
        <v>16059.665000000001</v>
      </c>
    </row>
    <row r="548" spans="1:7" ht="12.75" customHeight="1" x14ac:dyDescent="0.25">
      <c r="A548" s="737" t="s">
        <v>3407</v>
      </c>
      <c r="B548" s="738">
        <v>16053</v>
      </c>
      <c r="C548" s="738">
        <v>16053</v>
      </c>
      <c r="D548" s="738">
        <v>427.66</v>
      </c>
      <c r="E548" s="738">
        <v>427.66300000000001</v>
      </c>
      <c r="F548" s="738">
        <f t="shared" si="8"/>
        <v>16480.66</v>
      </c>
      <c r="G548" s="738">
        <f t="shared" si="8"/>
        <v>16480.663</v>
      </c>
    </row>
    <row r="549" spans="1:7" ht="12.75" customHeight="1" x14ac:dyDescent="0.25">
      <c r="A549" s="737" t="s">
        <v>3408</v>
      </c>
      <c r="B549" s="738">
        <v>19520</v>
      </c>
      <c r="C549" s="738">
        <v>19520</v>
      </c>
      <c r="D549" s="738">
        <v>992.15</v>
      </c>
      <c r="E549" s="738">
        <v>992.154</v>
      </c>
      <c r="F549" s="738">
        <f t="shared" si="8"/>
        <v>20512.150000000001</v>
      </c>
      <c r="G549" s="738">
        <f t="shared" si="8"/>
        <v>20512.153999999999</v>
      </c>
    </row>
    <row r="550" spans="1:7" ht="12.75" customHeight="1" x14ac:dyDescent="0.25">
      <c r="A550" s="737" t="s">
        <v>3409</v>
      </c>
      <c r="B550" s="738">
        <v>18430</v>
      </c>
      <c r="C550" s="738">
        <v>18430</v>
      </c>
      <c r="D550" s="738">
        <v>441.42</v>
      </c>
      <c r="E550" s="738">
        <v>441.41899999999998</v>
      </c>
      <c r="F550" s="738">
        <f t="shared" si="8"/>
        <v>18871.419999999998</v>
      </c>
      <c r="G550" s="738">
        <f t="shared" si="8"/>
        <v>18871.419000000002</v>
      </c>
    </row>
    <row r="551" spans="1:7" ht="12.75" customHeight="1" x14ac:dyDescent="0.25">
      <c r="A551" s="737" t="s">
        <v>3410</v>
      </c>
      <c r="B551" s="738">
        <v>14389</v>
      </c>
      <c r="C551" s="738">
        <v>14389</v>
      </c>
      <c r="D551" s="738">
        <v>381.48</v>
      </c>
      <c r="E551" s="738">
        <v>381.47800000000001</v>
      </c>
      <c r="F551" s="738">
        <f t="shared" si="8"/>
        <v>14770.48</v>
      </c>
      <c r="G551" s="738">
        <f t="shared" si="8"/>
        <v>14770.477999999999</v>
      </c>
    </row>
    <row r="552" spans="1:7" ht="12.75" customHeight="1" x14ac:dyDescent="0.25">
      <c r="A552" s="737" t="s">
        <v>3411</v>
      </c>
      <c r="B552" s="738">
        <v>4811</v>
      </c>
      <c r="C552" s="738">
        <v>4811</v>
      </c>
      <c r="D552" s="738">
        <v>127.52</v>
      </c>
      <c r="E552" s="738">
        <v>127.51600000000001</v>
      </c>
      <c r="F552" s="738">
        <f t="shared" si="8"/>
        <v>4938.5200000000004</v>
      </c>
      <c r="G552" s="738">
        <f t="shared" si="8"/>
        <v>4938.5159999999996</v>
      </c>
    </row>
    <row r="553" spans="1:7" ht="12.75" customHeight="1" x14ac:dyDescent="0.25">
      <c r="A553" s="737" t="s">
        <v>3412</v>
      </c>
      <c r="B553" s="738">
        <v>15903</v>
      </c>
      <c r="C553" s="738">
        <v>15903</v>
      </c>
      <c r="D553" s="738">
        <v>398.69</v>
      </c>
      <c r="E553" s="738">
        <v>398.69099999999997</v>
      </c>
      <c r="F553" s="738">
        <f t="shared" si="8"/>
        <v>16301.69</v>
      </c>
      <c r="G553" s="738">
        <f t="shared" si="8"/>
        <v>16301.691000000001</v>
      </c>
    </row>
    <row r="554" spans="1:7" ht="12.75" customHeight="1" x14ac:dyDescent="0.25">
      <c r="A554" s="737" t="s">
        <v>3413</v>
      </c>
      <c r="B554" s="738">
        <v>20112</v>
      </c>
      <c r="C554" s="738">
        <v>20112</v>
      </c>
      <c r="D554" s="738">
        <v>507.06</v>
      </c>
      <c r="E554" s="738">
        <v>507.06</v>
      </c>
      <c r="F554" s="738">
        <f t="shared" si="8"/>
        <v>20619.060000000001</v>
      </c>
      <c r="G554" s="738">
        <f t="shared" si="8"/>
        <v>20619.060000000001</v>
      </c>
    </row>
    <row r="555" spans="1:7" ht="12.75" customHeight="1" x14ac:dyDescent="0.25">
      <c r="A555" s="737" t="s">
        <v>3414</v>
      </c>
      <c r="B555" s="738">
        <v>20195</v>
      </c>
      <c r="C555" s="738">
        <v>20195</v>
      </c>
      <c r="D555" s="738">
        <v>512.62</v>
      </c>
      <c r="E555" s="738">
        <v>512.625</v>
      </c>
      <c r="F555" s="738">
        <f t="shared" si="8"/>
        <v>20707.62</v>
      </c>
      <c r="G555" s="738">
        <f t="shared" si="8"/>
        <v>20707.625</v>
      </c>
    </row>
    <row r="556" spans="1:7" ht="12.75" customHeight="1" x14ac:dyDescent="0.25">
      <c r="A556" s="737" t="s">
        <v>3415</v>
      </c>
      <c r="B556" s="738">
        <v>19614</v>
      </c>
      <c r="C556" s="738">
        <v>19614</v>
      </c>
      <c r="D556" s="738">
        <v>644.65000000000009</v>
      </c>
      <c r="E556" s="738">
        <v>644.64699999999993</v>
      </c>
      <c r="F556" s="738">
        <f t="shared" si="8"/>
        <v>20258.650000000001</v>
      </c>
      <c r="G556" s="738">
        <f t="shared" si="8"/>
        <v>20258.647000000001</v>
      </c>
    </row>
    <row r="557" spans="1:7" ht="12.75" customHeight="1" x14ac:dyDescent="0.25">
      <c r="A557" s="737" t="s">
        <v>3416</v>
      </c>
      <c r="B557" s="738">
        <v>21940</v>
      </c>
      <c r="C557" s="738">
        <v>21939.65</v>
      </c>
      <c r="D557" s="738">
        <v>562.66</v>
      </c>
      <c r="E557" s="738">
        <v>562.65899999999999</v>
      </c>
      <c r="F557" s="738">
        <f t="shared" si="8"/>
        <v>22502.66</v>
      </c>
      <c r="G557" s="738">
        <f t="shared" si="8"/>
        <v>22502.309000000001</v>
      </c>
    </row>
    <row r="558" spans="1:7" ht="12.75" customHeight="1" x14ac:dyDescent="0.25">
      <c r="A558" s="737" t="s">
        <v>3417</v>
      </c>
      <c r="B558" s="738">
        <v>14878</v>
      </c>
      <c r="C558" s="738">
        <v>14878</v>
      </c>
      <c r="D558" s="738">
        <v>368.49</v>
      </c>
      <c r="E558" s="738">
        <v>368.49</v>
      </c>
      <c r="F558" s="738">
        <f t="shared" si="8"/>
        <v>15246.49</v>
      </c>
      <c r="G558" s="738">
        <f t="shared" si="8"/>
        <v>15246.49</v>
      </c>
    </row>
    <row r="559" spans="1:7" ht="12.75" customHeight="1" x14ac:dyDescent="0.25">
      <c r="A559" s="737" t="s">
        <v>3418</v>
      </c>
      <c r="B559" s="738">
        <v>19094</v>
      </c>
      <c r="C559" s="738">
        <v>19094</v>
      </c>
      <c r="D559" s="738">
        <v>479.04</v>
      </c>
      <c r="E559" s="738">
        <v>479.04199999999997</v>
      </c>
      <c r="F559" s="738">
        <f t="shared" si="8"/>
        <v>19573.04</v>
      </c>
      <c r="G559" s="738">
        <f t="shared" si="8"/>
        <v>19573.042000000001</v>
      </c>
    </row>
    <row r="560" spans="1:7" ht="12.75" customHeight="1" x14ac:dyDescent="0.25">
      <c r="A560" s="737" t="s">
        <v>3419</v>
      </c>
      <c r="B560" s="738">
        <v>18830</v>
      </c>
      <c r="C560" s="738">
        <v>18830</v>
      </c>
      <c r="D560" s="738">
        <v>473.5</v>
      </c>
      <c r="E560" s="738">
        <v>473.50200000000001</v>
      </c>
      <c r="F560" s="738">
        <f t="shared" si="8"/>
        <v>19303.5</v>
      </c>
      <c r="G560" s="738">
        <f t="shared" si="8"/>
        <v>19303.502</v>
      </c>
    </row>
    <row r="561" spans="1:7" ht="12.75" customHeight="1" x14ac:dyDescent="0.25">
      <c r="A561" s="737" t="s">
        <v>3420</v>
      </c>
      <c r="B561" s="738">
        <v>19103</v>
      </c>
      <c r="C561" s="738">
        <v>19103</v>
      </c>
      <c r="D561" s="738">
        <v>458.79</v>
      </c>
      <c r="E561" s="738">
        <v>458.786</v>
      </c>
      <c r="F561" s="738">
        <f t="shared" si="8"/>
        <v>19561.79</v>
      </c>
      <c r="G561" s="738">
        <f t="shared" si="8"/>
        <v>19561.786</v>
      </c>
    </row>
    <row r="562" spans="1:7" ht="12.75" customHeight="1" x14ac:dyDescent="0.25">
      <c r="A562" s="737" t="s">
        <v>3421</v>
      </c>
      <c r="B562" s="738">
        <v>26345</v>
      </c>
      <c r="C562" s="738">
        <v>26345</v>
      </c>
      <c r="D562" s="738">
        <v>690.87</v>
      </c>
      <c r="E562" s="738">
        <v>690.87099999999998</v>
      </c>
      <c r="F562" s="738">
        <f t="shared" si="8"/>
        <v>27035.87</v>
      </c>
      <c r="G562" s="738">
        <f t="shared" si="8"/>
        <v>27035.870999999999</v>
      </c>
    </row>
    <row r="563" spans="1:7" ht="12.75" customHeight="1" x14ac:dyDescent="0.25">
      <c r="A563" s="737" t="s">
        <v>3422</v>
      </c>
      <c r="B563" s="738">
        <v>24308</v>
      </c>
      <c r="C563" s="738">
        <v>24308</v>
      </c>
      <c r="D563" s="738">
        <v>807.40000000000009</v>
      </c>
      <c r="E563" s="738">
        <v>807.40200000000004</v>
      </c>
      <c r="F563" s="738">
        <f t="shared" si="8"/>
        <v>25115.4</v>
      </c>
      <c r="G563" s="738">
        <f t="shared" si="8"/>
        <v>25115.402000000002</v>
      </c>
    </row>
    <row r="564" spans="1:7" ht="12.75" customHeight="1" x14ac:dyDescent="0.25">
      <c r="A564" s="737" t="s">
        <v>3423</v>
      </c>
      <c r="B564" s="738">
        <v>14967</v>
      </c>
      <c r="C564" s="738">
        <v>14967</v>
      </c>
      <c r="D564" s="738">
        <v>456.72</v>
      </c>
      <c r="E564" s="738">
        <v>456.72399999999999</v>
      </c>
      <c r="F564" s="738">
        <f t="shared" si="8"/>
        <v>15423.72</v>
      </c>
      <c r="G564" s="738">
        <f t="shared" si="8"/>
        <v>15423.724</v>
      </c>
    </row>
    <row r="565" spans="1:7" ht="12.75" customHeight="1" x14ac:dyDescent="0.25">
      <c r="A565" s="737" t="s">
        <v>3424</v>
      </c>
      <c r="B565" s="738">
        <v>19762</v>
      </c>
      <c r="C565" s="738">
        <v>19762</v>
      </c>
      <c r="D565" s="738">
        <v>931.43000000000006</v>
      </c>
      <c r="E565" s="738">
        <v>931.43100000000004</v>
      </c>
      <c r="F565" s="738">
        <f t="shared" si="8"/>
        <v>20693.43</v>
      </c>
      <c r="G565" s="738">
        <f t="shared" si="8"/>
        <v>20693.431</v>
      </c>
    </row>
    <row r="566" spans="1:7" ht="12.75" customHeight="1" x14ac:dyDescent="0.25">
      <c r="A566" s="737" t="s">
        <v>3425</v>
      </c>
      <c r="B566" s="738">
        <v>19288</v>
      </c>
      <c r="C566" s="738">
        <v>19288</v>
      </c>
      <c r="D566" s="738">
        <v>475.42</v>
      </c>
      <c r="E566" s="738">
        <v>475.41699999999997</v>
      </c>
      <c r="F566" s="738">
        <f t="shared" si="8"/>
        <v>19763.419999999998</v>
      </c>
      <c r="G566" s="738">
        <f t="shared" si="8"/>
        <v>19763.417000000001</v>
      </c>
    </row>
    <row r="567" spans="1:7" ht="12.75" customHeight="1" x14ac:dyDescent="0.25">
      <c r="A567" s="737" t="s">
        <v>3426</v>
      </c>
      <c r="B567" s="738">
        <v>15658</v>
      </c>
      <c r="C567" s="738">
        <v>15658</v>
      </c>
      <c r="D567" s="738">
        <v>1220.9499999999998</v>
      </c>
      <c r="E567" s="738">
        <v>1220.951</v>
      </c>
      <c r="F567" s="738">
        <f t="shared" si="8"/>
        <v>16878.95</v>
      </c>
      <c r="G567" s="738">
        <f t="shared" si="8"/>
        <v>16878.951000000001</v>
      </c>
    </row>
    <row r="568" spans="1:7" ht="12.75" customHeight="1" x14ac:dyDescent="0.25">
      <c r="A568" s="737" t="s">
        <v>3427</v>
      </c>
      <c r="B568" s="738">
        <v>15211</v>
      </c>
      <c r="C568" s="738">
        <v>15211</v>
      </c>
      <c r="D568" s="738">
        <v>386.17</v>
      </c>
      <c r="E568" s="738">
        <v>386.16800000000001</v>
      </c>
      <c r="F568" s="738">
        <f t="shared" si="8"/>
        <v>15597.17</v>
      </c>
      <c r="G568" s="738">
        <f t="shared" si="8"/>
        <v>15597.168</v>
      </c>
    </row>
    <row r="569" spans="1:7" ht="12.75" customHeight="1" x14ac:dyDescent="0.25">
      <c r="A569" s="737" t="s">
        <v>3428</v>
      </c>
      <c r="B569" s="738">
        <v>14823</v>
      </c>
      <c r="C569" s="738">
        <v>14823</v>
      </c>
      <c r="D569" s="738">
        <v>1012.41</v>
      </c>
      <c r="E569" s="738">
        <v>1012.4059999999999</v>
      </c>
      <c r="F569" s="738">
        <f t="shared" si="8"/>
        <v>15835.41</v>
      </c>
      <c r="G569" s="738">
        <f t="shared" si="8"/>
        <v>15835.405999999999</v>
      </c>
    </row>
    <row r="570" spans="1:7" ht="12.75" customHeight="1" x14ac:dyDescent="0.25">
      <c r="A570" s="737" t="s">
        <v>3429</v>
      </c>
      <c r="B570" s="738">
        <v>16823</v>
      </c>
      <c r="C570" s="738">
        <v>16823</v>
      </c>
      <c r="D570" s="738">
        <v>416.52</v>
      </c>
      <c r="E570" s="738">
        <v>416.517</v>
      </c>
      <c r="F570" s="738">
        <f t="shared" si="8"/>
        <v>17239.52</v>
      </c>
      <c r="G570" s="738">
        <f t="shared" si="8"/>
        <v>17239.517</v>
      </c>
    </row>
    <row r="571" spans="1:7" ht="12.75" customHeight="1" x14ac:dyDescent="0.25">
      <c r="A571" s="737" t="s">
        <v>3430</v>
      </c>
      <c r="B571" s="738">
        <v>13521</v>
      </c>
      <c r="C571" s="738">
        <v>13521</v>
      </c>
      <c r="D571" s="738">
        <v>353.27</v>
      </c>
      <c r="E571" s="738">
        <v>353.27100000000002</v>
      </c>
      <c r="F571" s="738">
        <f t="shared" si="8"/>
        <v>13874.27</v>
      </c>
      <c r="G571" s="738">
        <f t="shared" si="8"/>
        <v>13874.271000000001</v>
      </c>
    </row>
    <row r="572" spans="1:7" ht="12.75" customHeight="1" x14ac:dyDescent="0.25">
      <c r="A572" s="737" t="s">
        <v>3431</v>
      </c>
      <c r="B572" s="738">
        <v>14405</v>
      </c>
      <c r="C572" s="738">
        <v>14405</v>
      </c>
      <c r="D572" s="738">
        <v>387.12</v>
      </c>
      <c r="E572" s="738">
        <v>387.11799999999999</v>
      </c>
      <c r="F572" s="738">
        <f t="shared" si="8"/>
        <v>14792.12</v>
      </c>
      <c r="G572" s="738">
        <f t="shared" si="8"/>
        <v>14792.118</v>
      </c>
    </row>
    <row r="573" spans="1:7" ht="12.75" customHeight="1" x14ac:dyDescent="0.25">
      <c r="A573" s="737" t="s">
        <v>3432</v>
      </c>
      <c r="B573" s="738">
        <v>15700</v>
      </c>
      <c r="C573" s="738">
        <v>15700</v>
      </c>
      <c r="D573" s="738">
        <v>419.62</v>
      </c>
      <c r="E573" s="738">
        <v>419.61599999999999</v>
      </c>
      <c r="F573" s="738">
        <f t="shared" si="8"/>
        <v>16119.62</v>
      </c>
      <c r="G573" s="738">
        <f t="shared" si="8"/>
        <v>16119.616</v>
      </c>
    </row>
    <row r="574" spans="1:7" ht="12.75" customHeight="1" x14ac:dyDescent="0.25">
      <c r="A574" s="737" t="s">
        <v>3433</v>
      </c>
      <c r="B574" s="738">
        <v>15175</v>
      </c>
      <c r="C574" s="738">
        <v>15175</v>
      </c>
      <c r="D574" s="738">
        <v>446.98</v>
      </c>
      <c r="E574" s="738">
        <v>446.983</v>
      </c>
      <c r="F574" s="738">
        <f t="shared" si="8"/>
        <v>15621.98</v>
      </c>
      <c r="G574" s="738">
        <f t="shared" si="8"/>
        <v>15621.983</v>
      </c>
    </row>
    <row r="575" spans="1:7" ht="12.75" customHeight="1" x14ac:dyDescent="0.25">
      <c r="A575" s="737" t="s">
        <v>3434</v>
      </c>
      <c r="B575" s="738">
        <v>19756</v>
      </c>
      <c r="C575" s="738">
        <v>19756</v>
      </c>
      <c r="D575" s="738">
        <v>531.58000000000004</v>
      </c>
      <c r="E575" s="738">
        <v>531.58399999999995</v>
      </c>
      <c r="F575" s="738">
        <f t="shared" si="8"/>
        <v>20287.580000000002</v>
      </c>
      <c r="G575" s="738">
        <f t="shared" si="8"/>
        <v>20287.583999999999</v>
      </c>
    </row>
    <row r="576" spans="1:7" ht="12.75" customHeight="1" x14ac:dyDescent="0.25">
      <c r="A576" s="737" t="s">
        <v>3435</v>
      </c>
      <c r="B576" s="738">
        <v>29833</v>
      </c>
      <c r="C576" s="738">
        <v>29833</v>
      </c>
      <c r="D576" s="738">
        <v>730.28</v>
      </c>
      <c r="E576" s="738">
        <v>730.28099999999995</v>
      </c>
      <c r="F576" s="738">
        <f t="shared" si="8"/>
        <v>30563.279999999999</v>
      </c>
      <c r="G576" s="738">
        <f t="shared" si="8"/>
        <v>30563.280999999999</v>
      </c>
    </row>
    <row r="577" spans="1:7" ht="12.75" customHeight="1" x14ac:dyDescent="0.25">
      <c r="A577" s="737" t="s">
        <v>3436</v>
      </c>
      <c r="B577" s="738">
        <v>3315</v>
      </c>
      <c r="C577" s="738">
        <v>3315</v>
      </c>
      <c r="D577" s="738">
        <v>90.11</v>
      </c>
      <c r="E577" s="738">
        <v>90.108999999999995</v>
      </c>
      <c r="F577" s="738">
        <f t="shared" si="8"/>
        <v>3405.11</v>
      </c>
      <c r="G577" s="738">
        <f t="shared" si="8"/>
        <v>3405.1089999999999</v>
      </c>
    </row>
    <row r="578" spans="1:7" ht="22.5" customHeight="1" x14ac:dyDescent="0.25">
      <c r="A578" s="737" t="s">
        <v>3437</v>
      </c>
      <c r="B578" s="738">
        <v>31178</v>
      </c>
      <c r="C578" s="738">
        <v>31178</v>
      </c>
      <c r="D578" s="738">
        <v>689.67</v>
      </c>
      <c r="E578" s="738">
        <v>689.67200000000003</v>
      </c>
      <c r="F578" s="738">
        <f t="shared" si="8"/>
        <v>31867.67</v>
      </c>
      <c r="G578" s="738">
        <f t="shared" si="8"/>
        <v>31867.671999999999</v>
      </c>
    </row>
    <row r="579" spans="1:7" ht="22.5" customHeight="1" x14ac:dyDescent="0.25">
      <c r="A579" s="737" t="s">
        <v>3438</v>
      </c>
      <c r="B579" s="738">
        <v>4054</v>
      </c>
      <c r="C579" s="738">
        <v>4054</v>
      </c>
      <c r="D579" s="738">
        <v>90.49</v>
      </c>
      <c r="E579" s="738">
        <v>90.484999999999999</v>
      </c>
      <c r="F579" s="738">
        <f t="shared" si="8"/>
        <v>4144.49</v>
      </c>
      <c r="G579" s="738">
        <f t="shared" si="8"/>
        <v>4144.4849999999997</v>
      </c>
    </row>
    <row r="580" spans="1:7" ht="12.75" customHeight="1" x14ac:dyDescent="0.25">
      <c r="A580" s="737" t="s">
        <v>3439</v>
      </c>
      <c r="B580" s="738">
        <v>17863</v>
      </c>
      <c r="C580" s="738">
        <v>17863</v>
      </c>
      <c r="D580" s="738">
        <v>439.01</v>
      </c>
      <c r="E580" s="738">
        <v>439.00700000000001</v>
      </c>
      <c r="F580" s="738">
        <f t="shared" si="8"/>
        <v>18302.009999999998</v>
      </c>
      <c r="G580" s="738">
        <f t="shared" si="8"/>
        <v>18302.007000000001</v>
      </c>
    </row>
    <row r="581" spans="1:7" ht="12.75" customHeight="1" x14ac:dyDescent="0.25">
      <c r="A581" s="737" t="s">
        <v>3440</v>
      </c>
      <c r="B581" s="738">
        <v>22603</v>
      </c>
      <c r="C581" s="738">
        <v>22603</v>
      </c>
      <c r="D581" s="738">
        <v>1065.5999999999999</v>
      </c>
      <c r="E581" s="738">
        <v>1055.269</v>
      </c>
      <c r="F581" s="738">
        <f t="shared" si="8"/>
        <v>23668.6</v>
      </c>
      <c r="G581" s="738">
        <f t="shared" si="8"/>
        <v>23658.269</v>
      </c>
    </row>
    <row r="582" spans="1:7" ht="12.75" customHeight="1" x14ac:dyDescent="0.25">
      <c r="A582" s="737" t="s">
        <v>3441</v>
      </c>
      <c r="B582" s="738">
        <v>10259</v>
      </c>
      <c r="C582" s="738">
        <v>10259</v>
      </c>
      <c r="D582" s="738">
        <v>275.58</v>
      </c>
      <c r="E582" s="738">
        <v>275.584</v>
      </c>
      <c r="F582" s="738">
        <f t="shared" ref="F582:G615" si="9">B582+D582</f>
        <v>10534.58</v>
      </c>
      <c r="G582" s="738">
        <f t="shared" si="9"/>
        <v>10534.584000000001</v>
      </c>
    </row>
    <row r="583" spans="1:7" ht="12.75" customHeight="1" x14ac:dyDescent="0.25">
      <c r="A583" s="737" t="s">
        <v>3442</v>
      </c>
      <c r="B583" s="738">
        <v>2186</v>
      </c>
      <c r="C583" s="738">
        <v>2186</v>
      </c>
      <c r="D583" s="738">
        <v>52.37</v>
      </c>
      <c r="E583" s="738">
        <v>52.371000000000002</v>
      </c>
      <c r="F583" s="738">
        <f t="shared" si="9"/>
        <v>2238.37</v>
      </c>
      <c r="G583" s="738">
        <f t="shared" si="9"/>
        <v>2238.3710000000001</v>
      </c>
    </row>
    <row r="584" spans="1:7" ht="12.75" customHeight="1" x14ac:dyDescent="0.25">
      <c r="A584" s="737" t="s">
        <v>3443</v>
      </c>
      <c r="B584" s="738">
        <v>14641</v>
      </c>
      <c r="C584" s="738">
        <v>14641</v>
      </c>
      <c r="D584" s="738">
        <v>403.64</v>
      </c>
      <c r="E584" s="738">
        <v>403.642</v>
      </c>
      <c r="F584" s="738">
        <f t="shared" si="9"/>
        <v>15044.64</v>
      </c>
      <c r="G584" s="738">
        <f t="shared" si="9"/>
        <v>15044.642</v>
      </c>
    </row>
    <row r="585" spans="1:7" ht="12.75" customHeight="1" x14ac:dyDescent="0.25">
      <c r="A585" s="737" t="s">
        <v>3444</v>
      </c>
      <c r="B585" s="738">
        <v>9576</v>
      </c>
      <c r="C585" s="738">
        <v>9576</v>
      </c>
      <c r="D585" s="738">
        <v>260.20999999999998</v>
      </c>
      <c r="E585" s="738">
        <v>260.21300000000002</v>
      </c>
      <c r="F585" s="738">
        <f t="shared" si="9"/>
        <v>9836.2099999999991</v>
      </c>
      <c r="G585" s="738">
        <f t="shared" si="9"/>
        <v>9836.2129999999997</v>
      </c>
    </row>
    <row r="586" spans="1:7" ht="12.75" customHeight="1" x14ac:dyDescent="0.25">
      <c r="A586" s="737" t="s">
        <v>3445</v>
      </c>
      <c r="B586" s="738">
        <v>14117</v>
      </c>
      <c r="C586" s="738">
        <v>14117</v>
      </c>
      <c r="D586" s="738">
        <v>362.23</v>
      </c>
      <c r="E586" s="738">
        <v>362.23</v>
      </c>
      <c r="F586" s="738">
        <f t="shared" si="9"/>
        <v>14479.23</v>
      </c>
      <c r="G586" s="738">
        <f t="shared" si="9"/>
        <v>14479.23</v>
      </c>
    </row>
    <row r="587" spans="1:7" ht="12.75" customHeight="1" x14ac:dyDescent="0.25">
      <c r="A587" s="737" t="s">
        <v>3446</v>
      </c>
      <c r="B587" s="738">
        <v>13985</v>
      </c>
      <c r="C587" s="738">
        <v>13985</v>
      </c>
      <c r="D587" s="738">
        <v>400.09</v>
      </c>
      <c r="E587" s="738">
        <v>399.99</v>
      </c>
      <c r="F587" s="738">
        <f t="shared" si="9"/>
        <v>14385.09</v>
      </c>
      <c r="G587" s="738">
        <f t="shared" si="9"/>
        <v>14384.99</v>
      </c>
    </row>
    <row r="588" spans="1:7" ht="12.75" customHeight="1" x14ac:dyDescent="0.25">
      <c r="A588" s="737" t="s">
        <v>3447</v>
      </c>
      <c r="B588" s="738">
        <v>1567</v>
      </c>
      <c r="C588" s="738">
        <v>1567</v>
      </c>
      <c r="D588" s="738">
        <v>42.55</v>
      </c>
      <c r="E588" s="738">
        <v>42.551000000000002</v>
      </c>
      <c r="F588" s="738">
        <f t="shared" si="9"/>
        <v>1609.55</v>
      </c>
      <c r="G588" s="738">
        <f t="shared" si="9"/>
        <v>1609.5509999999999</v>
      </c>
    </row>
    <row r="589" spans="1:7" ht="12.75" customHeight="1" x14ac:dyDescent="0.25">
      <c r="A589" s="737" t="s">
        <v>3448</v>
      </c>
      <c r="B589" s="738">
        <v>31057</v>
      </c>
      <c r="C589" s="738">
        <v>31057</v>
      </c>
      <c r="D589" s="738">
        <v>778.03</v>
      </c>
      <c r="E589" s="738">
        <v>778.029</v>
      </c>
      <c r="F589" s="738">
        <f t="shared" si="9"/>
        <v>31835.03</v>
      </c>
      <c r="G589" s="738">
        <f t="shared" si="9"/>
        <v>31835.028999999999</v>
      </c>
    </row>
    <row r="590" spans="1:7" ht="12.75" customHeight="1" x14ac:dyDescent="0.25">
      <c r="A590" s="737" t="s">
        <v>3449</v>
      </c>
      <c r="B590" s="738">
        <v>5485</v>
      </c>
      <c r="C590" s="738">
        <v>5485</v>
      </c>
      <c r="D590" s="738">
        <v>128.71</v>
      </c>
      <c r="E590" s="738">
        <v>128.709</v>
      </c>
      <c r="F590" s="738">
        <f t="shared" si="9"/>
        <v>5613.71</v>
      </c>
      <c r="G590" s="738">
        <f t="shared" si="9"/>
        <v>5613.7089999999998</v>
      </c>
    </row>
    <row r="591" spans="1:7" ht="12.75" customHeight="1" x14ac:dyDescent="0.25">
      <c r="A591" s="737" t="s">
        <v>3450</v>
      </c>
      <c r="B591" s="738">
        <v>5551</v>
      </c>
      <c r="C591" s="738">
        <v>5551</v>
      </c>
      <c r="D591" s="738">
        <v>783.24</v>
      </c>
      <c r="E591" s="738">
        <v>783.23599999999999</v>
      </c>
      <c r="F591" s="738">
        <f t="shared" si="9"/>
        <v>6334.24</v>
      </c>
      <c r="G591" s="738">
        <f t="shared" si="9"/>
        <v>6334.2359999999999</v>
      </c>
    </row>
    <row r="592" spans="1:7" ht="12.75" customHeight="1" x14ac:dyDescent="0.25">
      <c r="A592" s="737" t="s">
        <v>3451</v>
      </c>
      <c r="B592" s="738">
        <v>6331</v>
      </c>
      <c r="C592" s="738">
        <v>6331</v>
      </c>
      <c r="D592" s="738">
        <v>171.91</v>
      </c>
      <c r="E592" s="738">
        <v>171.91</v>
      </c>
      <c r="F592" s="738">
        <f t="shared" si="9"/>
        <v>6502.91</v>
      </c>
      <c r="G592" s="738">
        <f t="shared" si="9"/>
        <v>6502.91</v>
      </c>
    </row>
    <row r="593" spans="1:7" ht="12.75" customHeight="1" x14ac:dyDescent="0.25">
      <c r="A593" s="737" t="s">
        <v>3452</v>
      </c>
      <c r="B593" s="738">
        <v>5591</v>
      </c>
      <c r="C593" s="738">
        <v>5591</v>
      </c>
      <c r="D593" s="738">
        <v>128.19999999999999</v>
      </c>
      <c r="E593" s="738">
        <v>128.20400000000001</v>
      </c>
      <c r="F593" s="738">
        <f t="shared" si="9"/>
        <v>5719.2</v>
      </c>
      <c r="G593" s="738">
        <f t="shared" si="9"/>
        <v>5719.2039999999997</v>
      </c>
    </row>
    <row r="594" spans="1:7" ht="12.75" customHeight="1" x14ac:dyDescent="0.25">
      <c r="A594" s="737" t="s">
        <v>3453</v>
      </c>
      <c r="B594" s="738">
        <v>25814</v>
      </c>
      <c r="C594" s="738">
        <v>25814</v>
      </c>
      <c r="D594" s="738">
        <v>666.07</v>
      </c>
      <c r="E594" s="738">
        <v>666.06700000000001</v>
      </c>
      <c r="F594" s="738">
        <f t="shared" si="9"/>
        <v>26480.07</v>
      </c>
      <c r="G594" s="738">
        <f t="shared" si="9"/>
        <v>26480.066999999999</v>
      </c>
    </row>
    <row r="595" spans="1:7" ht="12.75" customHeight="1" x14ac:dyDescent="0.25">
      <c r="A595" s="737" t="s">
        <v>3454</v>
      </c>
      <c r="B595" s="738">
        <v>13880</v>
      </c>
      <c r="C595" s="738">
        <v>13880</v>
      </c>
      <c r="D595" s="738">
        <v>347.56</v>
      </c>
      <c r="E595" s="738">
        <v>347.56099999999998</v>
      </c>
      <c r="F595" s="738">
        <f t="shared" si="9"/>
        <v>14227.56</v>
      </c>
      <c r="G595" s="738">
        <f t="shared" si="9"/>
        <v>14227.561</v>
      </c>
    </row>
    <row r="596" spans="1:7" ht="12.75" customHeight="1" x14ac:dyDescent="0.25">
      <c r="A596" s="737" t="s">
        <v>3455</v>
      </c>
      <c r="B596" s="738">
        <v>2926</v>
      </c>
      <c r="C596" s="738">
        <v>2926</v>
      </c>
      <c r="D596" s="738">
        <v>72.8</v>
      </c>
      <c r="E596" s="738">
        <v>72.8</v>
      </c>
      <c r="F596" s="738">
        <f t="shared" si="9"/>
        <v>2998.8</v>
      </c>
      <c r="G596" s="738">
        <f t="shared" si="9"/>
        <v>2998.8</v>
      </c>
    </row>
    <row r="597" spans="1:7" ht="12.75" customHeight="1" x14ac:dyDescent="0.25">
      <c r="A597" s="737" t="s">
        <v>3456</v>
      </c>
      <c r="B597" s="738">
        <v>8708</v>
      </c>
      <c r="C597" s="738">
        <v>8708</v>
      </c>
      <c r="D597" s="738">
        <v>217.41</v>
      </c>
      <c r="E597" s="738">
        <v>217.411</v>
      </c>
      <c r="F597" s="738">
        <f t="shared" si="9"/>
        <v>8925.41</v>
      </c>
      <c r="G597" s="738">
        <f t="shared" si="9"/>
        <v>8925.4110000000001</v>
      </c>
    </row>
    <row r="598" spans="1:7" ht="12.75" customHeight="1" x14ac:dyDescent="0.25">
      <c r="A598" s="737" t="s">
        <v>3457</v>
      </c>
      <c r="B598" s="738">
        <v>14120</v>
      </c>
      <c r="C598" s="738">
        <v>14120</v>
      </c>
      <c r="D598" s="738">
        <v>373.04</v>
      </c>
      <c r="E598" s="738">
        <v>373.04399999999998</v>
      </c>
      <c r="F598" s="738">
        <f t="shared" si="9"/>
        <v>14493.04</v>
      </c>
      <c r="G598" s="738">
        <f t="shared" si="9"/>
        <v>14493.044</v>
      </c>
    </row>
    <row r="599" spans="1:7" ht="12.75" customHeight="1" x14ac:dyDescent="0.25">
      <c r="A599" s="737" t="s">
        <v>3458</v>
      </c>
      <c r="B599" s="738">
        <v>17954</v>
      </c>
      <c r="C599" s="738">
        <v>17954</v>
      </c>
      <c r="D599" s="738">
        <v>486.92</v>
      </c>
      <c r="E599" s="738">
        <v>486.91899999999998</v>
      </c>
      <c r="F599" s="738">
        <f t="shared" si="9"/>
        <v>18440.919999999998</v>
      </c>
      <c r="G599" s="738">
        <f t="shared" si="9"/>
        <v>18440.919000000002</v>
      </c>
    </row>
    <row r="600" spans="1:7" ht="12.75" customHeight="1" x14ac:dyDescent="0.25">
      <c r="A600" s="737" t="s">
        <v>3459</v>
      </c>
      <c r="B600" s="738">
        <v>18085</v>
      </c>
      <c r="C600" s="738">
        <v>18085</v>
      </c>
      <c r="D600" s="738">
        <v>469.03</v>
      </c>
      <c r="E600" s="738">
        <v>469.03100000000001</v>
      </c>
      <c r="F600" s="738">
        <f t="shared" si="9"/>
        <v>18554.03</v>
      </c>
      <c r="G600" s="738">
        <f t="shared" si="9"/>
        <v>18554.030999999999</v>
      </c>
    </row>
    <row r="601" spans="1:7" ht="12.75" customHeight="1" x14ac:dyDescent="0.25">
      <c r="A601" s="737" t="s">
        <v>3460</v>
      </c>
      <c r="B601" s="738">
        <v>11252</v>
      </c>
      <c r="C601" s="738">
        <v>11252</v>
      </c>
      <c r="D601" s="738">
        <v>310.67</v>
      </c>
      <c r="E601" s="738">
        <v>310.66500000000002</v>
      </c>
      <c r="F601" s="738">
        <f t="shared" si="9"/>
        <v>11562.67</v>
      </c>
      <c r="G601" s="738">
        <f t="shared" si="9"/>
        <v>11562.665000000001</v>
      </c>
    </row>
    <row r="602" spans="1:7" ht="12.75" customHeight="1" x14ac:dyDescent="0.25">
      <c r="A602" s="737" t="s">
        <v>3461</v>
      </c>
      <c r="B602" s="738">
        <v>2667</v>
      </c>
      <c r="C602" s="738">
        <v>2667</v>
      </c>
      <c r="D602" s="738">
        <v>62.68</v>
      </c>
      <c r="E602" s="738">
        <v>62.683</v>
      </c>
      <c r="F602" s="738">
        <f t="shared" si="9"/>
        <v>2729.68</v>
      </c>
      <c r="G602" s="738">
        <f t="shared" si="9"/>
        <v>2729.683</v>
      </c>
    </row>
    <row r="603" spans="1:7" ht="12.75" customHeight="1" x14ac:dyDescent="0.25">
      <c r="A603" s="737" t="s">
        <v>3462</v>
      </c>
      <c r="B603" s="738">
        <v>17550</v>
      </c>
      <c r="C603" s="738">
        <v>17550</v>
      </c>
      <c r="D603" s="738">
        <v>465.97</v>
      </c>
      <c r="E603" s="738">
        <v>465.97399999999999</v>
      </c>
      <c r="F603" s="738">
        <f t="shared" si="9"/>
        <v>18015.97</v>
      </c>
      <c r="G603" s="738">
        <f t="shared" si="9"/>
        <v>18015.973999999998</v>
      </c>
    </row>
    <row r="604" spans="1:7" ht="12.75" customHeight="1" x14ac:dyDescent="0.25">
      <c r="A604" s="737" t="s">
        <v>3463</v>
      </c>
      <c r="B604" s="738">
        <v>8836</v>
      </c>
      <c r="C604" s="738">
        <v>8836</v>
      </c>
      <c r="D604" s="738">
        <v>247.01</v>
      </c>
      <c r="E604" s="738">
        <v>247.00700000000001</v>
      </c>
      <c r="F604" s="738">
        <f t="shared" si="9"/>
        <v>9083.01</v>
      </c>
      <c r="G604" s="738">
        <f t="shared" si="9"/>
        <v>9083.0069999999996</v>
      </c>
    </row>
    <row r="605" spans="1:7" ht="12.75" customHeight="1" x14ac:dyDescent="0.25">
      <c r="A605" s="737" t="s">
        <v>3464</v>
      </c>
      <c r="B605" s="738">
        <v>25443</v>
      </c>
      <c r="C605" s="738">
        <v>25443</v>
      </c>
      <c r="D605" s="738">
        <v>675.87</v>
      </c>
      <c r="E605" s="738">
        <v>675.86700000000008</v>
      </c>
      <c r="F605" s="738">
        <f t="shared" si="9"/>
        <v>26118.87</v>
      </c>
      <c r="G605" s="738">
        <f t="shared" si="9"/>
        <v>26118.866999999998</v>
      </c>
    </row>
    <row r="606" spans="1:7" ht="12.75" customHeight="1" x14ac:dyDescent="0.25">
      <c r="A606" s="737" t="s">
        <v>3465</v>
      </c>
      <c r="B606" s="738">
        <v>22791</v>
      </c>
      <c r="C606" s="738">
        <v>22791</v>
      </c>
      <c r="D606" s="738">
        <v>629.22</v>
      </c>
      <c r="E606" s="738">
        <v>629.22299999999996</v>
      </c>
      <c r="F606" s="738">
        <f t="shared" si="9"/>
        <v>23420.22</v>
      </c>
      <c r="G606" s="738">
        <f t="shared" si="9"/>
        <v>23420.222999999998</v>
      </c>
    </row>
    <row r="607" spans="1:7" ht="12.75" customHeight="1" x14ac:dyDescent="0.25">
      <c r="A607" s="737" t="s">
        <v>3466</v>
      </c>
      <c r="B607" s="738">
        <v>7167</v>
      </c>
      <c r="C607" s="738">
        <v>7167</v>
      </c>
      <c r="D607" s="738">
        <v>183.59</v>
      </c>
      <c r="E607" s="738">
        <v>183.58699999999999</v>
      </c>
      <c r="F607" s="738">
        <f t="shared" si="9"/>
        <v>7350.59</v>
      </c>
      <c r="G607" s="738">
        <f t="shared" si="9"/>
        <v>7350.5869999999995</v>
      </c>
    </row>
    <row r="608" spans="1:7" ht="12.75" customHeight="1" x14ac:dyDescent="0.25">
      <c r="A608" s="737" t="s">
        <v>3467</v>
      </c>
      <c r="B608" s="738">
        <v>5588</v>
      </c>
      <c r="C608" s="738">
        <v>5588</v>
      </c>
      <c r="D608" s="738">
        <v>155.03</v>
      </c>
      <c r="E608" s="738">
        <v>155.03</v>
      </c>
      <c r="F608" s="738">
        <f t="shared" si="9"/>
        <v>5743.03</v>
      </c>
      <c r="G608" s="738">
        <f t="shared" si="9"/>
        <v>5743.03</v>
      </c>
    </row>
    <row r="609" spans="1:7" ht="12.75" customHeight="1" x14ac:dyDescent="0.25">
      <c r="A609" s="737" t="s">
        <v>3468</v>
      </c>
      <c r="B609" s="738">
        <v>3844</v>
      </c>
      <c r="C609" s="738">
        <v>3844</v>
      </c>
      <c r="D609" s="738">
        <v>107.54</v>
      </c>
      <c r="E609" s="738">
        <v>107.54</v>
      </c>
      <c r="F609" s="738">
        <f t="shared" si="9"/>
        <v>3951.54</v>
      </c>
      <c r="G609" s="738">
        <f t="shared" si="9"/>
        <v>3951.54</v>
      </c>
    </row>
    <row r="610" spans="1:7" ht="12.75" customHeight="1" x14ac:dyDescent="0.25">
      <c r="A610" s="737" t="s">
        <v>3469</v>
      </c>
      <c r="B610" s="738">
        <v>8457</v>
      </c>
      <c r="C610" s="738">
        <v>8457</v>
      </c>
      <c r="D610" s="738">
        <v>228.88</v>
      </c>
      <c r="E610" s="738">
        <v>228.88200000000001</v>
      </c>
      <c r="F610" s="738">
        <f t="shared" si="9"/>
        <v>8685.8799999999992</v>
      </c>
      <c r="G610" s="738">
        <f t="shared" si="9"/>
        <v>8685.8819999999996</v>
      </c>
    </row>
    <row r="611" spans="1:7" ht="12.75" customHeight="1" x14ac:dyDescent="0.25">
      <c r="A611" s="737" t="s">
        <v>3470</v>
      </c>
      <c r="B611" s="738">
        <v>7319</v>
      </c>
      <c r="C611" s="738">
        <v>7319</v>
      </c>
      <c r="D611" s="738">
        <v>199.95</v>
      </c>
      <c r="E611" s="738">
        <v>199.946</v>
      </c>
      <c r="F611" s="738">
        <f t="shared" si="9"/>
        <v>7518.95</v>
      </c>
      <c r="G611" s="738">
        <f t="shared" si="9"/>
        <v>7518.9459999999999</v>
      </c>
    </row>
    <row r="612" spans="1:7" ht="12.75" customHeight="1" x14ac:dyDescent="0.25">
      <c r="A612" s="737" t="s">
        <v>3471</v>
      </c>
      <c r="B612" s="738">
        <v>1604</v>
      </c>
      <c r="C612" s="738">
        <v>1604</v>
      </c>
      <c r="D612" s="738">
        <v>30.99</v>
      </c>
      <c r="E612" s="738">
        <v>30.994</v>
      </c>
      <c r="F612" s="738">
        <f t="shared" si="9"/>
        <v>1634.99</v>
      </c>
      <c r="G612" s="738">
        <f t="shared" si="9"/>
        <v>1634.9939999999999</v>
      </c>
    </row>
    <row r="613" spans="1:7" ht="12.75" customHeight="1" x14ac:dyDescent="0.25">
      <c r="A613" s="737" t="s">
        <v>3472</v>
      </c>
      <c r="B613" s="738">
        <v>23667</v>
      </c>
      <c r="C613" s="738">
        <v>23667</v>
      </c>
      <c r="D613" s="738">
        <v>410.94</v>
      </c>
      <c r="E613" s="738">
        <v>410.935</v>
      </c>
      <c r="F613" s="738">
        <f t="shared" si="9"/>
        <v>24077.94</v>
      </c>
      <c r="G613" s="738">
        <f t="shared" si="9"/>
        <v>24077.935000000001</v>
      </c>
    </row>
    <row r="614" spans="1:7" ht="12.75" customHeight="1" x14ac:dyDescent="0.25">
      <c r="A614" s="737" t="s">
        <v>3473</v>
      </c>
      <c r="B614" s="738">
        <v>1692</v>
      </c>
      <c r="C614" s="738">
        <v>1692</v>
      </c>
      <c r="D614" s="738">
        <v>0</v>
      </c>
      <c r="E614" s="738">
        <v>0</v>
      </c>
      <c r="F614" s="738">
        <f t="shared" si="9"/>
        <v>1692</v>
      </c>
      <c r="G614" s="738">
        <f t="shared" si="9"/>
        <v>1692</v>
      </c>
    </row>
    <row r="615" spans="1:7" x14ac:dyDescent="0.25">
      <c r="A615" s="688" t="s">
        <v>10</v>
      </c>
      <c r="B615" s="680">
        <v>6436644</v>
      </c>
      <c r="C615" s="680">
        <v>6436643.6500000004</v>
      </c>
      <c r="D615" s="680">
        <v>186002.03</v>
      </c>
      <c r="E615" s="680">
        <v>185757.45250000001</v>
      </c>
      <c r="F615" s="680">
        <f t="shared" si="9"/>
        <v>6622646.0300000003</v>
      </c>
      <c r="G615" s="680">
        <f t="shared" si="9"/>
        <v>6622401.1025</v>
      </c>
    </row>
    <row r="616" spans="1:7" ht="12.75" customHeight="1" x14ac:dyDescent="0.25"/>
    <row r="617" spans="1:7" ht="12.75" customHeight="1" x14ac:dyDescent="0.25"/>
    <row r="618" spans="1:7" s="741" customFormat="1" ht="12.75" x14ac:dyDescent="0.2">
      <c r="A618" s="699" t="s">
        <v>3474</v>
      </c>
      <c r="B618" s="740"/>
      <c r="C618" s="740"/>
      <c r="D618" s="740"/>
      <c r="E618" s="740"/>
      <c r="F618" s="740"/>
      <c r="G618" s="740"/>
    </row>
    <row r="619" spans="1:7" s="741" customFormat="1" ht="12.75" x14ac:dyDescent="0.2">
      <c r="A619" s="699" t="s">
        <v>3475</v>
      </c>
      <c r="B619" s="740"/>
      <c r="C619" s="740"/>
      <c r="D619" s="740"/>
      <c r="E619" s="740"/>
      <c r="F619" s="740"/>
      <c r="G619" s="740"/>
    </row>
    <row r="620" spans="1:7" s="741" customFormat="1" ht="12.75" x14ac:dyDescent="0.2">
      <c r="A620" s="742"/>
      <c r="B620" s="740"/>
      <c r="C620" s="740"/>
      <c r="D620" s="740"/>
      <c r="E620" s="740"/>
      <c r="F620" s="740"/>
      <c r="G620" s="740"/>
    </row>
    <row r="621" spans="1:7" s="741" customFormat="1" ht="12.75" x14ac:dyDescent="0.2">
      <c r="A621" s="743" t="s">
        <v>3476</v>
      </c>
      <c r="B621" s="740"/>
      <c r="C621" s="740"/>
      <c r="D621" s="740"/>
      <c r="E621" s="740"/>
      <c r="F621" s="740"/>
      <c r="G621" s="740"/>
    </row>
    <row r="622" spans="1:7" s="741" customFormat="1" ht="12.75" x14ac:dyDescent="0.2">
      <c r="A622" s="744" t="s">
        <v>2537</v>
      </c>
      <c r="B622" s="740"/>
      <c r="C622" s="740"/>
      <c r="D622" s="740"/>
      <c r="E622" s="740"/>
      <c r="F622" s="740"/>
      <c r="G622" s="740"/>
    </row>
    <row r="623" spans="1:7" s="741" customFormat="1" ht="12.75" x14ac:dyDescent="0.2">
      <c r="A623" s="744" t="s">
        <v>2255</v>
      </c>
      <c r="B623" s="740"/>
      <c r="C623" s="740"/>
      <c r="D623" s="740"/>
      <c r="E623" s="740"/>
      <c r="F623" s="740"/>
      <c r="G623" s="740"/>
    </row>
    <row r="624" spans="1:7" s="741" customFormat="1" ht="12.75" x14ac:dyDescent="0.2">
      <c r="A624" s="744" t="s">
        <v>887</v>
      </c>
      <c r="B624" s="740"/>
      <c r="C624" s="740"/>
      <c r="D624" s="740"/>
      <c r="E624" s="740"/>
      <c r="F624" s="740"/>
      <c r="G624" s="740"/>
    </row>
    <row r="625" spans="1:7" s="741" customFormat="1" ht="12.75" x14ac:dyDescent="0.2">
      <c r="A625" s="744" t="s">
        <v>2243</v>
      </c>
      <c r="B625" s="740"/>
      <c r="C625" s="740"/>
      <c r="D625" s="740"/>
      <c r="E625" s="740"/>
      <c r="F625" s="740"/>
      <c r="G625" s="740"/>
    </row>
    <row r="626" spans="1:7" s="741" customFormat="1" ht="12.75" x14ac:dyDescent="0.2">
      <c r="A626" s="744" t="s">
        <v>889</v>
      </c>
      <c r="B626" s="740"/>
      <c r="C626" s="740"/>
      <c r="D626" s="740"/>
      <c r="E626" s="740"/>
      <c r="F626" s="740"/>
      <c r="G626" s="740"/>
    </row>
    <row r="627" spans="1:7" s="741" customFormat="1" ht="12.75" x14ac:dyDescent="0.2">
      <c r="A627" s="745" t="s">
        <v>884</v>
      </c>
      <c r="B627" s="740"/>
      <c r="C627" s="740"/>
      <c r="D627" s="740"/>
      <c r="E627" s="740"/>
      <c r="F627" s="740"/>
      <c r="G627" s="740"/>
    </row>
    <row r="628" spans="1:7" s="741" customFormat="1" ht="12.75" x14ac:dyDescent="0.2">
      <c r="A628" s="745" t="s">
        <v>892</v>
      </c>
      <c r="B628" s="740"/>
      <c r="C628" s="740"/>
      <c r="D628" s="740"/>
      <c r="E628" s="740"/>
      <c r="F628" s="740"/>
      <c r="G628" s="740"/>
    </row>
    <row r="629" spans="1:7" s="741" customFormat="1" ht="12.75" x14ac:dyDescent="0.2">
      <c r="A629" s="745" t="s">
        <v>890</v>
      </c>
      <c r="B629" s="740"/>
      <c r="C629" s="740"/>
      <c r="D629" s="740"/>
      <c r="E629" s="740"/>
      <c r="F629" s="740"/>
      <c r="G629" s="740"/>
    </row>
    <row r="630" spans="1:7" s="741" customFormat="1" ht="12.75" x14ac:dyDescent="0.2">
      <c r="A630" s="745" t="s">
        <v>897</v>
      </c>
      <c r="B630" s="740"/>
      <c r="C630" s="740"/>
      <c r="D630" s="740"/>
      <c r="E630" s="740"/>
      <c r="F630" s="740"/>
      <c r="G630" s="740"/>
    </row>
    <row r="631" spans="1:7" s="741" customFormat="1" ht="12.75" x14ac:dyDescent="0.2">
      <c r="A631" s="745" t="s">
        <v>2482</v>
      </c>
      <c r="B631" s="740"/>
      <c r="C631" s="740"/>
      <c r="D631" s="740"/>
      <c r="E631" s="740"/>
      <c r="F631" s="740"/>
      <c r="G631" s="740"/>
    </row>
    <row r="632" spans="1:7" s="746" customFormat="1" ht="12.75" x14ac:dyDescent="0.2">
      <c r="A632" s="745" t="s">
        <v>893</v>
      </c>
    </row>
  </sheetData>
  <mergeCells count="5">
    <mergeCell ref="A1:G1"/>
    <mergeCell ref="A3:A4"/>
    <mergeCell ref="B3:C3"/>
    <mergeCell ref="D3:E3"/>
    <mergeCell ref="F3:G3"/>
  </mergeCells>
  <printOptions horizontalCentered="1"/>
  <pageMargins left="0.39370078740157483" right="0.39370078740157483" top="0.59055118110236227" bottom="0.39370078740157483" header="0.31496062992125984" footer="0.11811023622047245"/>
  <pageSetup paperSize="9" scale="90" firstPageNumber="466" fitToHeight="0" orientation="landscape" useFirstPageNumber="1" r:id="rId1"/>
  <headerFooter>
    <oddHeader>&amp;L&amp;"Tahoma,Kurzíva"Závěrečný účet za rok 2016&amp;R&amp;"Tahoma,Kurzíva"Tabulka č. 30</oddHeader>
    <oddFooter>&amp;C&amp;"Tahoma,Obyčejné"&amp;P</oddFooter>
  </headerFooter>
  <rowBreaks count="15" manualBreakCount="15">
    <brk id="43" max="16383" man="1"/>
    <brk id="84" max="16383" man="1"/>
    <brk id="125" max="16383" man="1"/>
    <brk id="166" max="16383" man="1"/>
    <brk id="207" max="16383" man="1"/>
    <brk id="248" max="16383" man="1"/>
    <brk id="289" max="16383" man="1"/>
    <brk id="330" max="16383" man="1"/>
    <brk id="371" max="16383" man="1"/>
    <brk id="408" max="16383" man="1"/>
    <brk id="449" max="16383" man="1"/>
    <brk id="490" max="16383" man="1"/>
    <brk id="531" max="16383" man="1"/>
    <brk id="572" max="16383" man="1"/>
    <brk id="612"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8"/>
  <sheetViews>
    <sheetView showGridLines="0" view="pageBreakPreview" zoomScaleNormal="100" zoomScaleSheetLayoutView="100" workbookViewId="0">
      <selection activeCell="J35" sqref="J35"/>
    </sheetView>
  </sheetViews>
  <sheetFormatPr defaultRowHeight="12.75" x14ac:dyDescent="0.2"/>
  <cols>
    <col min="1" max="1" width="7" style="183" customWidth="1"/>
    <col min="2" max="2" width="45.42578125" style="183" customWidth="1"/>
    <col min="3" max="3" width="8.5703125" style="183" customWidth="1"/>
    <col min="4" max="7" width="13.85546875" style="477" customWidth="1"/>
    <col min="8" max="8" width="9.140625" style="183" customWidth="1"/>
    <col min="9" max="16384" width="9.140625" style="183"/>
  </cols>
  <sheetData>
    <row r="1" spans="1:7" s="522" customFormat="1" ht="18" customHeight="1" x14ac:dyDescent="0.2">
      <c r="A1" s="1207" t="s">
        <v>2011</v>
      </c>
      <c r="B1" s="1207"/>
      <c r="C1" s="1207"/>
      <c r="D1" s="1207"/>
      <c r="E1" s="1207"/>
      <c r="F1" s="1207"/>
      <c r="G1" s="1207"/>
    </row>
    <row r="2" spans="1:7" s="522" customFormat="1" ht="18" customHeight="1" x14ac:dyDescent="0.2">
      <c r="A2" s="1208" t="s">
        <v>2010</v>
      </c>
      <c r="B2" s="1208"/>
      <c r="C2" s="1208"/>
      <c r="D2" s="1208"/>
      <c r="E2" s="1208"/>
      <c r="F2" s="1208"/>
      <c r="G2" s="1208"/>
    </row>
    <row r="3" spans="1:7" s="309" customFormat="1" x14ac:dyDescent="0.2">
      <c r="C3" s="302"/>
      <c r="D3" s="479"/>
      <c r="E3" s="479"/>
      <c r="F3" s="479"/>
      <c r="G3" s="479"/>
    </row>
    <row r="4" spans="1:7" s="478" customFormat="1" x14ac:dyDescent="0.2">
      <c r="A4" s="521"/>
      <c r="B4" s="521"/>
      <c r="C4" s="520"/>
      <c r="D4" s="519">
        <v>1</v>
      </c>
      <c r="E4" s="519">
        <v>2</v>
      </c>
      <c r="F4" s="519">
        <v>3</v>
      </c>
      <c r="G4" s="519">
        <v>4</v>
      </c>
    </row>
    <row r="5" spans="1:7" s="496" customFormat="1" ht="12.75" customHeight="1" x14ac:dyDescent="0.2">
      <c r="A5" s="1214" t="s">
        <v>1753</v>
      </c>
      <c r="B5" s="1215"/>
      <c r="C5" s="1212" t="s">
        <v>1752</v>
      </c>
      <c r="D5" s="1211" t="s">
        <v>1751</v>
      </c>
      <c r="E5" s="1211"/>
      <c r="F5" s="1211"/>
      <c r="G5" s="1211"/>
    </row>
    <row r="6" spans="1:7" s="496" customFormat="1" x14ac:dyDescent="0.2">
      <c r="A6" s="1216"/>
      <c r="B6" s="1217"/>
      <c r="C6" s="1213"/>
      <c r="D6" s="1209" t="s">
        <v>1750</v>
      </c>
      <c r="E6" s="1209"/>
      <c r="F6" s="1209"/>
      <c r="G6" s="1209" t="s">
        <v>1749</v>
      </c>
    </row>
    <row r="7" spans="1:7" s="496" customFormat="1" x14ac:dyDescent="0.2">
      <c r="A7" s="1218"/>
      <c r="B7" s="1219"/>
      <c r="C7" s="1213"/>
      <c r="D7" s="518" t="s">
        <v>2009</v>
      </c>
      <c r="E7" s="518" t="s">
        <v>2008</v>
      </c>
      <c r="F7" s="518" t="s">
        <v>2007</v>
      </c>
      <c r="G7" s="1210"/>
    </row>
    <row r="8" spans="1:7" s="496" customFormat="1" x14ac:dyDescent="0.2">
      <c r="A8" s="495"/>
      <c r="B8" s="495" t="s">
        <v>2006</v>
      </c>
      <c r="C8" s="494" t="s">
        <v>100</v>
      </c>
      <c r="D8" s="493">
        <v>64081323.075130001</v>
      </c>
      <c r="E8" s="493">
        <v>15469600.764080001</v>
      </c>
      <c r="F8" s="493">
        <v>48611722.311049998</v>
      </c>
      <c r="G8" s="493">
        <v>48658346.046709999</v>
      </c>
    </row>
    <row r="9" spans="1:7" s="496" customFormat="1" x14ac:dyDescent="0.2">
      <c r="A9" s="495" t="s">
        <v>2005</v>
      </c>
      <c r="B9" s="495" t="s">
        <v>2004</v>
      </c>
      <c r="C9" s="494" t="s">
        <v>100</v>
      </c>
      <c r="D9" s="493">
        <v>56747054.508479998</v>
      </c>
      <c r="E9" s="493">
        <v>15434864.044819999</v>
      </c>
      <c r="F9" s="493">
        <v>41312190.463660002</v>
      </c>
      <c r="G9" s="493">
        <v>40979187.703730002</v>
      </c>
    </row>
    <row r="10" spans="1:7" s="496" customFormat="1" x14ac:dyDescent="0.2">
      <c r="A10" s="495" t="s">
        <v>2003</v>
      </c>
      <c r="B10" s="495" t="s">
        <v>2002</v>
      </c>
      <c r="C10" s="494" t="s">
        <v>100</v>
      </c>
      <c r="D10" s="493">
        <v>544510.50019000005</v>
      </c>
      <c r="E10" s="493">
        <v>427733.61990000005</v>
      </c>
      <c r="F10" s="493">
        <v>116776.88029</v>
      </c>
      <c r="G10" s="493">
        <v>136061.71007999999</v>
      </c>
    </row>
    <row r="11" spans="1:7" s="309" customFormat="1" x14ac:dyDescent="0.2">
      <c r="A11" s="486" t="s">
        <v>2001</v>
      </c>
      <c r="B11" s="486" t="s">
        <v>2000</v>
      </c>
      <c r="C11" s="485" t="s">
        <v>1999</v>
      </c>
      <c r="D11" s="484">
        <v>275.25</v>
      </c>
      <c r="E11" s="484">
        <v>261.392</v>
      </c>
      <c r="F11" s="484">
        <v>13.858000000000001</v>
      </c>
      <c r="G11" s="484">
        <v>25.774000000000001</v>
      </c>
    </row>
    <row r="12" spans="1:7" s="309" customFormat="1" x14ac:dyDescent="0.2">
      <c r="A12" s="486" t="s">
        <v>1998</v>
      </c>
      <c r="B12" s="486" t="s">
        <v>1997</v>
      </c>
      <c r="C12" s="485" t="s">
        <v>1996</v>
      </c>
      <c r="D12" s="484">
        <v>336225.15177999996</v>
      </c>
      <c r="E12" s="484">
        <v>245323.67083999998</v>
      </c>
      <c r="F12" s="484">
        <v>90901.480940000009</v>
      </c>
      <c r="G12" s="484">
        <v>107146.54204</v>
      </c>
    </row>
    <row r="13" spans="1:7" s="309" customFormat="1" x14ac:dyDescent="0.2">
      <c r="A13" s="486" t="s">
        <v>1995</v>
      </c>
      <c r="B13" s="486" t="s">
        <v>242</v>
      </c>
      <c r="C13" s="485" t="s">
        <v>1994</v>
      </c>
      <c r="D13" s="484">
        <v>3734.4530399999999</v>
      </c>
      <c r="E13" s="484">
        <v>3414.0409999999997</v>
      </c>
      <c r="F13" s="484">
        <v>320.41204000000005</v>
      </c>
      <c r="G13" s="484">
        <v>167.91900000000001</v>
      </c>
    </row>
    <row r="14" spans="1:7" s="309" customFormat="1" x14ac:dyDescent="0.2">
      <c r="A14" s="486" t="s">
        <v>1993</v>
      </c>
      <c r="B14" s="486" t="s">
        <v>1992</v>
      </c>
      <c r="C14" s="485" t="s">
        <v>1991</v>
      </c>
      <c r="D14" s="484"/>
      <c r="E14" s="484"/>
      <c r="F14" s="484"/>
      <c r="G14" s="484"/>
    </row>
    <row r="15" spans="1:7" s="309" customFormat="1" x14ac:dyDescent="0.2">
      <c r="A15" s="486" t="s">
        <v>1990</v>
      </c>
      <c r="B15" s="486" t="s">
        <v>1989</v>
      </c>
      <c r="C15" s="485" t="s">
        <v>1988</v>
      </c>
      <c r="D15" s="484">
        <v>121605.36327999999</v>
      </c>
      <c r="E15" s="484">
        <v>121605.36327999999</v>
      </c>
      <c r="F15" s="484"/>
      <c r="G15" s="484"/>
    </row>
    <row r="16" spans="1:7" s="309" customFormat="1" x14ac:dyDescent="0.2">
      <c r="A16" s="486" t="s">
        <v>1987</v>
      </c>
      <c r="B16" s="486" t="s">
        <v>1986</v>
      </c>
      <c r="C16" s="485" t="s">
        <v>1985</v>
      </c>
      <c r="D16" s="484">
        <v>79655.722290000005</v>
      </c>
      <c r="E16" s="484">
        <v>57129.152779999997</v>
      </c>
      <c r="F16" s="484">
        <v>22526.569510000001</v>
      </c>
      <c r="G16" s="484">
        <v>25341.204240000003</v>
      </c>
    </row>
    <row r="17" spans="1:7" s="309" customFormat="1" x14ac:dyDescent="0.2">
      <c r="A17" s="486" t="s">
        <v>1984</v>
      </c>
      <c r="B17" s="486" t="s">
        <v>1983</v>
      </c>
      <c r="C17" s="485" t="s">
        <v>1982</v>
      </c>
      <c r="D17" s="484">
        <v>3014.5598</v>
      </c>
      <c r="E17" s="484"/>
      <c r="F17" s="484">
        <v>3014.5598</v>
      </c>
      <c r="G17" s="484">
        <v>3380.2707999999998</v>
      </c>
    </row>
    <row r="18" spans="1:7" s="309" customFormat="1" x14ac:dyDescent="0.2">
      <c r="A18" s="487" t="s">
        <v>1981</v>
      </c>
      <c r="B18" s="486" t="s">
        <v>1980</v>
      </c>
      <c r="C18" s="485" t="s">
        <v>1979</v>
      </c>
      <c r="D18" s="484"/>
      <c r="E18" s="484"/>
      <c r="F18" s="484"/>
      <c r="G18" s="484"/>
    </row>
    <row r="19" spans="1:7" s="309" customFormat="1" x14ac:dyDescent="0.2">
      <c r="A19" s="487" t="s">
        <v>1978</v>
      </c>
      <c r="B19" s="486" t="s">
        <v>1977</v>
      </c>
      <c r="C19" s="485" t="s">
        <v>1976</v>
      </c>
      <c r="D19" s="484"/>
      <c r="E19" s="484"/>
      <c r="F19" s="484"/>
      <c r="G19" s="484"/>
    </row>
    <row r="20" spans="1:7" s="496" customFormat="1" x14ac:dyDescent="0.2">
      <c r="A20" s="517" t="s">
        <v>1975</v>
      </c>
      <c r="B20" s="495" t="s">
        <v>1974</v>
      </c>
      <c r="C20" s="494" t="s">
        <v>100</v>
      </c>
      <c r="D20" s="493">
        <v>54037147.202979997</v>
      </c>
      <c r="E20" s="493">
        <v>14884685.444660001</v>
      </c>
      <c r="F20" s="493">
        <v>39152461.758319996</v>
      </c>
      <c r="G20" s="493">
        <v>39028791.433729991</v>
      </c>
    </row>
    <row r="21" spans="1:7" s="309" customFormat="1" x14ac:dyDescent="0.2">
      <c r="A21" s="486" t="s">
        <v>1973</v>
      </c>
      <c r="B21" s="486" t="s">
        <v>190</v>
      </c>
      <c r="C21" s="485" t="s">
        <v>1972</v>
      </c>
      <c r="D21" s="484">
        <v>4615490.9306100002</v>
      </c>
      <c r="E21" s="484"/>
      <c r="F21" s="484">
        <v>4615490.9306100002</v>
      </c>
      <c r="G21" s="484">
        <v>4572397.9607799994</v>
      </c>
    </row>
    <row r="22" spans="1:7" s="309" customFormat="1" x14ac:dyDescent="0.2">
      <c r="A22" s="486" t="s">
        <v>1971</v>
      </c>
      <c r="B22" s="486" t="s">
        <v>1970</v>
      </c>
      <c r="C22" s="485" t="s">
        <v>1969</v>
      </c>
      <c r="D22" s="484">
        <v>22684.419399999999</v>
      </c>
      <c r="E22" s="484"/>
      <c r="F22" s="484">
        <v>22684.419399999999</v>
      </c>
      <c r="G22" s="484">
        <v>22421.5484</v>
      </c>
    </row>
    <row r="23" spans="1:7" s="309" customFormat="1" x14ac:dyDescent="0.2">
      <c r="A23" s="486" t="s">
        <v>1968</v>
      </c>
      <c r="B23" s="486" t="s">
        <v>1967</v>
      </c>
      <c r="C23" s="485" t="s">
        <v>1966</v>
      </c>
      <c r="D23" s="484">
        <v>37900574.653619997</v>
      </c>
      <c r="E23" s="484">
        <v>6766811.0863399999</v>
      </c>
      <c r="F23" s="484">
        <v>31133763.567279998</v>
      </c>
      <c r="G23" s="484">
        <v>29812403.264249999</v>
      </c>
    </row>
    <row r="24" spans="1:7" s="309" customFormat="1" ht="21" x14ac:dyDescent="0.2">
      <c r="A24" s="486" t="s">
        <v>1965</v>
      </c>
      <c r="B24" s="486" t="s">
        <v>1964</v>
      </c>
      <c r="C24" s="485" t="s">
        <v>1963</v>
      </c>
      <c r="D24" s="484">
        <v>7801770.1333399992</v>
      </c>
      <c r="E24" s="484">
        <v>5129884.3705100007</v>
      </c>
      <c r="F24" s="484">
        <v>2671885.7628299999</v>
      </c>
      <c r="G24" s="484">
        <v>2715011.2528900001</v>
      </c>
    </row>
    <row r="25" spans="1:7" s="309" customFormat="1" x14ac:dyDescent="0.2">
      <c r="A25" s="486" t="s">
        <v>1962</v>
      </c>
      <c r="B25" s="486" t="s">
        <v>1961</v>
      </c>
      <c r="C25" s="485" t="s">
        <v>1960</v>
      </c>
      <c r="D25" s="484"/>
      <c r="E25" s="484"/>
      <c r="F25" s="484"/>
      <c r="G25" s="484"/>
    </row>
    <row r="26" spans="1:7" s="309" customFormat="1" x14ac:dyDescent="0.2">
      <c r="A26" s="486" t="s">
        <v>1959</v>
      </c>
      <c r="B26" s="486" t="s">
        <v>1958</v>
      </c>
      <c r="C26" s="485" t="s">
        <v>1957</v>
      </c>
      <c r="D26" s="484">
        <v>2987819.7288099998</v>
      </c>
      <c r="E26" s="484">
        <v>2987819.7288099998</v>
      </c>
      <c r="F26" s="484"/>
      <c r="G26" s="484"/>
    </row>
    <row r="27" spans="1:7" s="309" customFormat="1" x14ac:dyDescent="0.2">
      <c r="A27" s="486" t="s">
        <v>1956</v>
      </c>
      <c r="B27" s="486" t="s">
        <v>1955</v>
      </c>
      <c r="C27" s="485" t="s">
        <v>1954</v>
      </c>
      <c r="D27" s="484">
        <v>1127.2683199999999</v>
      </c>
      <c r="E27" s="484">
        <v>170.25899999999999</v>
      </c>
      <c r="F27" s="484">
        <v>957.00932</v>
      </c>
      <c r="G27" s="484">
        <v>838.53201999999999</v>
      </c>
    </row>
    <row r="28" spans="1:7" s="309" customFormat="1" x14ac:dyDescent="0.2">
      <c r="A28" s="486" t="s">
        <v>1953</v>
      </c>
      <c r="B28" s="486" t="s">
        <v>1952</v>
      </c>
      <c r="C28" s="485" t="s">
        <v>1951</v>
      </c>
      <c r="D28" s="484">
        <v>675171.18183000002</v>
      </c>
      <c r="E28" s="484"/>
      <c r="F28" s="484">
        <v>675171.18183000002</v>
      </c>
      <c r="G28" s="484">
        <v>1876271.5559800002</v>
      </c>
    </row>
    <row r="29" spans="1:7" s="309" customFormat="1" x14ac:dyDescent="0.2">
      <c r="A29" s="487" t="s">
        <v>1950</v>
      </c>
      <c r="B29" s="486" t="s">
        <v>1949</v>
      </c>
      <c r="C29" s="485" t="s">
        <v>1948</v>
      </c>
      <c r="D29" s="484">
        <v>29009.347049999997</v>
      </c>
      <c r="E29" s="484"/>
      <c r="F29" s="484">
        <v>29009.347049999997</v>
      </c>
      <c r="G29" s="484">
        <v>29447.31941</v>
      </c>
    </row>
    <row r="30" spans="1:7" s="309" customFormat="1" x14ac:dyDescent="0.2">
      <c r="A30" s="487" t="s">
        <v>1947</v>
      </c>
      <c r="B30" s="486" t="s">
        <v>1946</v>
      </c>
      <c r="C30" s="485" t="s">
        <v>1945</v>
      </c>
      <c r="D30" s="484">
        <v>3499.54</v>
      </c>
      <c r="E30" s="484"/>
      <c r="F30" s="484">
        <v>3499.54</v>
      </c>
      <c r="G30" s="484"/>
    </row>
    <row r="31" spans="1:7" s="496" customFormat="1" x14ac:dyDescent="0.2">
      <c r="A31" s="495" t="s">
        <v>1944</v>
      </c>
      <c r="B31" s="495" t="s">
        <v>1943</v>
      </c>
      <c r="C31" s="494" t="s">
        <v>100</v>
      </c>
      <c r="D31" s="493">
        <v>980156.94492000004</v>
      </c>
      <c r="E31" s="493">
        <v>122444.98026000001</v>
      </c>
      <c r="F31" s="493">
        <v>857711.96466000006</v>
      </c>
      <c r="G31" s="493">
        <v>848581.17765999993</v>
      </c>
    </row>
    <row r="32" spans="1:7" s="309" customFormat="1" x14ac:dyDescent="0.2">
      <c r="A32" s="486" t="s">
        <v>1942</v>
      </c>
      <c r="B32" s="486" t="s">
        <v>1941</v>
      </c>
      <c r="C32" s="516" t="s">
        <v>1940</v>
      </c>
      <c r="D32" s="484">
        <v>927333.38236000005</v>
      </c>
      <c r="E32" s="484">
        <v>118398.11651000001</v>
      </c>
      <c r="F32" s="484">
        <v>808935.26584999997</v>
      </c>
      <c r="G32" s="484">
        <v>828818.37185</v>
      </c>
    </row>
    <row r="33" spans="1:7" s="309" customFormat="1" x14ac:dyDescent="0.2">
      <c r="A33" s="486" t="s">
        <v>1939</v>
      </c>
      <c r="B33" s="486" t="s">
        <v>1938</v>
      </c>
      <c r="C33" s="485" t="s">
        <v>1937</v>
      </c>
      <c r="D33" s="484">
        <v>17460</v>
      </c>
      <c r="E33" s="484">
        <v>4046.86375</v>
      </c>
      <c r="F33" s="484">
        <v>13413.13625</v>
      </c>
      <c r="G33" s="484">
        <v>13413.13625</v>
      </c>
    </row>
    <row r="34" spans="1:7" s="309" customFormat="1" x14ac:dyDescent="0.2">
      <c r="A34" s="486" t="s">
        <v>1936</v>
      </c>
      <c r="B34" s="486" t="s">
        <v>1935</v>
      </c>
      <c r="C34" s="485" t="s">
        <v>1934</v>
      </c>
      <c r="D34" s="514"/>
      <c r="E34" s="514"/>
      <c r="F34" s="514"/>
      <c r="G34" s="514"/>
    </row>
    <row r="35" spans="1:7" s="309" customFormat="1" x14ac:dyDescent="0.2">
      <c r="A35" s="486" t="s">
        <v>1933</v>
      </c>
      <c r="B35" s="486" t="s">
        <v>1932</v>
      </c>
      <c r="C35" s="485" t="s">
        <v>1931</v>
      </c>
      <c r="D35" s="484">
        <v>541.59</v>
      </c>
      <c r="E35" s="484"/>
      <c r="F35" s="484">
        <v>541.59</v>
      </c>
      <c r="G35" s="484">
        <v>1041.6300000000001</v>
      </c>
    </row>
    <row r="36" spans="1:7" s="309" customFormat="1" x14ac:dyDescent="0.2">
      <c r="A36" s="486" t="s">
        <v>1930</v>
      </c>
      <c r="B36" s="486" t="s">
        <v>1929</v>
      </c>
      <c r="C36" s="485" t="s">
        <v>1928</v>
      </c>
      <c r="D36" s="484"/>
      <c r="E36" s="484"/>
      <c r="F36" s="484"/>
      <c r="G36" s="484"/>
    </row>
    <row r="37" spans="1:7" s="309" customFormat="1" x14ac:dyDescent="0.2">
      <c r="A37" s="486" t="s">
        <v>1927</v>
      </c>
      <c r="B37" s="486" t="s">
        <v>1926</v>
      </c>
      <c r="C37" s="485" t="s">
        <v>1925</v>
      </c>
      <c r="D37" s="484">
        <v>305.97255999999999</v>
      </c>
      <c r="E37" s="484"/>
      <c r="F37" s="484">
        <v>305.97255999999999</v>
      </c>
      <c r="G37" s="484">
        <v>308.03955999999999</v>
      </c>
    </row>
    <row r="38" spans="1:7" s="309" customFormat="1" x14ac:dyDescent="0.2">
      <c r="A38" s="486" t="s">
        <v>1924</v>
      </c>
      <c r="B38" s="486" t="s">
        <v>1923</v>
      </c>
      <c r="C38" s="485" t="s">
        <v>1922</v>
      </c>
      <c r="D38" s="484">
        <v>34516</v>
      </c>
      <c r="E38" s="484"/>
      <c r="F38" s="484">
        <v>34516</v>
      </c>
      <c r="G38" s="484">
        <v>5000</v>
      </c>
    </row>
    <row r="39" spans="1:7" s="309" customFormat="1" x14ac:dyDescent="0.2">
      <c r="A39" s="486" t="s">
        <v>1921</v>
      </c>
      <c r="B39" s="486" t="s">
        <v>1920</v>
      </c>
      <c r="C39" s="485" t="s">
        <v>1919</v>
      </c>
      <c r="D39" s="484"/>
      <c r="E39" s="484"/>
      <c r="F39" s="484"/>
      <c r="G39" s="484"/>
    </row>
    <row r="40" spans="1:7" s="309" customFormat="1" x14ac:dyDescent="0.2">
      <c r="A40" s="495" t="s">
        <v>1918</v>
      </c>
      <c r="B40" s="495" t="s">
        <v>1917</v>
      </c>
      <c r="C40" s="494" t="s">
        <v>100</v>
      </c>
      <c r="D40" s="493">
        <v>1185239.8603900003</v>
      </c>
      <c r="E40" s="493">
        <v>0</v>
      </c>
      <c r="F40" s="493">
        <v>1185239.8603900003</v>
      </c>
      <c r="G40" s="493">
        <v>965753.38225999998</v>
      </c>
    </row>
    <row r="41" spans="1:7" s="496" customFormat="1" x14ac:dyDescent="0.2">
      <c r="A41" s="486" t="s">
        <v>1916</v>
      </c>
      <c r="B41" s="486" t="s">
        <v>1915</v>
      </c>
      <c r="C41" s="485" t="s">
        <v>1914</v>
      </c>
      <c r="D41" s="484"/>
      <c r="E41" s="484"/>
      <c r="F41" s="484"/>
      <c r="G41" s="484">
        <v>500</v>
      </c>
    </row>
    <row r="42" spans="1:7" s="309" customFormat="1" x14ac:dyDescent="0.2">
      <c r="A42" s="486" t="s">
        <v>1913</v>
      </c>
      <c r="B42" s="486" t="s">
        <v>1912</v>
      </c>
      <c r="C42" s="485" t="s">
        <v>1911</v>
      </c>
      <c r="D42" s="484"/>
      <c r="E42" s="484"/>
      <c r="F42" s="484"/>
      <c r="G42" s="484"/>
    </row>
    <row r="43" spans="1:7" s="309" customFormat="1" x14ac:dyDescent="0.2">
      <c r="A43" s="486" t="s">
        <v>1910</v>
      </c>
      <c r="B43" s="486" t="s">
        <v>1909</v>
      </c>
      <c r="C43" s="485" t="s">
        <v>1908</v>
      </c>
      <c r="D43" s="484">
        <v>621.86205000000007</v>
      </c>
      <c r="E43" s="484"/>
      <c r="F43" s="484">
        <v>621.86205000000007</v>
      </c>
      <c r="G43" s="484">
        <v>620.58031999999992</v>
      </c>
    </row>
    <row r="44" spans="1:7" s="309" customFormat="1" x14ac:dyDescent="0.2">
      <c r="A44" s="486" t="s">
        <v>1907</v>
      </c>
      <c r="B44" s="486" t="s">
        <v>1906</v>
      </c>
      <c r="C44" s="485" t="s">
        <v>1905</v>
      </c>
      <c r="D44" s="484"/>
      <c r="E44" s="484"/>
      <c r="F44" s="484"/>
      <c r="G44" s="484"/>
    </row>
    <row r="45" spans="1:7" s="309" customFormat="1" x14ac:dyDescent="0.2">
      <c r="A45" s="486" t="s">
        <v>1904</v>
      </c>
      <c r="B45" s="486" t="s">
        <v>1903</v>
      </c>
      <c r="C45" s="485" t="s">
        <v>1902</v>
      </c>
      <c r="D45" s="484">
        <v>1020969.4874399999</v>
      </c>
      <c r="E45" s="484"/>
      <c r="F45" s="484">
        <v>1020969.4874399999</v>
      </c>
      <c r="G45" s="484">
        <v>793067.28983999998</v>
      </c>
    </row>
    <row r="46" spans="1:7" s="309" customFormat="1" x14ac:dyDescent="0.2">
      <c r="A46" s="515" t="s">
        <v>1901</v>
      </c>
      <c r="B46" s="486" t="s">
        <v>1900</v>
      </c>
      <c r="C46" s="485" t="s">
        <v>1899</v>
      </c>
      <c r="D46" s="484">
        <v>163648.51089999999</v>
      </c>
      <c r="E46" s="484"/>
      <c r="F46" s="484">
        <v>163648.51089999999</v>
      </c>
      <c r="G46" s="484">
        <v>171565.51209999999</v>
      </c>
    </row>
    <row r="47" spans="1:7" s="309" customFormat="1" x14ac:dyDescent="0.2">
      <c r="A47" s="495" t="s">
        <v>1898</v>
      </c>
      <c r="B47" s="495" t="s">
        <v>1897</v>
      </c>
      <c r="C47" s="494" t="s">
        <v>100</v>
      </c>
      <c r="D47" s="493">
        <v>7334268.5666499995</v>
      </c>
      <c r="E47" s="493">
        <v>34736.719259999998</v>
      </c>
      <c r="F47" s="493">
        <v>7299531.8473899998</v>
      </c>
      <c r="G47" s="493">
        <v>7679158.3429800002</v>
      </c>
    </row>
    <row r="48" spans="1:7" s="309" customFormat="1" x14ac:dyDescent="0.2">
      <c r="A48" s="495" t="s">
        <v>1896</v>
      </c>
      <c r="B48" s="495" t="s">
        <v>1895</v>
      </c>
      <c r="C48" s="494" t="s">
        <v>100</v>
      </c>
      <c r="D48" s="493">
        <v>318119.03865</v>
      </c>
      <c r="E48" s="493">
        <v>0</v>
      </c>
      <c r="F48" s="493">
        <v>318119.03865</v>
      </c>
      <c r="G48" s="493">
        <v>338804.99174999999</v>
      </c>
    </row>
    <row r="49" spans="1:7" s="309" customFormat="1" x14ac:dyDescent="0.2">
      <c r="A49" s="486" t="s">
        <v>1894</v>
      </c>
      <c r="B49" s="486" t="s">
        <v>1893</v>
      </c>
      <c r="C49" s="485" t="s">
        <v>1892</v>
      </c>
      <c r="D49" s="484"/>
      <c r="E49" s="484"/>
      <c r="F49" s="484"/>
      <c r="G49" s="484"/>
    </row>
    <row r="50" spans="1:7" s="309" customFormat="1" x14ac:dyDescent="0.2">
      <c r="A50" s="486" t="s">
        <v>1891</v>
      </c>
      <c r="B50" s="486" t="s">
        <v>1890</v>
      </c>
      <c r="C50" s="485" t="s">
        <v>1889</v>
      </c>
      <c r="D50" s="484">
        <v>254889.73133000001</v>
      </c>
      <c r="E50" s="484"/>
      <c r="F50" s="484">
        <v>254889.73133000001</v>
      </c>
      <c r="G50" s="484">
        <v>274267.62952000002</v>
      </c>
    </row>
    <row r="51" spans="1:7" s="309" customFormat="1" x14ac:dyDescent="0.2">
      <c r="A51" s="486" t="s">
        <v>1888</v>
      </c>
      <c r="B51" s="486" t="s">
        <v>1887</v>
      </c>
      <c r="C51" s="485" t="s">
        <v>1886</v>
      </c>
      <c r="D51" s="484">
        <v>1763.05412</v>
      </c>
      <c r="E51" s="484"/>
      <c r="F51" s="484">
        <v>1763.05412</v>
      </c>
      <c r="G51" s="484">
        <v>931.51031999999998</v>
      </c>
    </row>
    <row r="52" spans="1:7" s="309" customFormat="1" x14ac:dyDescent="0.2">
      <c r="A52" s="486" t="s">
        <v>1885</v>
      </c>
      <c r="B52" s="486" t="s">
        <v>1884</v>
      </c>
      <c r="C52" s="485" t="s">
        <v>1883</v>
      </c>
      <c r="D52" s="484">
        <v>8321.5527000000002</v>
      </c>
      <c r="E52" s="484"/>
      <c r="F52" s="484">
        <v>8321.5527000000002</v>
      </c>
      <c r="G52" s="484">
        <v>8678.2893499999991</v>
      </c>
    </row>
    <row r="53" spans="1:7" s="309" customFormat="1" x14ac:dyDescent="0.2">
      <c r="A53" s="486" t="s">
        <v>1882</v>
      </c>
      <c r="B53" s="486" t="s">
        <v>1881</v>
      </c>
      <c r="C53" s="485" t="s">
        <v>1880</v>
      </c>
      <c r="D53" s="484"/>
      <c r="E53" s="484"/>
      <c r="F53" s="484"/>
      <c r="G53" s="484"/>
    </row>
    <row r="54" spans="1:7" s="309" customFormat="1" x14ac:dyDescent="0.2">
      <c r="A54" s="486" t="s">
        <v>1879</v>
      </c>
      <c r="B54" s="486" t="s">
        <v>1878</v>
      </c>
      <c r="C54" s="485" t="s">
        <v>1877</v>
      </c>
      <c r="D54" s="484">
        <v>13815.1908</v>
      </c>
      <c r="E54" s="484"/>
      <c r="F54" s="484">
        <v>13815.1908</v>
      </c>
      <c r="G54" s="484">
        <v>17749.747600000002</v>
      </c>
    </row>
    <row r="55" spans="1:7" s="309" customFormat="1" x14ac:dyDescent="0.2">
      <c r="A55" s="486" t="s">
        <v>1876</v>
      </c>
      <c r="B55" s="486" t="s">
        <v>1875</v>
      </c>
      <c r="C55" s="485" t="s">
        <v>1874</v>
      </c>
      <c r="D55" s="484"/>
      <c r="E55" s="484"/>
      <c r="F55" s="484"/>
      <c r="G55" s="484"/>
    </row>
    <row r="56" spans="1:7" s="309" customFormat="1" x14ac:dyDescent="0.2">
      <c r="A56" s="486" t="s">
        <v>1873</v>
      </c>
      <c r="B56" s="486" t="s">
        <v>1872</v>
      </c>
      <c r="C56" s="485" t="s">
        <v>1871</v>
      </c>
      <c r="D56" s="484">
        <v>37920.921179999998</v>
      </c>
      <c r="E56" s="484"/>
      <c r="F56" s="484">
        <v>37920.921179999998</v>
      </c>
      <c r="G56" s="484">
        <v>34443.488499999999</v>
      </c>
    </row>
    <row r="57" spans="1:7" s="309" customFormat="1" x14ac:dyDescent="0.2">
      <c r="A57" s="486" t="s">
        <v>1870</v>
      </c>
      <c r="B57" s="486" t="s">
        <v>1869</v>
      </c>
      <c r="C57" s="485" t="s">
        <v>1868</v>
      </c>
      <c r="D57" s="484">
        <v>56.448419999999999</v>
      </c>
      <c r="E57" s="484"/>
      <c r="F57" s="484">
        <v>56.448419999999999</v>
      </c>
      <c r="G57" s="484">
        <v>5.4611000000000001</v>
      </c>
    </row>
    <row r="58" spans="1:7" s="309" customFormat="1" x14ac:dyDescent="0.2">
      <c r="A58" s="486" t="s">
        <v>1867</v>
      </c>
      <c r="B58" s="486" t="s">
        <v>1866</v>
      </c>
      <c r="C58" s="485" t="s">
        <v>1865</v>
      </c>
      <c r="D58" s="484">
        <v>1352.1401000000001</v>
      </c>
      <c r="E58" s="484"/>
      <c r="F58" s="484">
        <v>1352.1401000000001</v>
      </c>
      <c r="G58" s="484">
        <v>2728.8653599999998</v>
      </c>
    </row>
    <row r="59" spans="1:7" s="309" customFormat="1" x14ac:dyDescent="0.2">
      <c r="A59" s="495" t="s">
        <v>1864</v>
      </c>
      <c r="B59" s="495" t="s">
        <v>1863</v>
      </c>
      <c r="C59" s="494" t="s">
        <v>100</v>
      </c>
      <c r="D59" s="493">
        <v>2576963.8199999998</v>
      </c>
      <c r="E59" s="493">
        <v>34736.719259999998</v>
      </c>
      <c r="F59" s="493">
        <v>2542227.1007399997</v>
      </c>
      <c r="G59" s="493">
        <v>3868847.1160000004</v>
      </c>
    </row>
    <row r="60" spans="1:7" s="309" customFormat="1" x14ac:dyDescent="0.2">
      <c r="A60" s="486" t="s">
        <v>1862</v>
      </c>
      <c r="B60" s="486" t="s">
        <v>1861</v>
      </c>
      <c r="C60" s="485" t="s">
        <v>1860</v>
      </c>
      <c r="D60" s="484">
        <v>531166.71979</v>
      </c>
      <c r="E60" s="484">
        <v>15680.621860000001</v>
      </c>
      <c r="F60" s="484">
        <v>515486.09793000005</v>
      </c>
      <c r="G60" s="484">
        <v>499245.09719</v>
      </c>
    </row>
    <row r="61" spans="1:7" s="309" customFormat="1" x14ac:dyDescent="0.2">
      <c r="A61" s="486" t="s">
        <v>1859</v>
      </c>
      <c r="B61" s="486" t="s">
        <v>1858</v>
      </c>
      <c r="C61" s="485" t="s">
        <v>1857</v>
      </c>
      <c r="D61" s="484"/>
      <c r="E61" s="484"/>
      <c r="F61" s="484"/>
      <c r="G61" s="484"/>
    </row>
    <row r="62" spans="1:7" s="309" customFormat="1" x14ac:dyDescent="0.2">
      <c r="A62" s="486" t="s">
        <v>1856</v>
      </c>
      <c r="B62" s="486" t="s">
        <v>1855</v>
      </c>
      <c r="C62" s="485" t="s">
        <v>1854</v>
      </c>
      <c r="D62" s="484"/>
      <c r="E62" s="484"/>
      <c r="F62" s="484"/>
      <c r="G62" s="484"/>
    </row>
    <row r="63" spans="1:7" s="309" customFormat="1" x14ac:dyDescent="0.2">
      <c r="A63" s="486" t="s">
        <v>1853</v>
      </c>
      <c r="B63" s="486" t="s">
        <v>1852</v>
      </c>
      <c r="C63" s="485" t="s">
        <v>1851</v>
      </c>
      <c r="D63" s="514">
        <v>42618.636559999999</v>
      </c>
      <c r="E63" s="514"/>
      <c r="F63" s="514">
        <v>42618.636559999999</v>
      </c>
      <c r="G63" s="514">
        <v>41259.670940000004</v>
      </c>
    </row>
    <row r="64" spans="1:7" s="309" customFormat="1" x14ac:dyDescent="0.2">
      <c r="A64" s="486" t="s">
        <v>1850</v>
      </c>
      <c r="B64" s="486" t="s">
        <v>1849</v>
      </c>
      <c r="C64" s="485" t="s">
        <v>1848</v>
      </c>
      <c r="D64" s="514">
        <v>47896.092199999999</v>
      </c>
      <c r="E64" s="514">
        <v>18143.046699999999</v>
      </c>
      <c r="F64" s="514">
        <v>29753.0455</v>
      </c>
      <c r="G64" s="514">
        <v>32424.470300000001</v>
      </c>
    </row>
    <row r="65" spans="1:7" s="309" customFormat="1" x14ac:dyDescent="0.2">
      <c r="A65" s="486" t="s">
        <v>1847</v>
      </c>
      <c r="B65" s="486" t="s">
        <v>1846</v>
      </c>
      <c r="C65" s="485" t="s">
        <v>1845</v>
      </c>
      <c r="D65" s="514">
        <v>500</v>
      </c>
      <c r="E65" s="514"/>
      <c r="F65" s="514">
        <v>500</v>
      </c>
      <c r="G65" s="514">
        <v>9533.8415100000002</v>
      </c>
    </row>
    <row r="66" spans="1:7" s="309" customFormat="1" x14ac:dyDescent="0.2">
      <c r="A66" s="486" t="s">
        <v>1844</v>
      </c>
      <c r="B66" s="486" t="s">
        <v>1843</v>
      </c>
      <c r="C66" s="485" t="s">
        <v>1842</v>
      </c>
      <c r="D66" s="514">
        <v>0</v>
      </c>
      <c r="E66" s="514">
        <v>0</v>
      </c>
      <c r="F66" s="514">
        <v>0</v>
      </c>
      <c r="G66" s="514">
        <v>0</v>
      </c>
    </row>
    <row r="67" spans="1:7" s="309" customFormat="1" x14ac:dyDescent="0.2">
      <c r="A67" s="486" t="s">
        <v>1841</v>
      </c>
      <c r="B67" s="486" t="s">
        <v>1840</v>
      </c>
      <c r="C67" s="485" t="s">
        <v>1839</v>
      </c>
      <c r="D67" s="514">
        <v>0</v>
      </c>
      <c r="E67" s="514">
        <v>0</v>
      </c>
      <c r="F67" s="514">
        <v>0</v>
      </c>
      <c r="G67" s="514">
        <v>0</v>
      </c>
    </row>
    <row r="68" spans="1:7" s="309" customFormat="1" x14ac:dyDescent="0.2">
      <c r="A68" s="486" t="s">
        <v>1838</v>
      </c>
      <c r="B68" s="486" t="s">
        <v>1837</v>
      </c>
      <c r="C68" s="485" t="s">
        <v>1836</v>
      </c>
      <c r="D68" s="514">
        <v>3310.6411099999996</v>
      </c>
      <c r="E68" s="514"/>
      <c r="F68" s="514">
        <v>3310.6411099999996</v>
      </c>
      <c r="G68" s="514">
        <v>3396.75317</v>
      </c>
    </row>
    <row r="69" spans="1:7" s="309" customFormat="1" x14ac:dyDescent="0.2">
      <c r="A69" s="486" t="s">
        <v>1835</v>
      </c>
      <c r="B69" s="486" t="s">
        <v>1627</v>
      </c>
      <c r="C69" s="485" t="s">
        <v>1626</v>
      </c>
      <c r="D69" s="514"/>
      <c r="E69" s="514"/>
      <c r="F69" s="514"/>
      <c r="G69" s="514"/>
    </row>
    <row r="70" spans="1:7" s="309" customFormat="1" x14ac:dyDescent="0.2">
      <c r="A70" s="486" t="s">
        <v>1834</v>
      </c>
      <c r="B70" s="486" t="s">
        <v>1624</v>
      </c>
      <c r="C70" s="485" t="s">
        <v>1623</v>
      </c>
      <c r="D70" s="514">
        <v>62.951999999999998</v>
      </c>
      <c r="E70" s="514"/>
      <c r="F70" s="514">
        <v>62.951999999999998</v>
      </c>
      <c r="G70" s="514"/>
    </row>
    <row r="71" spans="1:7" s="309" customFormat="1" x14ac:dyDescent="0.2">
      <c r="A71" s="486" t="s">
        <v>1833</v>
      </c>
      <c r="B71" s="486" t="s">
        <v>1621</v>
      </c>
      <c r="C71" s="485" t="s">
        <v>1620</v>
      </c>
      <c r="D71" s="514"/>
      <c r="E71" s="514"/>
      <c r="F71" s="514"/>
      <c r="G71" s="514"/>
    </row>
    <row r="72" spans="1:7" s="309" customFormat="1" x14ac:dyDescent="0.2">
      <c r="A72" s="486" t="s">
        <v>1832</v>
      </c>
      <c r="B72" s="486" t="s">
        <v>1618</v>
      </c>
      <c r="C72" s="485" t="s">
        <v>1617</v>
      </c>
      <c r="D72" s="514">
        <v>8544.259</v>
      </c>
      <c r="E72" s="514"/>
      <c r="F72" s="514">
        <v>8544.259</v>
      </c>
      <c r="G72" s="514">
        <v>1558.71</v>
      </c>
    </row>
    <row r="73" spans="1:7" s="309" customFormat="1" x14ac:dyDescent="0.2">
      <c r="A73" s="486" t="s">
        <v>1831</v>
      </c>
      <c r="B73" s="486" t="s">
        <v>1615</v>
      </c>
      <c r="C73" s="485" t="s">
        <v>1614</v>
      </c>
      <c r="D73" s="484"/>
      <c r="E73" s="484"/>
      <c r="F73" s="484"/>
      <c r="G73" s="484"/>
    </row>
    <row r="74" spans="1:7" s="309" customFormat="1" x14ac:dyDescent="0.2">
      <c r="A74" s="486" t="s">
        <v>1830</v>
      </c>
      <c r="B74" s="486" t="s">
        <v>169</v>
      </c>
      <c r="C74" s="485" t="s">
        <v>1612</v>
      </c>
      <c r="D74" s="514">
        <v>6504.2336100000002</v>
      </c>
      <c r="E74" s="514"/>
      <c r="F74" s="514">
        <v>6504.2336100000002</v>
      </c>
      <c r="G74" s="514">
        <v>3010.3704900000002</v>
      </c>
    </row>
    <row r="75" spans="1:7" s="309" customFormat="1" x14ac:dyDescent="0.2">
      <c r="A75" s="486" t="s">
        <v>1829</v>
      </c>
      <c r="B75" s="486" t="s">
        <v>1828</v>
      </c>
      <c r="C75" s="485" t="s">
        <v>1827</v>
      </c>
      <c r="D75" s="514">
        <v>34.588999999999999</v>
      </c>
      <c r="E75" s="514"/>
      <c r="F75" s="514">
        <v>34.588999999999999</v>
      </c>
      <c r="G75" s="514">
        <v>501.98</v>
      </c>
    </row>
    <row r="76" spans="1:7" s="309" customFormat="1" x14ac:dyDescent="0.2">
      <c r="A76" s="486" t="s">
        <v>1826</v>
      </c>
      <c r="B76" s="486" t="s">
        <v>1825</v>
      </c>
      <c r="C76" s="485" t="s">
        <v>1824</v>
      </c>
      <c r="D76" s="514">
        <v>1703.9327499999999</v>
      </c>
      <c r="E76" s="514"/>
      <c r="F76" s="514">
        <v>1703.9327499999999</v>
      </c>
      <c r="G76" s="514">
        <v>4961.6231200000002</v>
      </c>
    </row>
    <row r="77" spans="1:7" s="309" customFormat="1" x14ac:dyDescent="0.2">
      <c r="A77" s="486" t="s">
        <v>1823</v>
      </c>
      <c r="B77" s="486" t="s">
        <v>1822</v>
      </c>
      <c r="C77" s="485" t="s">
        <v>1821</v>
      </c>
      <c r="D77" s="514">
        <v>41396.07604</v>
      </c>
      <c r="E77" s="514"/>
      <c r="F77" s="514">
        <v>41396.07604</v>
      </c>
      <c r="G77" s="514">
        <v>12347.855950000001</v>
      </c>
    </row>
    <row r="78" spans="1:7" s="309" customFormat="1" x14ac:dyDescent="0.2">
      <c r="A78" s="486" t="s">
        <v>1820</v>
      </c>
      <c r="B78" s="486" t="s">
        <v>1819</v>
      </c>
      <c r="C78" s="485" t="s">
        <v>1818</v>
      </c>
      <c r="D78" s="514"/>
      <c r="E78" s="514"/>
      <c r="F78" s="514"/>
      <c r="G78" s="514"/>
    </row>
    <row r="79" spans="1:7" s="309" customFormat="1" x14ac:dyDescent="0.2">
      <c r="A79" s="486" t="s">
        <v>1817</v>
      </c>
      <c r="B79" s="486" t="s">
        <v>1598</v>
      </c>
      <c r="C79" s="485" t="s">
        <v>1597</v>
      </c>
      <c r="D79" s="514"/>
      <c r="E79" s="514"/>
      <c r="F79" s="514"/>
      <c r="G79" s="514"/>
    </row>
    <row r="80" spans="1:7" s="309" customFormat="1" x14ac:dyDescent="0.2">
      <c r="A80" s="486" t="s">
        <v>1816</v>
      </c>
      <c r="B80" s="486" t="s">
        <v>1815</v>
      </c>
      <c r="C80" s="485" t="s">
        <v>1814</v>
      </c>
      <c r="D80" s="484"/>
      <c r="E80" s="484"/>
      <c r="F80" s="484"/>
      <c r="G80" s="484"/>
    </row>
    <row r="81" spans="1:7" s="309" customFormat="1" x14ac:dyDescent="0.2">
      <c r="A81" s="487" t="s">
        <v>1813</v>
      </c>
      <c r="B81" s="486" t="s">
        <v>1812</v>
      </c>
      <c r="C81" s="485" t="s">
        <v>1811</v>
      </c>
      <c r="D81" s="514"/>
      <c r="E81" s="514"/>
      <c r="F81" s="514"/>
      <c r="G81" s="514"/>
    </row>
    <row r="82" spans="1:7" s="309" customFormat="1" x14ac:dyDescent="0.2">
      <c r="A82" s="487" t="s">
        <v>1810</v>
      </c>
      <c r="B82" s="486" t="s">
        <v>1809</v>
      </c>
      <c r="C82" s="485" t="s">
        <v>1808</v>
      </c>
      <c r="D82" s="514"/>
      <c r="E82" s="514"/>
      <c r="F82" s="514"/>
      <c r="G82" s="514"/>
    </row>
    <row r="83" spans="1:7" s="309" customFormat="1" x14ac:dyDescent="0.2">
      <c r="A83" s="487" t="s">
        <v>1807</v>
      </c>
      <c r="B83" s="486" t="s">
        <v>1806</v>
      </c>
      <c r="C83" s="485" t="s">
        <v>1805</v>
      </c>
      <c r="D83" s="484">
        <v>1178965.5191300001</v>
      </c>
      <c r="E83" s="484"/>
      <c r="F83" s="484">
        <v>1178965.5191300001</v>
      </c>
      <c r="G83" s="484">
        <v>118431.58593</v>
      </c>
    </row>
    <row r="84" spans="1:7" s="309" customFormat="1" x14ac:dyDescent="0.2">
      <c r="A84" s="487" t="s">
        <v>1804</v>
      </c>
      <c r="B84" s="487" t="s">
        <v>1583</v>
      </c>
      <c r="C84" s="488" t="s">
        <v>1582</v>
      </c>
      <c r="D84" s="484"/>
      <c r="E84" s="484"/>
      <c r="F84" s="484"/>
      <c r="G84" s="484"/>
    </row>
    <row r="85" spans="1:7" s="309" customFormat="1" x14ac:dyDescent="0.2">
      <c r="A85" s="487" t="s">
        <v>1803</v>
      </c>
      <c r="B85" s="486" t="s">
        <v>1802</v>
      </c>
      <c r="C85" s="485" t="s">
        <v>1801</v>
      </c>
      <c r="D85" s="484">
        <v>57679.839489999998</v>
      </c>
      <c r="E85" s="484"/>
      <c r="F85" s="484">
        <v>57679.839489999998</v>
      </c>
      <c r="G85" s="484">
        <v>46526.03168</v>
      </c>
    </row>
    <row r="86" spans="1:7" s="496" customFormat="1" x14ac:dyDescent="0.2">
      <c r="A86" s="487" t="s">
        <v>1800</v>
      </c>
      <c r="B86" s="486" t="s">
        <v>1799</v>
      </c>
      <c r="C86" s="485" t="s">
        <v>1798</v>
      </c>
      <c r="D86" s="484">
        <v>5805.0204599999997</v>
      </c>
      <c r="E86" s="484"/>
      <c r="F86" s="484">
        <v>5805.0204599999997</v>
      </c>
      <c r="G86" s="484">
        <v>4555.6196900000004</v>
      </c>
    </row>
    <row r="87" spans="1:7" s="309" customFormat="1" x14ac:dyDescent="0.2">
      <c r="A87" s="487" t="s">
        <v>1797</v>
      </c>
      <c r="B87" s="486" t="s">
        <v>1796</v>
      </c>
      <c r="C87" s="485" t="s">
        <v>1795</v>
      </c>
      <c r="D87" s="484">
        <v>622901.07360999996</v>
      </c>
      <c r="E87" s="484"/>
      <c r="F87" s="484">
        <v>622901.07360999996</v>
      </c>
      <c r="G87" s="484">
        <v>3062024.2050899998</v>
      </c>
    </row>
    <row r="88" spans="1:7" s="309" customFormat="1" x14ac:dyDescent="0.2">
      <c r="A88" s="482" t="s">
        <v>1794</v>
      </c>
      <c r="B88" s="482" t="s">
        <v>1793</v>
      </c>
      <c r="C88" s="481" t="s">
        <v>1792</v>
      </c>
      <c r="D88" s="480">
        <v>27874.235250000002</v>
      </c>
      <c r="E88" s="480">
        <v>913.05070000000001</v>
      </c>
      <c r="F88" s="480">
        <v>26961.184550000002</v>
      </c>
      <c r="G88" s="480">
        <v>29069.300939999997</v>
      </c>
    </row>
    <row r="89" spans="1:7" s="309" customFormat="1" x14ac:dyDescent="0.2">
      <c r="A89" s="495" t="s">
        <v>1791</v>
      </c>
      <c r="B89" s="495" t="s">
        <v>1790</v>
      </c>
      <c r="C89" s="494" t="s">
        <v>100</v>
      </c>
      <c r="D89" s="493">
        <v>4439185.7080000006</v>
      </c>
      <c r="E89" s="493">
        <v>0</v>
      </c>
      <c r="F89" s="493">
        <v>4439185.7080000006</v>
      </c>
      <c r="G89" s="493">
        <v>3471506.2352299998</v>
      </c>
    </row>
    <row r="90" spans="1:7" s="309" customFormat="1" ht="12.75" customHeight="1" x14ac:dyDescent="0.2">
      <c r="A90" s="513" t="s">
        <v>1789</v>
      </c>
      <c r="B90" s="513" t="s">
        <v>1788</v>
      </c>
      <c r="C90" s="512" t="s">
        <v>1787</v>
      </c>
      <c r="D90" s="511"/>
      <c r="E90" s="511"/>
      <c r="F90" s="511"/>
      <c r="G90" s="511"/>
    </row>
    <row r="91" spans="1:7" s="309" customFormat="1" x14ac:dyDescent="0.2">
      <c r="A91" s="486" t="s">
        <v>1786</v>
      </c>
      <c r="B91" s="486" t="s">
        <v>1785</v>
      </c>
      <c r="C91" s="485" t="s">
        <v>1784</v>
      </c>
      <c r="D91" s="484"/>
      <c r="E91" s="484"/>
      <c r="F91" s="484"/>
      <c r="G91" s="484"/>
    </row>
    <row r="92" spans="1:7" s="309" customFormat="1" x14ac:dyDescent="0.2">
      <c r="A92" s="486" t="s">
        <v>1783</v>
      </c>
      <c r="B92" s="486" t="s">
        <v>1782</v>
      </c>
      <c r="C92" s="485" t="s">
        <v>1781</v>
      </c>
      <c r="D92" s="484"/>
      <c r="E92" s="484"/>
      <c r="F92" s="484"/>
      <c r="G92" s="484"/>
    </row>
    <row r="93" spans="1:7" s="309" customFormat="1" x14ac:dyDescent="0.2">
      <c r="A93" s="486" t="s">
        <v>1780</v>
      </c>
      <c r="B93" s="486" t="s">
        <v>1779</v>
      </c>
      <c r="C93" s="485" t="s">
        <v>1778</v>
      </c>
      <c r="D93" s="484">
        <v>487939.79912000004</v>
      </c>
      <c r="E93" s="484"/>
      <c r="F93" s="484">
        <v>487939.79912000004</v>
      </c>
      <c r="G93" s="484">
        <v>619696.13407000003</v>
      </c>
    </row>
    <row r="94" spans="1:7" s="309" customFormat="1" x14ac:dyDescent="0.2">
      <c r="A94" s="486" t="s">
        <v>1777</v>
      </c>
      <c r="B94" s="486" t="s">
        <v>1776</v>
      </c>
      <c r="C94" s="485" t="s">
        <v>1775</v>
      </c>
      <c r="D94" s="484">
        <v>71539.962209999998</v>
      </c>
      <c r="E94" s="484"/>
      <c r="F94" s="484">
        <v>71539.962209999998</v>
      </c>
      <c r="G94" s="484">
        <v>71026.664929999999</v>
      </c>
    </row>
    <row r="95" spans="1:7" s="309" customFormat="1" x14ac:dyDescent="0.2">
      <c r="A95" s="486" t="s">
        <v>1774</v>
      </c>
      <c r="B95" s="486" t="s">
        <v>1773</v>
      </c>
      <c r="C95" s="485" t="s">
        <v>1772</v>
      </c>
      <c r="D95" s="484">
        <v>1696888.7257399999</v>
      </c>
      <c r="E95" s="484"/>
      <c r="F95" s="484">
        <v>1696888.7257399999</v>
      </c>
      <c r="G95" s="484">
        <v>1566025.24997</v>
      </c>
    </row>
    <row r="96" spans="1:7" s="309" customFormat="1" x14ac:dyDescent="0.2">
      <c r="A96" s="486" t="s">
        <v>1771</v>
      </c>
      <c r="B96" s="486" t="s">
        <v>1770</v>
      </c>
      <c r="C96" s="485" t="s">
        <v>1769</v>
      </c>
      <c r="D96" s="484">
        <v>36634.407500000001</v>
      </c>
      <c r="E96" s="484"/>
      <c r="F96" s="484">
        <v>36634.407500000001</v>
      </c>
      <c r="G96" s="484">
        <v>26892.34302</v>
      </c>
    </row>
    <row r="97" spans="1:7" s="309" customFormat="1" x14ac:dyDescent="0.2">
      <c r="A97" s="486" t="s">
        <v>1768</v>
      </c>
      <c r="B97" s="486" t="s">
        <v>1767</v>
      </c>
      <c r="C97" s="485" t="s">
        <v>1766</v>
      </c>
      <c r="D97" s="484">
        <v>1981859.4989700001</v>
      </c>
      <c r="E97" s="484"/>
      <c r="F97" s="484">
        <v>1981859.4989700001</v>
      </c>
      <c r="G97" s="484">
        <v>1038943.3924400001</v>
      </c>
    </row>
    <row r="98" spans="1:7" s="478" customFormat="1" x14ac:dyDescent="0.2">
      <c r="A98" s="486" t="s">
        <v>1765</v>
      </c>
      <c r="B98" s="486" t="s">
        <v>1764</v>
      </c>
      <c r="C98" s="485" t="s">
        <v>1763</v>
      </c>
      <c r="D98" s="484">
        <v>151868.62638</v>
      </c>
      <c r="E98" s="484"/>
      <c r="F98" s="484">
        <v>151868.62638</v>
      </c>
      <c r="G98" s="484">
        <v>135649.00594999999</v>
      </c>
    </row>
    <row r="99" spans="1:7" s="478" customFormat="1" x14ac:dyDescent="0.2">
      <c r="A99" s="486" t="s">
        <v>1762</v>
      </c>
      <c r="B99" s="486" t="s">
        <v>1761</v>
      </c>
      <c r="C99" s="485" t="s">
        <v>1760</v>
      </c>
      <c r="D99" s="484">
        <v>2289.2357400000001</v>
      </c>
      <c r="E99" s="484"/>
      <c r="F99" s="484">
        <v>2289.2357400000001</v>
      </c>
      <c r="G99" s="484">
        <v>2268.9011400000004</v>
      </c>
    </row>
    <row r="100" spans="1:7" s="478" customFormat="1" x14ac:dyDescent="0.2">
      <c r="A100" s="486" t="s">
        <v>1759</v>
      </c>
      <c r="B100" s="486" t="s">
        <v>1758</v>
      </c>
      <c r="C100" s="485" t="s">
        <v>1757</v>
      </c>
      <c r="D100" s="484">
        <v>89.31</v>
      </c>
      <c r="E100" s="484"/>
      <c r="F100" s="484">
        <v>89.31</v>
      </c>
      <c r="G100" s="484">
        <v>0.42099999999999999</v>
      </c>
    </row>
    <row r="101" spans="1:7" s="478" customFormat="1" x14ac:dyDescent="0.2">
      <c r="A101" s="482" t="s">
        <v>1756</v>
      </c>
      <c r="B101" s="482" t="s">
        <v>1755</v>
      </c>
      <c r="C101" s="481" t="s">
        <v>1754</v>
      </c>
      <c r="D101" s="480">
        <v>10076.14234</v>
      </c>
      <c r="E101" s="484"/>
      <c r="F101" s="484">
        <v>10076.14234</v>
      </c>
      <c r="G101" s="480">
        <v>11004.122710000001</v>
      </c>
    </row>
    <row r="102" spans="1:7" s="478" customFormat="1" ht="12.75" customHeight="1" x14ac:dyDescent="0.2">
      <c r="A102" s="508"/>
      <c r="B102" s="508"/>
      <c r="C102" s="508"/>
      <c r="E102" s="510"/>
      <c r="F102" s="509"/>
      <c r="G102" s="489"/>
    </row>
    <row r="103" spans="1:7" s="496" customFormat="1" ht="12.75" customHeight="1" x14ac:dyDescent="0.2">
      <c r="A103" s="508"/>
      <c r="B103" s="508"/>
      <c r="C103" s="508"/>
      <c r="D103" s="478"/>
      <c r="E103" s="507"/>
      <c r="F103" s="506"/>
      <c r="G103" s="489"/>
    </row>
    <row r="104" spans="1:7" s="496" customFormat="1" ht="12.75" customHeight="1" x14ac:dyDescent="0.2">
      <c r="A104" s="505"/>
      <c r="B104" s="504"/>
      <c r="C104" s="503"/>
      <c r="D104" s="502">
        <v>1</v>
      </c>
      <c r="E104" s="502">
        <v>2</v>
      </c>
      <c r="F104" s="498"/>
      <c r="G104" s="497"/>
    </row>
    <row r="105" spans="1:7" s="496" customFormat="1" ht="21" customHeight="1" x14ac:dyDescent="0.2">
      <c r="A105" s="1199" t="s">
        <v>1753</v>
      </c>
      <c r="B105" s="1200"/>
      <c r="C105" s="1203" t="s">
        <v>1752</v>
      </c>
      <c r="D105" s="1205" t="s">
        <v>1751</v>
      </c>
      <c r="E105" s="1206"/>
      <c r="F105" s="492"/>
      <c r="G105" s="491"/>
    </row>
    <row r="106" spans="1:7" s="496" customFormat="1" x14ac:dyDescent="0.2">
      <c r="A106" s="1201"/>
      <c r="B106" s="1202"/>
      <c r="C106" s="1204"/>
      <c r="D106" s="501" t="s">
        <v>1750</v>
      </c>
      <c r="E106" s="500" t="s">
        <v>1749</v>
      </c>
      <c r="F106" s="492"/>
      <c r="G106" s="491"/>
    </row>
    <row r="107" spans="1:7" s="496" customFormat="1" x14ac:dyDescent="0.2">
      <c r="A107" s="495"/>
      <c r="B107" s="495" t="s">
        <v>1748</v>
      </c>
      <c r="C107" s="494" t="s">
        <v>100</v>
      </c>
      <c r="D107" s="493">
        <v>48611722.311049998</v>
      </c>
      <c r="E107" s="493">
        <v>48658346.046709999</v>
      </c>
      <c r="F107" s="492"/>
      <c r="G107" s="491"/>
    </row>
    <row r="108" spans="1:7" s="309" customFormat="1" x14ac:dyDescent="0.2">
      <c r="A108" s="495" t="s">
        <v>1747</v>
      </c>
      <c r="B108" s="495" t="s">
        <v>1746</v>
      </c>
      <c r="C108" s="494" t="s">
        <v>100</v>
      </c>
      <c r="D108" s="493">
        <v>42021642.870360002</v>
      </c>
      <c r="E108" s="493">
        <v>41199108.292269997</v>
      </c>
      <c r="F108" s="490"/>
      <c r="G108" s="489"/>
    </row>
    <row r="109" spans="1:7" s="309" customFormat="1" x14ac:dyDescent="0.2">
      <c r="A109" s="495" t="s">
        <v>1745</v>
      </c>
      <c r="B109" s="495" t="s">
        <v>1744</v>
      </c>
      <c r="C109" s="494" t="s">
        <v>100</v>
      </c>
      <c r="D109" s="493">
        <v>37287083.905040003</v>
      </c>
      <c r="E109" s="493">
        <v>36936769.960809998</v>
      </c>
      <c r="F109" s="492"/>
      <c r="G109" s="491"/>
    </row>
    <row r="110" spans="1:7" s="309" customFormat="1" x14ac:dyDescent="0.2">
      <c r="A110" s="486" t="s">
        <v>1743</v>
      </c>
      <c r="B110" s="486" t="s">
        <v>1742</v>
      </c>
      <c r="C110" s="485" t="s">
        <v>1741</v>
      </c>
      <c r="D110" s="484">
        <v>30320229.301949997</v>
      </c>
      <c r="E110" s="484">
        <v>29851313.293710001</v>
      </c>
      <c r="F110" s="498"/>
      <c r="G110" s="497"/>
    </row>
    <row r="111" spans="1:7" s="309" customFormat="1" x14ac:dyDescent="0.2">
      <c r="A111" s="486" t="s">
        <v>1740</v>
      </c>
      <c r="B111" s="486" t="s">
        <v>1739</v>
      </c>
      <c r="C111" s="485" t="s">
        <v>1738</v>
      </c>
      <c r="D111" s="484">
        <v>8793544.9068999998</v>
      </c>
      <c r="E111" s="484">
        <v>8947226.8409099989</v>
      </c>
      <c r="F111" s="492"/>
      <c r="G111" s="489"/>
    </row>
    <row r="112" spans="1:7" s="309" customFormat="1" x14ac:dyDescent="0.2">
      <c r="A112" s="486" t="s">
        <v>1737</v>
      </c>
      <c r="B112" s="486" t="s">
        <v>1736</v>
      </c>
      <c r="C112" s="485" t="s">
        <v>1735</v>
      </c>
      <c r="D112" s="484">
        <v>-1.3787700000000001</v>
      </c>
      <c r="E112" s="484"/>
      <c r="F112" s="490"/>
      <c r="G112" s="491"/>
    </row>
    <row r="113" spans="1:7" s="309" customFormat="1" x14ac:dyDescent="0.2">
      <c r="A113" s="486" t="s">
        <v>1734</v>
      </c>
      <c r="B113" s="486" t="s">
        <v>1733</v>
      </c>
      <c r="C113" s="485" t="s">
        <v>1732</v>
      </c>
      <c r="D113" s="484">
        <v>-1835027.3908600002</v>
      </c>
      <c r="E113" s="484">
        <v>-1871257.7271100003</v>
      </c>
      <c r="F113" s="490"/>
      <c r="G113" s="489"/>
    </row>
    <row r="114" spans="1:7" s="496" customFormat="1" x14ac:dyDescent="0.2">
      <c r="A114" s="486" t="s">
        <v>1731</v>
      </c>
      <c r="B114" s="486" t="s">
        <v>1730</v>
      </c>
      <c r="C114" s="485" t="s">
        <v>1729</v>
      </c>
      <c r="D114" s="484">
        <v>2021.94</v>
      </c>
      <c r="E114" s="484"/>
      <c r="F114" s="498"/>
      <c r="G114" s="497"/>
    </row>
    <row r="115" spans="1:7" s="309" customFormat="1" x14ac:dyDescent="0.2">
      <c r="A115" s="482" t="s">
        <v>1728</v>
      </c>
      <c r="B115" s="482" t="s">
        <v>1727</v>
      </c>
      <c r="C115" s="481" t="s">
        <v>1726</v>
      </c>
      <c r="D115" s="480">
        <v>6316.5258199999998</v>
      </c>
      <c r="E115" s="484">
        <v>9487.5532999999996</v>
      </c>
      <c r="F115" s="498"/>
      <c r="G115" s="497"/>
    </row>
    <row r="116" spans="1:7" s="496" customFormat="1" x14ac:dyDescent="0.2">
      <c r="A116" s="495" t="s">
        <v>1725</v>
      </c>
      <c r="B116" s="495" t="s">
        <v>1724</v>
      </c>
      <c r="C116" s="494" t="s">
        <v>100</v>
      </c>
      <c r="D116" s="493">
        <v>1056003.1415800001</v>
      </c>
      <c r="E116" s="493">
        <v>1410279.9809999999</v>
      </c>
      <c r="F116" s="490"/>
      <c r="G116" s="489"/>
    </row>
    <row r="117" spans="1:7" s="309" customFormat="1" x14ac:dyDescent="0.2">
      <c r="A117" s="486" t="s">
        <v>1723</v>
      </c>
      <c r="B117" s="486" t="s">
        <v>1722</v>
      </c>
      <c r="C117" s="485" t="s">
        <v>1721</v>
      </c>
      <c r="D117" s="484">
        <v>60167.23704</v>
      </c>
      <c r="E117" s="484">
        <v>59882.868979999999</v>
      </c>
      <c r="F117" s="498"/>
      <c r="G117" s="497"/>
    </row>
    <row r="118" spans="1:7" s="309" customFormat="1" x14ac:dyDescent="0.2">
      <c r="A118" s="486" t="s">
        <v>1720</v>
      </c>
      <c r="B118" s="486" t="s">
        <v>1719</v>
      </c>
      <c r="C118" s="485" t="s">
        <v>1718</v>
      </c>
      <c r="D118" s="484">
        <v>41271.567450000002</v>
      </c>
      <c r="E118" s="484">
        <v>29739.63955</v>
      </c>
      <c r="F118" s="490"/>
      <c r="G118" s="489"/>
    </row>
    <row r="119" spans="1:7" s="309" customFormat="1" x14ac:dyDescent="0.2">
      <c r="A119" s="486" t="s">
        <v>1717</v>
      </c>
      <c r="B119" s="486" t="s">
        <v>1716</v>
      </c>
      <c r="C119" s="485" t="s">
        <v>1715</v>
      </c>
      <c r="D119" s="484">
        <v>202467.91784000001</v>
      </c>
      <c r="E119" s="484">
        <v>212310.34234999999</v>
      </c>
      <c r="F119" s="490"/>
      <c r="G119" s="489"/>
    </row>
    <row r="120" spans="1:7" s="496" customFormat="1" x14ac:dyDescent="0.2">
      <c r="A120" s="486" t="s">
        <v>1714</v>
      </c>
      <c r="B120" s="486" t="s">
        <v>1713</v>
      </c>
      <c r="C120" s="485" t="s">
        <v>1712</v>
      </c>
      <c r="D120" s="484">
        <v>45030.83193</v>
      </c>
      <c r="E120" s="484">
        <v>45357.040030000004</v>
      </c>
      <c r="F120" s="490"/>
      <c r="G120" s="489"/>
    </row>
    <row r="121" spans="1:7" s="496" customFormat="1" x14ac:dyDescent="0.2">
      <c r="A121" s="486" t="s">
        <v>1711</v>
      </c>
      <c r="B121" s="487" t="s">
        <v>1710</v>
      </c>
      <c r="C121" s="485" t="s">
        <v>1709</v>
      </c>
      <c r="D121" s="484">
        <v>554655.37094000005</v>
      </c>
      <c r="E121" s="484">
        <v>926299.45413999993</v>
      </c>
      <c r="F121" s="490"/>
      <c r="G121" s="489"/>
    </row>
    <row r="122" spans="1:7" s="309" customFormat="1" x14ac:dyDescent="0.2">
      <c r="A122" s="482" t="s">
        <v>1708</v>
      </c>
      <c r="B122" s="482" t="s">
        <v>1707</v>
      </c>
      <c r="C122" s="499" t="s">
        <v>1706</v>
      </c>
      <c r="D122" s="484">
        <v>152410.21638</v>
      </c>
      <c r="E122" s="484">
        <v>136690.63595</v>
      </c>
      <c r="F122" s="490"/>
      <c r="G122" s="489"/>
    </row>
    <row r="123" spans="1:7" s="496" customFormat="1" x14ac:dyDescent="0.2">
      <c r="A123" s="495" t="s">
        <v>1705</v>
      </c>
      <c r="B123" s="495" t="s">
        <v>1704</v>
      </c>
      <c r="C123" s="494" t="s">
        <v>100</v>
      </c>
      <c r="D123" s="493">
        <v>3678555.8237400004</v>
      </c>
      <c r="E123" s="493">
        <v>2852058.3504599999</v>
      </c>
      <c r="F123" s="490"/>
      <c r="G123" s="489"/>
    </row>
    <row r="124" spans="1:7" s="309" customFormat="1" x14ac:dyDescent="0.2">
      <c r="A124" s="486" t="s">
        <v>1703</v>
      </c>
      <c r="B124" s="486" t="s">
        <v>1702</v>
      </c>
      <c r="C124" s="485" t="s">
        <v>100</v>
      </c>
      <c r="D124" s="484">
        <v>836800.31242999993</v>
      </c>
      <c r="E124" s="484">
        <v>747431.48843999999</v>
      </c>
      <c r="F124" s="498"/>
      <c r="G124" s="497"/>
    </row>
    <row r="125" spans="1:7" s="309" customFormat="1" x14ac:dyDescent="0.2">
      <c r="A125" s="486" t="s">
        <v>1701</v>
      </c>
      <c r="B125" s="486" t="s">
        <v>1700</v>
      </c>
      <c r="C125" s="485" t="s">
        <v>1699</v>
      </c>
      <c r="D125" s="484"/>
      <c r="E125" s="484">
        <v>981.53301999999996</v>
      </c>
      <c r="F125" s="490"/>
      <c r="G125" s="489"/>
    </row>
    <row r="126" spans="1:7" s="309" customFormat="1" x14ac:dyDescent="0.2">
      <c r="A126" s="482" t="s">
        <v>1698</v>
      </c>
      <c r="B126" s="482" t="s">
        <v>1697</v>
      </c>
      <c r="C126" s="481" t="s">
        <v>1696</v>
      </c>
      <c r="D126" s="484">
        <v>2841755.51131</v>
      </c>
      <c r="E126" s="484">
        <v>2103645.3290000004</v>
      </c>
      <c r="F126" s="490"/>
      <c r="G126" s="489"/>
    </row>
    <row r="127" spans="1:7" s="309" customFormat="1" x14ac:dyDescent="0.2">
      <c r="A127" s="495" t="s">
        <v>1695</v>
      </c>
      <c r="B127" s="495" t="s">
        <v>1694</v>
      </c>
      <c r="C127" s="494" t="s">
        <v>100</v>
      </c>
      <c r="D127" s="493">
        <v>6590079.4406899996</v>
      </c>
      <c r="E127" s="493">
        <v>7459237.7544400012</v>
      </c>
      <c r="F127" s="492"/>
      <c r="G127" s="491"/>
    </row>
    <row r="128" spans="1:7" s="309" customFormat="1" x14ac:dyDescent="0.2">
      <c r="A128" s="495" t="s">
        <v>1693</v>
      </c>
      <c r="B128" s="495" t="s">
        <v>1691</v>
      </c>
      <c r="C128" s="494" t="s">
        <v>100</v>
      </c>
      <c r="D128" s="493">
        <v>14690.8</v>
      </c>
      <c r="E128" s="493">
        <v>17886.516</v>
      </c>
      <c r="F128" s="492"/>
      <c r="G128" s="491"/>
    </row>
    <row r="129" spans="1:7" s="309" customFormat="1" x14ac:dyDescent="0.2">
      <c r="A129" s="486" t="s">
        <v>1692</v>
      </c>
      <c r="B129" s="486" t="s">
        <v>1691</v>
      </c>
      <c r="C129" s="485" t="s">
        <v>1690</v>
      </c>
      <c r="D129" s="484">
        <v>14690.8</v>
      </c>
      <c r="E129" s="484">
        <v>17886.516</v>
      </c>
      <c r="F129" s="490"/>
      <c r="G129" s="489"/>
    </row>
    <row r="130" spans="1:7" s="309" customFormat="1" x14ac:dyDescent="0.2">
      <c r="A130" s="495" t="s">
        <v>1689</v>
      </c>
      <c r="B130" s="495" t="s">
        <v>1688</v>
      </c>
      <c r="C130" s="494" t="s">
        <v>100</v>
      </c>
      <c r="D130" s="493">
        <v>3025513.99027</v>
      </c>
      <c r="E130" s="493">
        <v>5410857.8017899999</v>
      </c>
      <c r="F130" s="492"/>
      <c r="G130" s="491"/>
    </row>
    <row r="131" spans="1:7" s="309" customFormat="1" x14ac:dyDescent="0.2">
      <c r="A131" s="486" t="s">
        <v>1687</v>
      </c>
      <c r="B131" s="486" t="s">
        <v>1686</v>
      </c>
      <c r="C131" s="485" t="s">
        <v>1685</v>
      </c>
      <c r="D131" s="484">
        <v>2141946.5359999998</v>
      </c>
      <c r="E131" s="484">
        <v>3885239.1370799998</v>
      </c>
      <c r="F131" s="492"/>
      <c r="G131" s="491"/>
    </row>
    <row r="132" spans="1:7" s="309" customFormat="1" x14ac:dyDescent="0.2">
      <c r="A132" s="486" t="s">
        <v>1684</v>
      </c>
      <c r="B132" s="486" t="s">
        <v>1683</v>
      </c>
      <c r="C132" s="485" t="s">
        <v>1682</v>
      </c>
      <c r="D132" s="484">
        <v>500</v>
      </c>
      <c r="E132" s="484"/>
      <c r="F132" s="492"/>
      <c r="G132" s="491"/>
    </row>
    <row r="133" spans="1:7" s="496" customFormat="1" x14ac:dyDescent="0.2">
      <c r="A133" s="486" t="s">
        <v>1681</v>
      </c>
      <c r="B133" s="486" t="s">
        <v>1680</v>
      </c>
      <c r="C133" s="485" t="s">
        <v>1679</v>
      </c>
      <c r="D133" s="484"/>
      <c r="E133" s="484"/>
      <c r="F133" s="492"/>
      <c r="G133" s="491"/>
    </row>
    <row r="134" spans="1:7" s="309" customFormat="1" x14ac:dyDescent="0.2">
      <c r="A134" s="486" t="s">
        <v>1678</v>
      </c>
      <c r="B134" s="486" t="s">
        <v>1677</v>
      </c>
      <c r="C134" s="485" t="s">
        <v>1676</v>
      </c>
      <c r="D134" s="484">
        <v>26772.822210000002</v>
      </c>
      <c r="E134" s="484">
        <v>26766.181210000002</v>
      </c>
      <c r="F134" s="492"/>
      <c r="G134" s="491"/>
    </row>
    <row r="135" spans="1:7" s="309" customFormat="1" x14ac:dyDescent="0.2">
      <c r="A135" s="486" t="s">
        <v>1675</v>
      </c>
      <c r="B135" s="486" t="s">
        <v>1674</v>
      </c>
      <c r="C135" s="485" t="s">
        <v>1673</v>
      </c>
      <c r="D135" s="484"/>
      <c r="E135" s="484"/>
      <c r="F135" s="490"/>
      <c r="G135" s="489"/>
    </row>
    <row r="136" spans="1:7" s="309" customFormat="1" x14ac:dyDescent="0.2">
      <c r="A136" s="486" t="s">
        <v>1672</v>
      </c>
      <c r="B136" s="486" t="s">
        <v>1671</v>
      </c>
      <c r="C136" s="485" t="s">
        <v>1670</v>
      </c>
      <c r="D136" s="484"/>
      <c r="E136" s="484"/>
      <c r="F136" s="492"/>
      <c r="G136" s="491"/>
    </row>
    <row r="137" spans="1:7" s="309" customFormat="1" x14ac:dyDescent="0.2">
      <c r="A137" s="486" t="s">
        <v>1669</v>
      </c>
      <c r="B137" s="486" t="s">
        <v>1668</v>
      </c>
      <c r="C137" s="485" t="s">
        <v>1667</v>
      </c>
      <c r="D137" s="484">
        <v>337137.19467999996</v>
      </c>
      <c r="E137" s="484">
        <v>378914.28245</v>
      </c>
      <c r="F137" s="490"/>
      <c r="G137" s="489"/>
    </row>
    <row r="138" spans="1:7" s="309" customFormat="1" x14ac:dyDescent="0.2">
      <c r="A138" s="486" t="s">
        <v>1666</v>
      </c>
      <c r="B138" s="486" t="s">
        <v>1665</v>
      </c>
      <c r="C138" s="485" t="s">
        <v>1664</v>
      </c>
      <c r="D138" s="484">
        <v>519157.43738000002</v>
      </c>
      <c r="E138" s="484">
        <v>1119938.20105</v>
      </c>
      <c r="F138" s="492"/>
      <c r="G138" s="491"/>
    </row>
    <row r="139" spans="1:7" s="309" customFormat="1" x14ac:dyDescent="0.2">
      <c r="A139" s="495" t="s">
        <v>1663</v>
      </c>
      <c r="B139" s="495" t="s">
        <v>1662</v>
      </c>
      <c r="C139" s="494" t="s">
        <v>100</v>
      </c>
      <c r="D139" s="493">
        <v>3549874.6504199998</v>
      </c>
      <c r="E139" s="493">
        <v>2030493.43665</v>
      </c>
      <c r="F139" s="492"/>
      <c r="G139" s="491"/>
    </row>
    <row r="140" spans="1:7" s="309" customFormat="1" x14ac:dyDescent="0.2">
      <c r="A140" s="486" t="s">
        <v>1661</v>
      </c>
      <c r="B140" s="486" t="s">
        <v>1660</v>
      </c>
      <c r="C140" s="485" t="s">
        <v>1659</v>
      </c>
      <c r="D140" s="484">
        <v>119200</v>
      </c>
      <c r="E140" s="484">
        <v>76000</v>
      </c>
      <c r="F140" s="490"/>
      <c r="G140" s="489"/>
    </row>
    <row r="141" spans="1:7" s="309" customFormat="1" x14ac:dyDescent="0.2">
      <c r="A141" s="486" t="s">
        <v>1658</v>
      </c>
      <c r="B141" s="486" t="s">
        <v>1657</v>
      </c>
      <c r="C141" s="485" t="s">
        <v>1656</v>
      </c>
      <c r="D141" s="484"/>
      <c r="E141" s="484"/>
      <c r="F141" s="490"/>
      <c r="G141" s="489"/>
    </row>
    <row r="142" spans="1:7" s="309" customFormat="1" x14ac:dyDescent="0.2">
      <c r="A142" s="486" t="s">
        <v>1655</v>
      </c>
      <c r="B142" s="486" t="s">
        <v>1654</v>
      </c>
      <c r="C142" s="485" t="s">
        <v>1653</v>
      </c>
      <c r="D142" s="484"/>
      <c r="E142" s="484"/>
      <c r="F142" s="492"/>
      <c r="G142" s="491"/>
    </row>
    <row r="143" spans="1:7" s="309" customFormat="1" x14ac:dyDescent="0.2">
      <c r="A143" s="486" t="s">
        <v>1652</v>
      </c>
      <c r="B143" s="486" t="s">
        <v>1651</v>
      </c>
      <c r="C143" s="485" t="s">
        <v>1650</v>
      </c>
      <c r="D143" s="484"/>
      <c r="E143" s="484"/>
      <c r="F143" s="490"/>
      <c r="G143" s="489"/>
    </row>
    <row r="144" spans="1:7" s="309" customFormat="1" x14ac:dyDescent="0.2">
      <c r="A144" s="486" t="s">
        <v>1649</v>
      </c>
      <c r="B144" s="486" t="s">
        <v>1648</v>
      </c>
      <c r="C144" s="485" t="s">
        <v>1647</v>
      </c>
      <c r="D144" s="484">
        <v>612749.4487699999</v>
      </c>
      <c r="E144" s="484">
        <v>464415.55615999998</v>
      </c>
      <c r="F144" s="492"/>
      <c r="G144" s="491"/>
    </row>
    <row r="145" spans="1:7" s="309" customFormat="1" x14ac:dyDescent="0.2">
      <c r="A145" s="486" t="s">
        <v>1646</v>
      </c>
      <c r="B145" s="486" t="s">
        <v>1645</v>
      </c>
      <c r="C145" s="485" t="s">
        <v>1644</v>
      </c>
      <c r="D145" s="484"/>
      <c r="E145" s="484"/>
      <c r="F145" s="490"/>
      <c r="G145" s="489"/>
    </row>
    <row r="146" spans="1:7" s="309" customFormat="1" x14ac:dyDescent="0.2">
      <c r="A146" s="486" t="s">
        <v>1643</v>
      </c>
      <c r="B146" s="486" t="s">
        <v>1642</v>
      </c>
      <c r="C146" s="485" t="s">
        <v>1641</v>
      </c>
      <c r="D146" s="484">
        <v>65974.888869999995</v>
      </c>
      <c r="E146" s="484">
        <v>57921.720520000003</v>
      </c>
    </row>
    <row r="147" spans="1:7" s="309" customFormat="1" ht="12.75" customHeight="1" x14ac:dyDescent="0.2">
      <c r="A147" s="486" t="s">
        <v>1640</v>
      </c>
      <c r="B147" s="486" t="s">
        <v>1639</v>
      </c>
      <c r="C147" s="485" t="s">
        <v>1638</v>
      </c>
      <c r="D147" s="484"/>
      <c r="E147" s="484"/>
    </row>
    <row r="148" spans="1:7" s="309" customFormat="1" x14ac:dyDescent="0.2">
      <c r="A148" s="486" t="s">
        <v>1637</v>
      </c>
      <c r="B148" s="486" t="s">
        <v>1636</v>
      </c>
      <c r="C148" s="485" t="s">
        <v>1635</v>
      </c>
      <c r="D148" s="484"/>
      <c r="E148" s="484">
        <v>5100</v>
      </c>
    </row>
    <row r="149" spans="1:7" s="309" customFormat="1" ht="12.75" customHeight="1" x14ac:dyDescent="0.2">
      <c r="A149" s="486" t="s">
        <v>1634</v>
      </c>
      <c r="B149" s="486" t="s">
        <v>1633</v>
      </c>
      <c r="C149" s="485" t="s">
        <v>1632</v>
      </c>
      <c r="D149" s="484">
        <v>367344.01049999997</v>
      </c>
      <c r="E149" s="484">
        <v>328618.61449999997</v>
      </c>
    </row>
    <row r="150" spans="1:7" s="309" customFormat="1" ht="12.75" customHeight="1" x14ac:dyDescent="0.2">
      <c r="A150" s="486" t="s">
        <v>1631</v>
      </c>
      <c r="B150" s="486" t="s">
        <v>1630</v>
      </c>
      <c r="C150" s="485" t="s">
        <v>1629</v>
      </c>
      <c r="D150" s="484">
        <v>56861.958159999995</v>
      </c>
      <c r="E150" s="484">
        <v>60212.274999999994</v>
      </c>
    </row>
    <row r="151" spans="1:7" s="309" customFormat="1" ht="12.75" customHeight="1" x14ac:dyDescent="0.2">
      <c r="A151" s="486" t="s">
        <v>1628</v>
      </c>
      <c r="B151" s="486" t="s">
        <v>1627</v>
      </c>
      <c r="C151" s="485" t="s">
        <v>1626</v>
      </c>
      <c r="D151" s="484">
        <v>171324.6348</v>
      </c>
      <c r="E151" s="484">
        <v>160673.52893999999</v>
      </c>
    </row>
    <row r="152" spans="1:7" s="309" customFormat="1" ht="12.75" customHeight="1" x14ac:dyDescent="0.2">
      <c r="A152" s="486" t="s">
        <v>1625</v>
      </c>
      <c r="B152" s="486" t="s">
        <v>1624</v>
      </c>
      <c r="C152" s="485" t="s">
        <v>1623</v>
      </c>
      <c r="D152" s="484">
        <v>74959.769</v>
      </c>
      <c r="E152" s="484">
        <v>70417.629209999999</v>
      </c>
    </row>
    <row r="153" spans="1:7" s="309" customFormat="1" ht="12.75" customHeight="1" x14ac:dyDescent="0.2">
      <c r="A153" s="486" t="s">
        <v>1622</v>
      </c>
      <c r="B153" s="486" t="s">
        <v>1621</v>
      </c>
      <c r="C153" s="485" t="s">
        <v>1620</v>
      </c>
      <c r="D153" s="484"/>
      <c r="E153" s="484">
        <v>553.48</v>
      </c>
    </row>
    <row r="154" spans="1:7" s="309" customFormat="1" ht="12.75" customHeight="1" x14ac:dyDescent="0.2">
      <c r="A154" s="486" t="s">
        <v>1619</v>
      </c>
      <c r="B154" s="486" t="s">
        <v>1618</v>
      </c>
      <c r="C154" s="485" t="s">
        <v>1617</v>
      </c>
      <c r="D154" s="484">
        <v>648.79100000000005</v>
      </c>
      <c r="E154" s="484">
        <v>11447.857</v>
      </c>
    </row>
    <row r="155" spans="1:7" s="309" customFormat="1" ht="12.75" customHeight="1" x14ac:dyDescent="0.2">
      <c r="A155" s="486" t="s">
        <v>1616</v>
      </c>
      <c r="B155" s="486" t="s">
        <v>1615</v>
      </c>
      <c r="C155" s="485" t="s">
        <v>1614</v>
      </c>
      <c r="D155" s="484">
        <v>66670.327999999994</v>
      </c>
      <c r="E155" s="484">
        <v>59580.548999999999</v>
      </c>
    </row>
    <row r="156" spans="1:7" s="309" customFormat="1" ht="12.75" customHeight="1" x14ac:dyDescent="0.2">
      <c r="A156" s="486" t="s">
        <v>1613</v>
      </c>
      <c r="B156" s="486" t="s">
        <v>169</v>
      </c>
      <c r="C156" s="485" t="s">
        <v>1612</v>
      </c>
      <c r="D156" s="484">
        <v>17232.788850000001</v>
      </c>
      <c r="E156" s="484">
        <v>15161.18822</v>
      </c>
    </row>
    <row r="157" spans="1:7" s="309" customFormat="1" ht="12.75" customHeight="1" x14ac:dyDescent="0.2">
      <c r="A157" s="486" t="s">
        <v>1611</v>
      </c>
      <c r="B157" s="486" t="s">
        <v>1610</v>
      </c>
      <c r="C157" s="485" t="s">
        <v>1609</v>
      </c>
      <c r="D157" s="484">
        <v>100991.66</v>
      </c>
      <c r="E157" s="484">
        <v>5150.8750399999999</v>
      </c>
    </row>
    <row r="158" spans="1:7" s="309" customFormat="1" ht="12.75" customHeight="1" x14ac:dyDescent="0.2">
      <c r="A158" s="486" t="s">
        <v>1608</v>
      </c>
      <c r="B158" s="486" t="s">
        <v>1607</v>
      </c>
      <c r="C158" s="485" t="s">
        <v>1606</v>
      </c>
      <c r="D158" s="484">
        <v>9894.3550000000014</v>
      </c>
      <c r="E158" s="484">
        <v>10598.473190000001</v>
      </c>
    </row>
    <row r="159" spans="1:7" s="309" customFormat="1" ht="12.75" customHeight="1" x14ac:dyDescent="0.2">
      <c r="A159" s="486" t="s">
        <v>1605</v>
      </c>
      <c r="B159" s="486" t="s">
        <v>1604</v>
      </c>
      <c r="C159" s="485" t="s">
        <v>1603</v>
      </c>
      <c r="D159" s="484">
        <v>19246.349869999998</v>
      </c>
      <c r="E159" s="484">
        <v>13583.999680000001</v>
      </c>
    </row>
    <row r="160" spans="1:7" s="309" customFormat="1" ht="12.75" customHeight="1" x14ac:dyDescent="0.2">
      <c r="A160" s="486" t="s">
        <v>1602</v>
      </c>
      <c r="B160" s="486" t="s">
        <v>1601</v>
      </c>
      <c r="C160" s="485" t="s">
        <v>1600</v>
      </c>
      <c r="D160" s="484"/>
      <c r="E160" s="484"/>
    </row>
    <row r="161" spans="1:7" s="309" customFormat="1" ht="12.75" customHeight="1" x14ac:dyDescent="0.2">
      <c r="A161" s="486" t="s">
        <v>1599</v>
      </c>
      <c r="B161" s="486" t="s">
        <v>1598</v>
      </c>
      <c r="C161" s="485" t="s">
        <v>1597</v>
      </c>
      <c r="D161" s="484">
        <v>750</v>
      </c>
      <c r="E161" s="484">
        <v>1137.5</v>
      </c>
    </row>
    <row r="162" spans="1:7" s="309" customFormat="1" ht="12.75" customHeight="1" x14ac:dyDescent="0.2">
      <c r="A162" s="486" t="s">
        <v>1596</v>
      </c>
      <c r="B162" s="486" t="s">
        <v>1595</v>
      </c>
      <c r="C162" s="485" t="s">
        <v>1594</v>
      </c>
      <c r="D162" s="484"/>
      <c r="E162" s="484"/>
    </row>
    <row r="163" spans="1:7" s="309" customFormat="1" ht="12.75" customHeight="1" x14ac:dyDescent="0.2">
      <c r="A163" s="486" t="s">
        <v>1593</v>
      </c>
      <c r="B163" s="486" t="s">
        <v>1592</v>
      </c>
      <c r="C163" s="485" t="s">
        <v>1591</v>
      </c>
      <c r="D163" s="484"/>
      <c r="E163" s="484"/>
    </row>
    <row r="164" spans="1:7" s="478" customFormat="1" ht="12.75" customHeight="1" x14ac:dyDescent="0.2">
      <c r="A164" s="486" t="s">
        <v>1590</v>
      </c>
      <c r="B164" s="486" t="s">
        <v>1589</v>
      </c>
      <c r="C164" s="485" t="s">
        <v>1588</v>
      </c>
      <c r="D164" s="484">
        <v>17258</v>
      </c>
      <c r="E164" s="484">
        <v>3750</v>
      </c>
      <c r="F164" s="309"/>
      <c r="G164" s="309"/>
    </row>
    <row r="165" spans="1:7" s="478" customFormat="1" ht="12.75" customHeight="1" x14ac:dyDescent="0.2">
      <c r="A165" s="486" t="s">
        <v>1587</v>
      </c>
      <c r="B165" s="486" t="s">
        <v>1586</v>
      </c>
      <c r="C165" s="485" t="s">
        <v>1585</v>
      </c>
      <c r="D165" s="484">
        <v>35805.950839999998</v>
      </c>
      <c r="E165" s="484">
        <v>63557.426480000002</v>
      </c>
      <c r="F165" s="309"/>
      <c r="G165" s="309"/>
    </row>
    <row r="166" spans="1:7" s="478" customFormat="1" ht="12.75" customHeight="1" x14ac:dyDescent="0.2">
      <c r="A166" s="486" t="s">
        <v>1584</v>
      </c>
      <c r="B166" s="487" t="s">
        <v>1583</v>
      </c>
      <c r="C166" s="488" t="s">
        <v>1582</v>
      </c>
      <c r="D166" s="484">
        <v>8670.6809200000007</v>
      </c>
      <c r="E166" s="484">
        <v>17749.662069999998</v>
      </c>
    </row>
    <row r="167" spans="1:7" s="478" customFormat="1" ht="12.75" customHeight="1" x14ac:dyDescent="0.2">
      <c r="A167" s="487" t="s">
        <v>1581</v>
      </c>
      <c r="B167" s="486" t="s">
        <v>1580</v>
      </c>
      <c r="C167" s="485" t="s">
        <v>1579</v>
      </c>
      <c r="D167" s="484">
        <v>25424.055680000001</v>
      </c>
      <c r="E167" s="484">
        <v>11139.01138</v>
      </c>
    </row>
    <row r="168" spans="1:7" s="478" customFormat="1" ht="12.75" customHeight="1" x14ac:dyDescent="0.2">
      <c r="A168" s="487" t="s">
        <v>1578</v>
      </c>
      <c r="B168" s="486" t="s">
        <v>1577</v>
      </c>
      <c r="C168" s="485" t="s">
        <v>1576</v>
      </c>
      <c r="D168" s="484">
        <v>34620.713560000004</v>
      </c>
      <c r="E168" s="484">
        <v>27749.016100000001</v>
      </c>
    </row>
    <row r="169" spans="1:7" s="478" customFormat="1" ht="12.75" customHeight="1" x14ac:dyDescent="0.2">
      <c r="A169" s="487" t="s">
        <v>1575</v>
      </c>
      <c r="B169" s="486" t="s">
        <v>1574</v>
      </c>
      <c r="C169" s="485" t="s">
        <v>1573</v>
      </c>
      <c r="D169" s="484">
        <v>1636092.6657099999</v>
      </c>
      <c r="E169" s="484">
        <v>457558.91717999999</v>
      </c>
    </row>
    <row r="170" spans="1:7" s="478" customFormat="1" ht="12.75" customHeight="1" x14ac:dyDescent="0.2">
      <c r="A170" s="483" t="s">
        <v>1572</v>
      </c>
      <c r="B170" s="482" t="s">
        <v>1571</v>
      </c>
      <c r="C170" s="481" t="s">
        <v>1570</v>
      </c>
      <c r="D170" s="480">
        <v>108153.60089</v>
      </c>
      <c r="E170" s="480">
        <v>108416.15698</v>
      </c>
    </row>
    <row r="171" spans="1:7" s="478" customFormat="1" x14ac:dyDescent="0.2">
      <c r="D171" s="479"/>
      <c r="E171" s="479"/>
      <c r="F171" s="479"/>
      <c r="G171" s="479"/>
    </row>
    <row r="172" spans="1:7" s="478" customFormat="1" x14ac:dyDescent="0.2">
      <c r="D172" s="479"/>
      <c r="E172" s="479"/>
      <c r="F172" s="479"/>
      <c r="G172" s="479"/>
    </row>
    <row r="173" spans="1:7" s="478" customFormat="1" x14ac:dyDescent="0.2">
      <c r="D173" s="479"/>
      <c r="E173" s="479"/>
      <c r="F173" s="479"/>
      <c r="G173" s="479"/>
    </row>
    <row r="174" spans="1:7" s="478" customFormat="1" x14ac:dyDescent="0.2">
      <c r="D174" s="479"/>
      <c r="E174" s="479"/>
      <c r="F174" s="479"/>
      <c r="G174" s="479"/>
    </row>
    <row r="175" spans="1:7" s="478" customFormat="1" x14ac:dyDescent="0.2">
      <c r="D175" s="479"/>
      <c r="E175" s="479"/>
      <c r="F175" s="479"/>
      <c r="G175" s="479"/>
    </row>
    <row r="176" spans="1:7" s="478" customFormat="1" x14ac:dyDescent="0.2">
      <c r="D176" s="479"/>
      <c r="E176" s="479"/>
      <c r="F176" s="479"/>
      <c r="G176" s="479"/>
    </row>
    <row r="177" spans="4:7" s="478" customFormat="1" x14ac:dyDescent="0.2">
      <c r="D177" s="479"/>
      <c r="E177" s="479"/>
      <c r="F177" s="479"/>
      <c r="G177" s="479"/>
    </row>
    <row r="178" spans="4:7" s="478" customFormat="1" x14ac:dyDescent="0.2">
      <c r="D178" s="479"/>
      <c r="E178" s="479"/>
      <c r="F178" s="479"/>
      <c r="G178" s="479"/>
    </row>
    <row r="179" spans="4:7" s="478" customFormat="1" x14ac:dyDescent="0.2">
      <c r="D179" s="479"/>
      <c r="E179" s="479"/>
      <c r="F179" s="479"/>
      <c r="G179" s="479"/>
    </row>
    <row r="180" spans="4:7" s="478" customFormat="1" x14ac:dyDescent="0.2">
      <c r="D180" s="479"/>
      <c r="E180" s="479"/>
      <c r="F180" s="479"/>
      <c r="G180" s="479"/>
    </row>
    <row r="181" spans="4:7" s="478" customFormat="1" x14ac:dyDescent="0.2">
      <c r="D181" s="479"/>
      <c r="E181" s="479"/>
      <c r="F181" s="479"/>
      <c r="G181" s="479"/>
    </row>
    <row r="182" spans="4:7" s="478" customFormat="1" x14ac:dyDescent="0.2">
      <c r="D182" s="479"/>
      <c r="E182" s="479"/>
      <c r="F182" s="479"/>
      <c r="G182" s="479"/>
    </row>
    <row r="183" spans="4:7" s="478" customFormat="1" x14ac:dyDescent="0.2">
      <c r="D183" s="479"/>
      <c r="E183" s="479"/>
      <c r="F183" s="479"/>
      <c r="G183" s="479"/>
    </row>
    <row r="184" spans="4:7" s="478" customFormat="1" x14ac:dyDescent="0.2">
      <c r="D184" s="479"/>
      <c r="E184" s="479"/>
      <c r="F184" s="479"/>
      <c r="G184" s="479"/>
    </row>
    <row r="185" spans="4:7" s="478" customFormat="1" x14ac:dyDescent="0.2">
      <c r="D185" s="479"/>
      <c r="E185" s="479"/>
      <c r="F185" s="479"/>
      <c r="G185" s="479"/>
    </row>
    <row r="186" spans="4:7" s="478" customFormat="1" x14ac:dyDescent="0.2">
      <c r="D186" s="479"/>
      <c r="E186" s="479"/>
      <c r="F186" s="479"/>
      <c r="G186" s="479"/>
    </row>
    <row r="187" spans="4:7" s="478" customFormat="1" x14ac:dyDescent="0.2">
      <c r="D187" s="479"/>
      <c r="E187" s="479"/>
      <c r="F187" s="479"/>
      <c r="G187" s="479"/>
    </row>
    <row r="188" spans="4:7" s="478" customFormat="1" x14ac:dyDescent="0.2">
      <c r="D188" s="479"/>
      <c r="E188" s="479"/>
      <c r="F188" s="479"/>
      <c r="G188" s="479"/>
    </row>
    <row r="189" spans="4:7" s="478" customFormat="1" x14ac:dyDescent="0.2">
      <c r="D189" s="479"/>
      <c r="E189" s="479"/>
      <c r="F189" s="479"/>
      <c r="G189" s="479"/>
    </row>
    <row r="190" spans="4:7" s="478" customFormat="1" x14ac:dyDescent="0.2">
      <c r="D190" s="479"/>
      <c r="E190" s="479"/>
      <c r="F190" s="479"/>
      <c r="G190" s="479"/>
    </row>
    <row r="191" spans="4:7" s="478" customFormat="1" x14ac:dyDescent="0.2">
      <c r="D191" s="479"/>
      <c r="E191" s="479"/>
      <c r="F191" s="479"/>
      <c r="G191" s="479"/>
    </row>
    <row r="192" spans="4:7" s="478" customFormat="1" x14ac:dyDescent="0.2">
      <c r="D192" s="479"/>
      <c r="E192" s="479"/>
      <c r="F192" s="479"/>
      <c r="G192" s="479"/>
    </row>
    <row r="193" spans="4:7" s="478" customFormat="1" x14ac:dyDescent="0.2">
      <c r="D193" s="479"/>
      <c r="E193" s="479"/>
      <c r="F193" s="479"/>
      <c r="G193" s="479"/>
    </row>
    <row r="194" spans="4:7" s="478" customFormat="1" x14ac:dyDescent="0.2">
      <c r="D194" s="479"/>
      <c r="E194" s="479"/>
      <c r="F194" s="479"/>
      <c r="G194" s="479"/>
    </row>
    <row r="195" spans="4:7" s="478" customFormat="1" x14ac:dyDescent="0.2">
      <c r="D195" s="479"/>
      <c r="E195" s="479"/>
      <c r="F195" s="479"/>
      <c r="G195" s="479"/>
    </row>
    <row r="196" spans="4:7" s="478" customFormat="1" x14ac:dyDescent="0.2">
      <c r="D196" s="479"/>
      <c r="E196" s="479"/>
      <c r="F196" s="479"/>
      <c r="G196" s="479"/>
    </row>
    <row r="197" spans="4:7" s="478" customFormat="1" x14ac:dyDescent="0.2">
      <c r="D197" s="479"/>
      <c r="E197" s="479"/>
      <c r="F197" s="479"/>
      <c r="G197" s="479"/>
    </row>
    <row r="198" spans="4:7" s="478" customFormat="1" x14ac:dyDescent="0.2">
      <c r="D198" s="479"/>
      <c r="E198" s="479"/>
      <c r="F198" s="479"/>
      <c r="G198" s="479"/>
    </row>
    <row r="199" spans="4:7" s="478" customFormat="1" x14ac:dyDescent="0.2">
      <c r="D199" s="479"/>
      <c r="E199" s="479"/>
      <c r="F199" s="479"/>
      <c r="G199" s="479"/>
    </row>
    <row r="200" spans="4:7" s="478" customFormat="1" x14ac:dyDescent="0.2">
      <c r="D200" s="479"/>
      <c r="E200" s="479"/>
      <c r="F200" s="479"/>
      <c r="G200" s="479"/>
    </row>
    <row r="201" spans="4:7" s="478" customFormat="1" x14ac:dyDescent="0.2">
      <c r="D201" s="479"/>
      <c r="E201" s="479"/>
      <c r="F201" s="479"/>
      <c r="G201" s="479"/>
    </row>
    <row r="202" spans="4:7" s="478" customFormat="1" x14ac:dyDescent="0.2">
      <c r="D202" s="479"/>
      <c r="E202" s="479"/>
      <c r="F202" s="479"/>
      <c r="G202" s="479"/>
    </row>
    <row r="203" spans="4:7" s="478" customFormat="1" x14ac:dyDescent="0.2">
      <c r="D203" s="479"/>
      <c r="E203" s="479"/>
      <c r="F203" s="479"/>
      <c r="G203" s="479"/>
    </row>
    <row r="204" spans="4:7" s="478" customFormat="1" x14ac:dyDescent="0.2">
      <c r="D204" s="479"/>
      <c r="E204" s="479"/>
      <c r="F204" s="479"/>
      <c r="G204" s="479"/>
    </row>
    <row r="205" spans="4:7" s="478" customFormat="1" x14ac:dyDescent="0.2">
      <c r="D205" s="479"/>
      <c r="E205" s="479"/>
      <c r="F205" s="479"/>
      <c r="G205" s="479"/>
    </row>
    <row r="206" spans="4:7" s="478" customFormat="1" x14ac:dyDescent="0.2">
      <c r="D206" s="479"/>
      <c r="E206" s="479"/>
      <c r="F206" s="479"/>
      <c r="G206" s="479"/>
    </row>
    <row r="207" spans="4:7" s="478" customFormat="1" x14ac:dyDescent="0.2">
      <c r="D207" s="479"/>
      <c r="E207" s="479"/>
      <c r="F207" s="479"/>
      <c r="G207" s="479"/>
    </row>
    <row r="208" spans="4:7" s="478" customFormat="1" x14ac:dyDescent="0.2">
      <c r="D208" s="479"/>
      <c r="E208" s="479"/>
      <c r="F208" s="479"/>
      <c r="G208" s="479"/>
    </row>
    <row r="209" spans="4:7" s="478" customFormat="1" x14ac:dyDescent="0.2">
      <c r="D209" s="479"/>
      <c r="E209" s="479"/>
      <c r="F209" s="479"/>
      <c r="G209" s="479"/>
    </row>
    <row r="210" spans="4:7" s="478" customFormat="1" x14ac:dyDescent="0.2">
      <c r="D210" s="479"/>
      <c r="E210" s="479"/>
      <c r="F210" s="479"/>
      <c r="G210" s="479"/>
    </row>
    <row r="211" spans="4:7" s="478" customFormat="1" x14ac:dyDescent="0.2">
      <c r="D211" s="479"/>
      <c r="E211" s="479"/>
      <c r="F211" s="479"/>
      <c r="G211" s="479"/>
    </row>
    <row r="212" spans="4:7" s="478" customFormat="1" x14ac:dyDescent="0.2">
      <c r="D212" s="479"/>
      <c r="E212" s="479"/>
      <c r="F212" s="479"/>
      <c r="G212" s="479"/>
    </row>
    <row r="213" spans="4:7" s="478" customFormat="1" x14ac:dyDescent="0.2">
      <c r="D213" s="479"/>
      <c r="E213" s="479"/>
      <c r="F213" s="479"/>
      <c r="G213" s="479"/>
    </row>
    <row r="214" spans="4:7" s="478" customFormat="1" x14ac:dyDescent="0.2">
      <c r="D214" s="479"/>
      <c r="E214" s="479"/>
      <c r="F214" s="479"/>
      <c r="G214" s="479"/>
    </row>
    <row r="215" spans="4:7" s="478" customFormat="1" x14ac:dyDescent="0.2">
      <c r="D215" s="477"/>
      <c r="E215" s="477"/>
      <c r="F215" s="477"/>
      <c r="G215" s="477"/>
    </row>
    <row r="216" spans="4:7" s="478" customFormat="1" x14ac:dyDescent="0.2">
      <c r="D216" s="477"/>
      <c r="E216" s="477"/>
      <c r="F216" s="477"/>
      <c r="G216" s="477"/>
    </row>
    <row r="217" spans="4:7" s="478" customFormat="1" x14ac:dyDescent="0.2">
      <c r="D217" s="477"/>
      <c r="E217" s="477"/>
      <c r="F217" s="477"/>
      <c r="G217" s="477"/>
    </row>
    <row r="218" spans="4:7" s="478" customFormat="1" x14ac:dyDescent="0.2">
      <c r="D218" s="477"/>
      <c r="E218" s="477"/>
      <c r="F218" s="477"/>
      <c r="G218" s="477"/>
    </row>
    <row r="219" spans="4:7" s="478" customFormat="1" x14ac:dyDescent="0.2">
      <c r="D219" s="477"/>
      <c r="E219" s="477"/>
      <c r="F219" s="477"/>
      <c r="G219" s="477"/>
    </row>
    <row r="220" spans="4:7" s="478" customFormat="1" x14ac:dyDescent="0.2">
      <c r="D220" s="477"/>
      <c r="E220" s="477"/>
      <c r="F220" s="477"/>
      <c r="G220" s="477"/>
    </row>
    <row r="221" spans="4:7" s="478" customFormat="1" x14ac:dyDescent="0.2">
      <c r="D221" s="477"/>
      <c r="E221" s="477"/>
      <c r="F221" s="477"/>
      <c r="G221" s="477"/>
    </row>
    <row r="222" spans="4:7" s="478" customFormat="1" x14ac:dyDescent="0.2">
      <c r="D222" s="477"/>
      <c r="E222" s="477"/>
      <c r="F222" s="477"/>
      <c r="G222" s="477"/>
    </row>
    <row r="223" spans="4:7" s="478" customFormat="1" x14ac:dyDescent="0.2">
      <c r="D223" s="477"/>
      <c r="E223" s="477"/>
      <c r="F223" s="477"/>
      <c r="G223" s="477"/>
    </row>
    <row r="224" spans="4:7" s="478" customFormat="1" x14ac:dyDescent="0.2">
      <c r="D224" s="477"/>
      <c r="E224" s="477"/>
      <c r="F224" s="477"/>
      <c r="G224" s="477"/>
    </row>
    <row r="225" spans="4:7" s="478" customFormat="1" x14ac:dyDescent="0.2">
      <c r="D225" s="477"/>
      <c r="E225" s="477"/>
      <c r="F225" s="477"/>
      <c r="G225" s="477"/>
    </row>
    <row r="226" spans="4:7" s="478" customFormat="1" x14ac:dyDescent="0.2">
      <c r="D226" s="477"/>
      <c r="E226" s="477"/>
      <c r="F226" s="477"/>
      <c r="G226" s="477"/>
    </row>
    <row r="227" spans="4:7" s="478" customFormat="1" x14ac:dyDescent="0.2">
      <c r="D227" s="477"/>
      <c r="E227" s="477"/>
      <c r="F227" s="477"/>
      <c r="G227" s="477"/>
    </row>
    <row r="228" spans="4:7" s="478" customFormat="1" x14ac:dyDescent="0.2">
      <c r="D228" s="477"/>
      <c r="E228" s="477"/>
      <c r="F228" s="477"/>
      <c r="G228" s="477"/>
    </row>
    <row r="229" spans="4:7" s="478" customFormat="1" x14ac:dyDescent="0.2">
      <c r="D229" s="477"/>
      <c r="E229" s="477"/>
      <c r="F229" s="477"/>
      <c r="G229" s="477"/>
    </row>
    <row r="230" spans="4:7" s="478" customFormat="1" x14ac:dyDescent="0.2">
      <c r="D230" s="477"/>
      <c r="E230" s="477"/>
      <c r="F230" s="477"/>
      <c r="G230" s="477"/>
    </row>
    <row r="231" spans="4:7" s="478" customFormat="1" x14ac:dyDescent="0.2">
      <c r="D231" s="477"/>
      <c r="E231" s="477"/>
      <c r="F231" s="477"/>
      <c r="G231" s="477"/>
    </row>
    <row r="232" spans="4:7" s="478" customFormat="1" x14ac:dyDescent="0.2">
      <c r="D232" s="477"/>
      <c r="E232" s="477"/>
      <c r="F232" s="477"/>
      <c r="G232" s="477"/>
    </row>
    <row r="233" spans="4:7" s="478" customFormat="1" x14ac:dyDescent="0.2">
      <c r="D233" s="477"/>
      <c r="E233" s="477"/>
      <c r="F233" s="477"/>
      <c r="G233" s="477"/>
    </row>
    <row r="234" spans="4:7" s="478" customFormat="1" x14ac:dyDescent="0.2">
      <c r="D234" s="477"/>
      <c r="E234" s="477"/>
      <c r="F234" s="477"/>
      <c r="G234" s="477"/>
    </row>
    <row r="235" spans="4:7" s="478" customFormat="1" x14ac:dyDescent="0.2">
      <c r="D235" s="477"/>
      <c r="E235" s="477"/>
      <c r="F235" s="477"/>
      <c r="G235" s="477"/>
    </row>
    <row r="236" spans="4:7" s="478" customFormat="1" x14ac:dyDescent="0.2">
      <c r="D236" s="477"/>
      <c r="E236" s="477"/>
      <c r="F236" s="477"/>
      <c r="G236" s="477"/>
    </row>
    <row r="237" spans="4:7" s="478" customFormat="1" x14ac:dyDescent="0.2">
      <c r="D237" s="477"/>
      <c r="E237" s="477"/>
      <c r="F237" s="477"/>
      <c r="G237" s="477"/>
    </row>
    <row r="238" spans="4:7" s="478" customFormat="1" x14ac:dyDescent="0.2">
      <c r="D238" s="477"/>
      <c r="E238" s="477"/>
      <c r="F238" s="477"/>
      <c r="G238" s="477"/>
    </row>
    <row r="239" spans="4:7" s="478" customFormat="1" x14ac:dyDescent="0.2">
      <c r="D239" s="477"/>
      <c r="E239" s="477"/>
      <c r="F239" s="477"/>
      <c r="G239" s="477"/>
    </row>
    <row r="240" spans="4:7" s="478" customFormat="1" x14ac:dyDescent="0.2">
      <c r="D240" s="477"/>
      <c r="E240" s="477"/>
      <c r="F240" s="477"/>
      <c r="G240" s="477"/>
    </row>
    <row r="241" spans="4:7" s="478" customFormat="1" x14ac:dyDescent="0.2">
      <c r="D241" s="477"/>
      <c r="E241" s="477"/>
      <c r="F241" s="477"/>
      <c r="G241" s="477"/>
    </row>
    <row r="242" spans="4:7" s="478" customFormat="1" x14ac:dyDescent="0.2">
      <c r="D242" s="477"/>
      <c r="E242" s="477"/>
      <c r="F242" s="477"/>
      <c r="G242" s="477"/>
    </row>
    <row r="243" spans="4:7" s="478" customFormat="1" x14ac:dyDescent="0.2">
      <c r="D243" s="477"/>
      <c r="E243" s="477"/>
      <c r="F243" s="477"/>
      <c r="G243" s="477"/>
    </row>
    <row r="244" spans="4:7" s="478" customFormat="1" x14ac:dyDescent="0.2">
      <c r="D244" s="477"/>
      <c r="E244" s="477"/>
      <c r="F244" s="477"/>
      <c r="G244" s="477"/>
    </row>
    <row r="245" spans="4:7" s="478" customFormat="1" x14ac:dyDescent="0.2">
      <c r="D245" s="477"/>
      <c r="E245" s="477"/>
      <c r="F245" s="477"/>
      <c r="G245" s="477"/>
    </row>
    <row r="246" spans="4:7" s="478" customFormat="1" x14ac:dyDescent="0.2">
      <c r="D246" s="477"/>
      <c r="E246" s="477"/>
      <c r="F246" s="477"/>
      <c r="G246" s="477"/>
    </row>
    <row r="247" spans="4:7" s="478" customFormat="1" x14ac:dyDescent="0.2">
      <c r="D247" s="477"/>
      <c r="E247" s="477"/>
      <c r="F247" s="477"/>
      <c r="G247" s="477"/>
    </row>
    <row r="248" spans="4:7" s="478" customFormat="1" x14ac:dyDescent="0.2">
      <c r="D248" s="477"/>
      <c r="E248" s="477"/>
      <c r="F248" s="477"/>
      <c r="G248" s="477"/>
    </row>
    <row r="249" spans="4:7" s="478" customFormat="1" x14ac:dyDescent="0.2">
      <c r="D249" s="477"/>
      <c r="E249" s="477"/>
      <c r="F249" s="477"/>
      <c r="G249" s="477"/>
    </row>
    <row r="250" spans="4:7" s="478" customFormat="1" x14ac:dyDescent="0.2">
      <c r="D250" s="477"/>
      <c r="E250" s="477"/>
      <c r="F250" s="477"/>
      <c r="G250" s="477"/>
    </row>
    <row r="251" spans="4:7" s="478" customFormat="1" x14ac:dyDescent="0.2">
      <c r="D251" s="477"/>
      <c r="E251" s="477"/>
      <c r="F251" s="477"/>
      <c r="G251" s="477"/>
    </row>
    <row r="252" spans="4:7" s="478" customFormat="1" x14ac:dyDescent="0.2">
      <c r="D252" s="477"/>
      <c r="E252" s="477"/>
      <c r="F252" s="477"/>
      <c r="G252" s="477"/>
    </row>
    <row r="253" spans="4:7" s="478" customFormat="1" x14ac:dyDescent="0.2">
      <c r="D253" s="477"/>
      <c r="E253" s="477"/>
      <c r="F253" s="477"/>
      <c r="G253" s="477"/>
    </row>
    <row r="254" spans="4:7" s="478" customFormat="1" x14ac:dyDescent="0.2">
      <c r="D254" s="477"/>
      <c r="E254" s="477"/>
      <c r="F254" s="477"/>
      <c r="G254" s="477"/>
    </row>
    <row r="255" spans="4:7" s="478" customFormat="1" x14ac:dyDescent="0.2">
      <c r="D255" s="477"/>
      <c r="E255" s="477"/>
      <c r="F255" s="477"/>
      <c r="G255" s="477"/>
    </row>
    <row r="256" spans="4:7" s="478" customFormat="1" x14ac:dyDescent="0.2">
      <c r="D256" s="477"/>
      <c r="E256" s="477"/>
      <c r="F256" s="477"/>
      <c r="G256" s="477"/>
    </row>
    <row r="257" spans="4:7" s="478" customFormat="1" x14ac:dyDescent="0.2">
      <c r="D257" s="477"/>
      <c r="E257" s="477"/>
      <c r="F257" s="477"/>
      <c r="G257" s="477"/>
    </row>
    <row r="258" spans="4:7" s="478" customFormat="1" x14ac:dyDescent="0.2">
      <c r="D258" s="477"/>
      <c r="E258" s="477"/>
      <c r="F258" s="477"/>
      <c r="G258" s="477"/>
    </row>
  </sheetData>
  <mergeCells count="10">
    <mergeCell ref="A105:B106"/>
    <mergeCell ref="C105:C106"/>
    <mergeCell ref="D105:E105"/>
    <mergeCell ref="A1:G1"/>
    <mergeCell ref="A2:G2"/>
    <mergeCell ref="G6:G7"/>
    <mergeCell ref="D5:G5"/>
    <mergeCell ref="D6:F6"/>
    <mergeCell ref="C5:C7"/>
    <mergeCell ref="A5:B7"/>
  </mergeCells>
  <printOptions horizontalCentered="1"/>
  <pageMargins left="0.39370078740157483" right="0.39370078740157483" top="0.59055118110236227" bottom="0.39370078740157483" header="0.31496062992125984" footer="0.11811023622047245"/>
  <pageSetup paperSize="9" scale="68" firstPageNumber="482" fitToHeight="2" orientation="portrait" useFirstPageNumber="1" r:id="rId1"/>
  <headerFooter alignWithMargins="0">
    <oddHeader>&amp;L&amp;"Tahoma,Kurzíva"Závěrečný účet za rok 2016&amp;R&amp;"Tahoma,Kurzíva"Tabulka č. 31</oddHeader>
    <oddFooter>&amp;C&amp;"Tahoma,Obyčejné"&amp;P</oddFooter>
  </headerFooter>
  <rowBreaks count="1" manualBreakCount="1">
    <brk id="88" max="6"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8"/>
  <sheetViews>
    <sheetView showGridLines="0" view="pageBreakPreview" zoomScaleNormal="100" zoomScaleSheetLayoutView="100" workbookViewId="0">
      <selection activeCell="D87" sqref="D87"/>
    </sheetView>
  </sheetViews>
  <sheetFormatPr defaultRowHeight="12.75" x14ac:dyDescent="0.2"/>
  <cols>
    <col min="1" max="1" width="7" style="183" customWidth="1"/>
    <col min="2" max="2" width="45.42578125" style="183" customWidth="1"/>
    <col min="3" max="3" width="8.5703125" style="183" customWidth="1"/>
    <col min="4" max="4" width="14" style="183" customWidth="1"/>
    <col min="5" max="5" width="13.7109375" style="183" customWidth="1"/>
    <col min="6" max="6" width="14" style="183" customWidth="1"/>
    <col min="7" max="7" width="13.140625" style="183" customWidth="1"/>
    <col min="8" max="16384" width="9.140625" style="183"/>
  </cols>
  <sheetData>
    <row r="1" spans="1:9" s="522" customFormat="1" ht="18" customHeight="1" x14ac:dyDescent="0.2">
      <c r="A1" s="1207" t="s">
        <v>2013</v>
      </c>
      <c r="B1" s="1207"/>
      <c r="C1" s="1207"/>
      <c r="D1" s="1207"/>
      <c r="E1" s="1207"/>
      <c r="F1" s="1207"/>
      <c r="G1" s="1207"/>
    </row>
    <row r="2" spans="1:9" s="522" customFormat="1" ht="18" customHeight="1" x14ac:dyDescent="0.2">
      <c r="A2" s="1208" t="s">
        <v>2012</v>
      </c>
      <c r="B2" s="1208"/>
      <c r="C2" s="1208"/>
      <c r="D2" s="1208"/>
      <c r="E2" s="1208"/>
      <c r="F2" s="1208"/>
      <c r="G2" s="1208"/>
    </row>
    <row r="3" spans="1:9" s="309" customFormat="1" x14ac:dyDescent="0.2">
      <c r="C3" s="302"/>
      <c r="D3" s="546"/>
      <c r="E3" s="545"/>
      <c r="F3" s="545"/>
      <c r="G3" s="545"/>
    </row>
    <row r="4" spans="1:9" s="478" customFormat="1" x14ac:dyDescent="0.2">
      <c r="A4" s="521"/>
      <c r="B4" s="521"/>
      <c r="C4" s="520"/>
      <c r="D4" s="544">
        <v>1</v>
      </c>
      <c r="E4" s="544">
        <v>2</v>
      </c>
      <c r="F4" s="544">
        <v>3</v>
      </c>
      <c r="G4" s="544">
        <v>4</v>
      </c>
    </row>
    <row r="5" spans="1:9" s="496" customFormat="1" ht="12.75" customHeight="1" x14ac:dyDescent="0.2">
      <c r="A5" s="1214" t="s">
        <v>1753</v>
      </c>
      <c r="B5" s="1215"/>
      <c r="C5" s="1212" t="s">
        <v>1752</v>
      </c>
      <c r="D5" s="1221" t="s">
        <v>1751</v>
      </c>
      <c r="E5" s="1222"/>
      <c r="F5" s="1222"/>
      <c r="G5" s="1223"/>
    </row>
    <row r="6" spans="1:9" s="496" customFormat="1" x14ac:dyDescent="0.2">
      <c r="A6" s="1216"/>
      <c r="B6" s="1217"/>
      <c r="C6" s="1213"/>
      <c r="D6" s="1224" t="s">
        <v>1750</v>
      </c>
      <c r="E6" s="1225"/>
      <c r="F6" s="1226"/>
      <c r="G6" s="1227" t="s">
        <v>1749</v>
      </c>
    </row>
    <row r="7" spans="1:9" s="496" customFormat="1" x14ac:dyDescent="0.2">
      <c r="A7" s="1218"/>
      <c r="B7" s="1219"/>
      <c r="C7" s="1213"/>
      <c r="D7" s="543" t="s">
        <v>2009</v>
      </c>
      <c r="E7" s="543" t="s">
        <v>2008</v>
      </c>
      <c r="F7" s="543" t="s">
        <v>2007</v>
      </c>
      <c r="G7" s="1228"/>
    </row>
    <row r="8" spans="1:9" s="496" customFormat="1" x14ac:dyDescent="0.2">
      <c r="A8" s="526"/>
      <c r="B8" s="526" t="s">
        <v>2006</v>
      </c>
      <c r="C8" s="525" t="s">
        <v>100</v>
      </c>
      <c r="D8" s="493">
        <v>11908189.49241</v>
      </c>
      <c r="E8" s="493">
        <v>1739967.2515399999</v>
      </c>
      <c r="F8" s="493">
        <v>10168222.240870001</v>
      </c>
      <c r="G8" s="493">
        <v>10995798.11995</v>
      </c>
    </row>
    <row r="9" spans="1:9" s="496" customFormat="1" x14ac:dyDescent="0.2">
      <c r="A9" s="526" t="s">
        <v>2005</v>
      </c>
      <c r="B9" s="526" t="s">
        <v>2004</v>
      </c>
      <c r="C9" s="525" t="s">
        <v>100</v>
      </c>
      <c r="D9" s="493">
        <v>7520542.5594700007</v>
      </c>
      <c r="E9" s="493">
        <v>1708882.9495999999</v>
      </c>
      <c r="F9" s="493">
        <v>5811659.6098699998</v>
      </c>
      <c r="G9" s="493">
        <v>6118807.9075699998</v>
      </c>
    </row>
    <row r="10" spans="1:9" s="496" customFormat="1" x14ac:dyDescent="0.2">
      <c r="A10" s="526" t="s">
        <v>2003</v>
      </c>
      <c r="B10" s="526" t="s">
        <v>2002</v>
      </c>
      <c r="C10" s="525" t="s">
        <v>100</v>
      </c>
      <c r="D10" s="493">
        <v>271521.13814</v>
      </c>
      <c r="E10" s="493">
        <v>195493.45032</v>
      </c>
      <c r="F10" s="493">
        <v>76027.687819999992</v>
      </c>
      <c r="G10" s="493">
        <v>89625.759890000001</v>
      </c>
    </row>
    <row r="11" spans="1:9" s="309" customFormat="1" x14ac:dyDescent="0.2">
      <c r="A11" s="486" t="s">
        <v>2001</v>
      </c>
      <c r="B11" s="486" t="s">
        <v>2000</v>
      </c>
      <c r="C11" s="488" t="s">
        <v>1999</v>
      </c>
      <c r="D11" s="524"/>
      <c r="E11" s="533"/>
      <c r="F11" s="524"/>
      <c r="G11" s="524"/>
      <c r="I11" s="496"/>
    </row>
    <row r="12" spans="1:9" s="309" customFormat="1" x14ac:dyDescent="0.2">
      <c r="A12" s="486" t="s">
        <v>1998</v>
      </c>
      <c r="B12" s="486" t="s">
        <v>1997</v>
      </c>
      <c r="C12" s="488" t="s">
        <v>1996</v>
      </c>
      <c r="D12" s="524">
        <v>158297.06347999998</v>
      </c>
      <c r="E12" s="524">
        <v>104873.55237</v>
      </c>
      <c r="F12" s="524">
        <v>53423.511109999999</v>
      </c>
      <c r="G12" s="524">
        <v>64964.380250000002</v>
      </c>
      <c r="I12" s="496"/>
    </row>
    <row r="13" spans="1:9" s="309" customFormat="1" x14ac:dyDescent="0.2">
      <c r="A13" s="486" t="s">
        <v>1995</v>
      </c>
      <c r="B13" s="486" t="s">
        <v>242</v>
      </c>
      <c r="C13" s="488" t="s">
        <v>1994</v>
      </c>
      <c r="D13" s="524">
        <v>3525.12</v>
      </c>
      <c r="E13" s="524">
        <v>3402.4769999999999</v>
      </c>
      <c r="F13" s="524">
        <v>122.643</v>
      </c>
      <c r="G13" s="524">
        <v>167.91900000000001</v>
      </c>
      <c r="I13" s="496"/>
    </row>
    <row r="14" spans="1:9" s="309" customFormat="1" x14ac:dyDescent="0.2">
      <c r="A14" s="486" t="s">
        <v>1993</v>
      </c>
      <c r="B14" s="486" t="s">
        <v>1992</v>
      </c>
      <c r="C14" s="488" t="s">
        <v>1991</v>
      </c>
      <c r="D14" s="524"/>
      <c r="E14" s="524"/>
      <c r="F14" s="524"/>
      <c r="G14" s="524"/>
      <c r="I14" s="496"/>
    </row>
    <row r="15" spans="1:9" s="309" customFormat="1" x14ac:dyDescent="0.2">
      <c r="A15" s="486" t="s">
        <v>1990</v>
      </c>
      <c r="B15" s="486" t="s">
        <v>1989</v>
      </c>
      <c r="C15" s="488" t="s">
        <v>1988</v>
      </c>
      <c r="D15" s="524">
        <v>36066.80687</v>
      </c>
      <c r="E15" s="524">
        <v>36066.80687</v>
      </c>
      <c r="F15" s="524"/>
      <c r="G15" s="524"/>
      <c r="I15" s="496"/>
    </row>
    <row r="16" spans="1:9" s="309" customFormat="1" x14ac:dyDescent="0.2">
      <c r="A16" s="486" t="s">
        <v>1987</v>
      </c>
      <c r="B16" s="486" t="s">
        <v>1986</v>
      </c>
      <c r="C16" s="488" t="s">
        <v>1985</v>
      </c>
      <c r="D16" s="524">
        <v>73081.59779</v>
      </c>
      <c r="E16" s="524">
        <v>51150.614079999999</v>
      </c>
      <c r="F16" s="524">
        <v>21930.98371</v>
      </c>
      <c r="G16" s="524">
        <v>24493.460640000001</v>
      </c>
      <c r="I16" s="496"/>
    </row>
    <row r="17" spans="1:9" s="309" customFormat="1" x14ac:dyDescent="0.2">
      <c r="A17" s="486" t="s">
        <v>1984</v>
      </c>
      <c r="B17" s="486" t="s">
        <v>1983</v>
      </c>
      <c r="C17" s="488" t="s">
        <v>1982</v>
      </c>
      <c r="D17" s="524">
        <v>550.54999999999995</v>
      </c>
      <c r="E17" s="524"/>
      <c r="F17" s="524">
        <v>550.54999999999995</v>
      </c>
      <c r="G17" s="524"/>
      <c r="I17" s="496"/>
    </row>
    <row r="18" spans="1:9" s="309" customFormat="1" x14ac:dyDescent="0.2">
      <c r="A18" s="487" t="s">
        <v>1981</v>
      </c>
      <c r="B18" s="486" t="s">
        <v>1980</v>
      </c>
      <c r="C18" s="488" t="s">
        <v>1979</v>
      </c>
      <c r="D18" s="524"/>
      <c r="E18" s="524"/>
      <c r="F18" s="524"/>
      <c r="G18" s="524"/>
      <c r="I18" s="496"/>
    </row>
    <row r="19" spans="1:9" s="309" customFormat="1" x14ac:dyDescent="0.2">
      <c r="A19" s="487" t="s">
        <v>1978</v>
      </c>
      <c r="B19" s="486" t="s">
        <v>1977</v>
      </c>
      <c r="C19" s="488" t="s">
        <v>1976</v>
      </c>
      <c r="D19" s="524"/>
      <c r="E19" s="533"/>
      <c r="F19" s="524"/>
      <c r="G19" s="524"/>
      <c r="I19" s="496"/>
    </row>
    <row r="20" spans="1:9" s="496" customFormat="1" x14ac:dyDescent="0.2">
      <c r="A20" s="542" t="s">
        <v>1975</v>
      </c>
      <c r="B20" s="542" t="s">
        <v>1974</v>
      </c>
      <c r="C20" s="541" t="s">
        <v>100</v>
      </c>
      <c r="D20" s="493">
        <v>5087781.5438000001</v>
      </c>
      <c r="E20" s="540">
        <v>1390944.51902</v>
      </c>
      <c r="F20" s="493">
        <v>3696837.0247800001</v>
      </c>
      <c r="G20" s="493">
        <v>4217027.9818099998</v>
      </c>
    </row>
    <row r="21" spans="1:9" s="309" customFormat="1" x14ac:dyDescent="0.2">
      <c r="A21" s="486" t="s">
        <v>1973</v>
      </c>
      <c r="B21" s="486" t="s">
        <v>190</v>
      </c>
      <c r="C21" s="488" t="s">
        <v>1972</v>
      </c>
      <c r="D21" s="524">
        <v>128061.18773000001</v>
      </c>
      <c r="E21" s="533">
        <v>0</v>
      </c>
      <c r="F21" s="524">
        <v>128061.18773000001</v>
      </c>
      <c r="G21" s="524">
        <v>129839.28573</v>
      </c>
      <c r="I21" s="496"/>
    </row>
    <row r="22" spans="1:9" s="309" customFormat="1" x14ac:dyDescent="0.2">
      <c r="A22" s="486" t="s">
        <v>1971</v>
      </c>
      <c r="B22" s="486" t="s">
        <v>1970</v>
      </c>
      <c r="C22" s="488" t="s">
        <v>1969</v>
      </c>
      <c r="D22" s="524">
        <v>11569</v>
      </c>
      <c r="E22" s="533">
        <v>0</v>
      </c>
      <c r="F22" s="524">
        <v>11569</v>
      </c>
      <c r="G22" s="524">
        <v>11569</v>
      </c>
      <c r="I22" s="496"/>
    </row>
    <row r="23" spans="1:9" s="309" customFormat="1" x14ac:dyDescent="0.2">
      <c r="A23" s="486" t="s">
        <v>1968</v>
      </c>
      <c r="B23" s="486" t="s">
        <v>1967</v>
      </c>
      <c r="C23" s="488" t="s">
        <v>1966</v>
      </c>
      <c r="D23" s="524">
        <v>2950781.8201000001</v>
      </c>
      <c r="E23" s="533">
        <v>539589.62954999995</v>
      </c>
      <c r="F23" s="524">
        <v>2411192.1905500004</v>
      </c>
      <c r="G23" s="524">
        <v>1658548.0937699999</v>
      </c>
      <c r="I23" s="496"/>
    </row>
    <row r="24" spans="1:9" s="309" customFormat="1" ht="21" x14ac:dyDescent="0.2">
      <c r="A24" s="486" t="s">
        <v>1965</v>
      </c>
      <c r="B24" s="486" t="s">
        <v>1964</v>
      </c>
      <c r="C24" s="488" t="s">
        <v>1963</v>
      </c>
      <c r="D24" s="524">
        <v>1593355.20477</v>
      </c>
      <c r="E24" s="533">
        <v>667082.79324000003</v>
      </c>
      <c r="F24" s="524">
        <v>926272.41152999992</v>
      </c>
      <c r="G24" s="524">
        <v>1059389.4616399999</v>
      </c>
      <c r="I24" s="496"/>
    </row>
    <row r="25" spans="1:9" s="309" customFormat="1" x14ac:dyDescent="0.2">
      <c r="A25" s="486" t="s">
        <v>1962</v>
      </c>
      <c r="B25" s="486" t="s">
        <v>1961</v>
      </c>
      <c r="C25" s="488" t="s">
        <v>1960</v>
      </c>
      <c r="D25" s="524"/>
      <c r="E25" s="533"/>
      <c r="F25" s="524"/>
      <c r="G25" s="524"/>
      <c r="I25" s="496"/>
    </row>
    <row r="26" spans="1:9" s="309" customFormat="1" x14ac:dyDescent="0.2">
      <c r="A26" s="486" t="s">
        <v>1959</v>
      </c>
      <c r="B26" s="486" t="s">
        <v>1958</v>
      </c>
      <c r="C26" s="488" t="s">
        <v>1957</v>
      </c>
      <c r="D26" s="524">
        <v>184232.66322999998</v>
      </c>
      <c r="E26" s="533">
        <v>184232.66322999998</v>
      </c>
      <c r="F26" s="524"/>
      <c r="G26" s="524"/>
      <c r="I26" s="496"/>
    </row>
    <row r="27" spans="1:9" s="309" customFormat="1" x14ac:dyDescent="0.2">
      <c r="A27" s="486" t="s">
        <v>1956</v>
      </c>
      <c r="B27" s="486" t="s">
        <v>1955</v>
      </c>
      <c r="C27" s="488" t="s">
        <v>1954</v>
      </c>
      <c r="D27" s="524">
        <v>744.10159999999996</v>
      </c>
      <c r="E27" s="533">
        <v>39.433</v>
      </c>
      <c r="F27" s="524">
        <v>704.66859999999997</v>
      </c>
      <c r="G27" s="524">
        <v>692.05200000000002</v>
      </c>
      <c r="I27" s="496"/>
    </row>
    <row r="28" spans="1:9" s="309" customFormat="1" x14ac:dyDescent="0.2">
      <c r="A28" s="486" t="s">
        <v>1953</v>
      </c>
      <c r="B28" s="486" t="s">
        <v>1952</v>
      </c>
      <c r="C28" s="488" t="s">
        <v>1951</v>
      </c>
      <c r="D28" s="524">
        <v>187207.90937000001</v>
      </c>
      <c r="E28" s="533">
        <v>0</v>
      </c>
      <c r="F28" s="524">
        <v>187207.90937000001</v>
      </c>
      <c r="G28" s="524">
        <v>1328209.0196700001</v>
      </c>
      <c r="I28" s="496"/>
    </row>
    <row r="29" spans="1:9" s="309" customFormat="1" x14ac:dyDescent="0.2">
      <c r="A29" s="487" t="s">
        <v>1950</v>
      </c>
      <c r="B29" s="486" t="s">
        <v>1949</v>
      </c>
      <c r="C29" s="488" t="s">
        <v>1948</v>
      </c>
      <c r="D29" s="524">
        <v>28330.116999999998</v>
      </c>
      <c r="E29" s="533">
        <v>0</v>
      </c>
      <c r="F29" s="524">
        <v>28330.116999999998</v>
      </c>
      <c r="G29" s="524">
        <v>28781.069</v>
      </c>
      <c r="I29" s="496"/>
    </row>
    <row r="30" spans="1:9" s="309" customFormat="1" x14ac:dyDescent="0.2">
      <c r="A30" s="487" t="s">
        <v>1947</v>
      </c>
      <c r="B30" s="486" t="s">
        <v>1946</v>
      </c>
      <c r="C30" s="488" t="s">
        <v>1945</v>
      </c>
      <c r="D30" s="524">
        <v>3499.54</v>
      </c>
      <c r="E30" s="533">
        <v>0</v>
      </c>
      <c r="F30" s="524">
        <v>3499.54</v>
      </c>
      <c r="G30" s="524"/>
      <c r="I30" s="496"/>
    </row>
    <row r="31" spans="1:9" s="496" customFormat="1" x14ac:dyDescent="0.2">
      <c r="A31" s="526" t="s">
        <v>1944</v>
      </c>
      <c r="B31" s="526" t="s">
        <v>1943</v>
      </c>
      <c r="C31" s="525" t="s">
        <v>100</v>
      </c>
      <c r="D31" s="493">
        <v>979862.05186000001</v>
      </c>
      <c r="E31" s="540">
        <v>122444.98026000001</v>
      </c>
      <c r="F31" s="493">
        <v>857417.07160000002</v>
      </c>
      <c r="G31" s="493">
        <v>848284.21759999997</v>
      </c>
    </row>
    <row r="32" spans="1:9" s="309" customFormat="1" x14ac:dyDescent="0.2">
      <c r="A32" s="486" t="s">
        <v>1942</v>
      </c>
      <c r="B32" s="486" t="s">
        <v>1941</v>
      </c>
      <c r="C32" s="488" t="s">
        <v>1940</v>
      </c>
      <c r="D32" s="524">
        <v>927333.38236000005</v>
      </c>
      <c r="E32" s="533">
        <v>118398.11651000001</v>
      </c>
      <c r="F32" s="524">
        <v>808935.26584999997</v>
      </c>
      <c r="G32" s="524">
        <v>828818.37185</v>
      </c>
      <c r="I32" s="496"/>
    </row>
    <row r="33" spans="1:9" s="309" customFormat="1" x14ac:dyDescent="0.2">
      <c r="A33" s="486" t="s">
        <v>1939</v>
      </c>
      <c r="B33" s="486" t="s">
        <v>1938</v>
      </c>
      <c r="C33" s="488" t="s">
        <v>1937</v>
      </c>
      <c r="D33" s="524">
        <v>17460</v>
      </c>
      <c r="E33" s="533">
        <v>4046.86375</v>
      </c>
      <c r="F33" s="524">
        <v>13413.13625</v>
      </c>
      <c r="G33" s="524">
        <v>13413.13625</v>
      </c>
      <c r="I33" s="496"/>
    </row>
    <row r="34" spans="1:9" s="309" customFormat="1" x14ac:dyDescent="0.2">
      <c r="A34" s="486" t="s">
        <v>1936</v>
      </c>
      <c r="B34" s="486" t="s">
        <v>1935</v>
      </c>
      <c r="C34" s="488" t="s">
        <v>1934</v>
      </c>
      <c r="D34" s="524"/>
      <c r="E34" s="533"/>
      <c r="F34" s="524"/>
      <c r="G34" s="524"/>
      <c r="I34" s="496"/>
    </row>
    <row r="35" spans="1:9" s="309" customFormat="1" x14ac:dyDescent="0.2">
      <c r="A35" s="486" t="s">
        <v>1933</v>
      </c>
      <c r="B35" s="486" t="s">
        <v>1932</v>
      </c>
      <c r="C35" s="488" t="s">
        <v>1931</v>
      </c>
      <c r="D35" s="524">
        <v>541.59</v>
      </c>
      <c r="E35" s="533">
        <v>0</v>
      </c>
      <c r="F35" s="524">
        <v>541.59</v>
      </c>
      <c r="G35" s="524">
        <v>1041.6300000000001</v>
      </c>
      <c r="I35" s="496"/>
    </row>
    <row r="36" spans="1:9" s="309" customFormat="1" x14ac:dyDescent="0.2">
      <c r="A36" s="486" t="s">
        <v>1930</v>
      </c>
      <c r="B36" s="486" t="s">
        <v>1929</v>
      </c>
      <c r="C36" s="488" t="s">
        <v>1928</v>
      </c>
      <c r="D36" s="524"/>
      <c r="E36" s="533"/>
      <c r="F36" s="524"/>
      <c r="G36" s="524"/>
    </row>
    <row r="37" spans="1:9" s="309" customFormat="1" x14ac:dyDescent="0.2">
      <c r="A37" s="486" t="s">
        <v>1927</v>
      </c>
      <c r="B37" s="486" t="s">
        <v>1926</v>
      </c>
      <c r="C37" s="488" t="s">
        <v>1925</v>
      </c>
      <c r="D37" s="524">
        <v>11.079499999999999</v>
      </c>
      <c r="E37" s="533">
        <v>0</v>
      </c>
      <c r="F37" s="524">
        <v>11.079499999999999</v>
      </c>
      <c r="G37" s="524">
        <v>11.079499999999999</v>
      </c>
    </row>
    <row r="38" spans="1:9" s="309" customFormat="1" x14ac:dyDescent="0.2">
      <c r="A38" s="486" t="s">
        <v>1924</v>
      </c>
      <c r="B38" s="486" t="s">
        <v>1923</v>
      </c>
      <c r="C38" s="488" t="s">
        <v>1922</v>
      </c>
      <c r="D38" s="524">
        <v>34516</v>
      </c>
      <c r="E38" s="533">
        <v>0</v>
      </c>
      <c r="F38" s="524">
        <v>34516</v>
      </c>
      <c r="G38" s="524">
        <v>5000</v>
      </c>
    </row>
    <row r="39" spans="1:9" s="309" customFormat="1" x14ac:dyDescent="0.2">
      <c r="A39" s="486" t="s">
        <v>1921</v>
      </c>
      <c r="B39" s="486" t="s">
        <v>1920</v>
      </c>
      <c r="C39" s="488" t="s">
        <v>1919</v>
      </c>
      <c r="D39" s="524"/>
      <c r="E39" s="533"/>
      <c r="F39" s="524"/>
      <c r="G39" s="524"/>
    </row>
    <row r="40" spans="1:9" s="309" customFormat="1" x14ac:dyDescent="0.2">
      <c r="A40" s="495" t="s">
        <v>1918</v>
      </c>
      <c r="B40" s="495" t="s">
        <v>1917</v>
      </c>
      <c r="C40" s="536" t="s">
        <v>100</v>
      </c>
      <c r="D40" s="493">
        <v>1181377.8256700002</v>
      </c>
      <c r="E40" s="493">
        <v>0</v>
      </c>
      <c r="F40" s="493">
        <v>1181377.8256700002</v>
      </c>
      <c r="G40" s="493">
        <v>963869.94826999994</v>
      </c>
    </row>
    <row r="41" spans="1:9" s="496" customFormat="1" x14ac:dyDescent="0.2">
      <c r="A41" s="515" t="s">
        <v>1916</v>
      </c>
      <c r="B41" s="515" t="s">
        <v>1915</v>
      </c>
      <c r="C41" s="537" t="s">
        <v>1914</v>
      </c>
      <c r="D41" s="524"/>
      <c r="E41" s="533">
        <v>0</v>
      </c>
      <c r="F41" s="524"/>
      <c r="G41" s="524">
        <v>500</v>
      </c>
    </row>
    <row r="42" spans="1:9" s="309" customFormat="1" x14ac:dyDescent="0.2">
      <c r="A42" s="486" t="s">
        <v>1913</v>
      </c>
      <c r="B42" s="486" t="s">
        <v>1912</v>
      </c>
      <c r="C42" s="488" t="s">
        <v>1911</v>
      </c>
      <c r="D42" s="524"/>
      <c r="E42" s="533">
        <v>0</v>
      </c>
      <c r="F42" s="524"/>
      <c r="G42" s="524"/>
    </row>
    <row r="43" spans="1:9" s="309" customFormat="1" x14ac:dyDescent="0.2">
      <c r="A43" s="486" t="s">
        <v>1910</v>
      </c>
      <c r="B43" s="486" t="s">
        <v>1909</v>
      </c>
      <c r="C43" s="488" t="s">
        <v>1908</v>
      </c>
      <c r="D43" s="524"/>
      <c r="E43" s="533"/>
      <c r="F43" s="524"/>
      <c r="G43" s="524"/>
    </row>
    <row r="44" spans="1:9" s="309" customFormat="1" x14ac:dyDescent="0.2">
      <c r="A44" s="486" t="s">
        <v>1907</v>
      </c>
      <c r="B44" s="486" t="s">
        <v>1906</v>
      </c>
      <c r="C44" s="488" t="s">
        <v>1905</v>
      </c>
      <c r="D44" s="524"/>
      <c r="E44" s="533"/>
      <c r="F44" s="524"/>
      <c r="G44" s="524"/>
    </row>
    <row r="45" spans="1:9" s="309" customFormat="1" x14ac:dyDescent="0.2">
      <c r="A45" s="486" t="s">
        <v>1904</v>
      </c>
      <c r="B45" s="486" t="s">
        <v>1903</v>
      </c>
      <c r="C45" s="488" t="s">
        <v>1902</v>
      </c>
      <c r="D45" s="524">
        <v>1017729.3147699999</v>
      </c>
      <c r="E45" s="533">
        <v>0</v>
      </c>
      <c r="F45" s="524">
        <v>1017729.3147699999</v>
      </c>
      <c r="G45" s="524">
        <v>791804.43617</v>
      </c>
    </row>
    <row r="46" spans="1:9" s="309" customFormat="1" x14ac:dyDescent="0.2">
      <c r="A46" s="486" t="s">
        <v>1901</v>
      </c>
      <c r="B46" s="486" t="s">
        <v>1900</v>
      </c>
      <c r="C46" s="488" t="s">
        <v>1899</v>
      </c>
      <c r="D46" s="524">
        <v>163648.51089999999</v>
      </c>
      <c r="E46" s="533">
        <v>0</v>
      </c>
      <c r="F46" s="524">
        <v>163648.51089999999</v>
      </c>
      <c r="G46" s="524">
        <v>171565.51209999999</v>
      </c>
    </row>
    <row r="47" spans="1:9" s="309" customFormat="1" x14ac:dyDescent="0.2">
      <c r="A47" s="495" t="s">
        <v>1898</v>
      </c>
      <c r="B47" s="495" t="s">
        <v>1897</v>
      </c>
      <c r="C47" s="536" t="s">
        <v>100</v>
      </c>
      <c r="D47" s="493">
        <v>4387646.9329399997</v>
      </c>
      <c r="E47" s="540">
        <v>31084.301940000001</v>
      </c>
      <c r="F47" s="493">
        <v>4356562.6310000001</v>
      </c>
      <c r="G47" s="493">
        <v>4876990.2123800004</v>
      </c>
    </row>
    <row r="48" spans="1:9" s="309" customFormat="1" x14ac:dyDescent="0.2">
      <c r="A48" s="495" t="s">
        <v>1896</v>
      </c>
      <c r="B48" s="495" t="s">
        <v>1895</v>
      </c>
      <c r="C48" s="536" t="s">
        <v>100</v>
      </c>
      <c r="D48" s="493">
        <v>3564.42157</v>
      </c>
      <c r="E48" s="493">
        <v>0</v>
      </c>
      <c r="F48" s="493">
        <v>3564.42157</v>
      </c>
      <c r="G48" s="493">
        <v>3684.0329100000004</v>
      </c>
    </row>
    <row r="49" spans="1:7" s="309" customFormat="1" x14ac:dyDescent="0.2">
      <c r="A49" s="486" t="s">
        <v>1894</v>
      </c>
      <c r="B49" s="486" t="s">
        <v>1893</v>
      </c>
      <c r="C49" s="488" t="s">
        <v>1892</v>
      </c>
      <c r="D49" s="524"/>
      <c r="E49" s="533"/>
      <c r="F49" s="524"/>
      <c r="G49" s="524"/>
    </row>
    <row r="50" spans="1:7" s="309" customFormat="1" x14ac:dyDescent="0.2">
      <c r="A50" s="486" t="s">
        <v>1891</v>
      </c>
      <c r="B50" s="486" t="s">
        <v>1890</v>
      </c>
      <c r="C50" s="488" t="s">
        <v>1889</v>
      </c>
      <c r="D50" s="524">
        <v>3564.42157</v>
      </c>
      <c r="E50" s="533">
        <v>0</v>
      </c>
      <c r="F50" s="524">
        <v>3564.42157</v>
      </c>
      <c r="G50" s="524">
        <v>3684.0329100000004</v>
      </c>
    </row>
    <row r="51" spans="1:7" s="309" customFormat="1" x14ac:dyDescent="0.2">
      <c r="A51" s="486" t="s">
        <v>1888</v>
      </c>
      <c r="B51" s="486" t="s">
        <v>1887</v>
      </c>
      <c r="C51" s="488" t="s">
        <v>1886</v>
      </c>
      <c r="D51" s="533"/>
      <c r="E51" s="533"/>
      <c r="F51" s="533"/>
      <c r="G51" s="533"/>
    </row>
    <row r="52" spans="1:7" s="309" customFormat="1" x14ac:dyDescent="0.2">
      <c r="A52" s="486" t="s">
        <v>1885</v>
      </c>
      <c r="B52" s="486" t="s">
        <v>1884</v>
      </c>
      <c r="C52" s="488" t="s">
        <v>1883</v>
      </c>
      <c r="D52" s="524"/>
      <c r="E52" s="533"/>
      <c r="F52" s="524"/>
      <c r="G52" s="524"/>
    </row>
    <row r="53" spans="1:7" s="309" customFormat="1" x14ac:dyDescent="0.2">
      <c r="A53" s="486" t="s">
        <v>1882</v>
      </c>
      <c r="B53" s="486" t="s">
        <v>1881</v>
      </c>
      <c r="C53" s="488" t="s">
        <v>1880</v>
      </c>
      <c r="D53" s="524"/>
      <c r="E53" s="533"/>
      <c r="F53" s="524"/>
      <c r="G53" s="524"/>
    </row>
    <row r="54" spans="1:7" s="309" customFormat="1" x14ac:dyDescent="0.2">
      <c r="A54" s="486" t="s">
        <v>1879</v>
      </c>
      <c r="B54" s="486" t="s">
        <v>1878</v>
      </c>
      <c r="C54" s="488" t="s">
        <v>1877</v>
      </c>
      <c r="D54" s="524"/>
      <c r="E54" s="533"/>
      <c r="F54" s="524"/>
      <c r="G54" s="524"/>
    </row>
    <row r="55" spans="1:7" s="309" customFormat="1" x14ac:dyDescent="0.2">
      <c r="A55" s="486" t="s">
        <v>1876</v>
      </c>
      <c r="B55" s="486" t="s">
        <v>1875</v>
      </c>
      <c r="C55" s="488" t="s">
        <v>1874</v>
      </c>
      <c r="D55" s="524"/>
      <c r="E55" s="533"/>
      <c r="F55" s="524"/>
      <c r="G55" s="524"/>
    </row>
    <row r="56" spans="1:7" s="309" customFormat="1" x14ac:dyDescent="0.2">
      <c r="A56" s="486" t="s">
        <v>1873</v>
      </c>
      <c r="B56" s="486" t="s">
        <v>1872</v>
      </c>
      <c r="C56" s="488" t="s">
        <v>1871</v>
      </c>
      <c r="D56" s="524"/>
      <c r="E56" s="533"/>
      <c r="F56" s="524"/>
      <c r="G56" s="524"/>
    </row>
    <row r="57" spans="1:7" s="309" customFormat="1" x14ac:dyDescent="0.2">
      <c r="A57" s="486" t="s">
        <v>1870</v>
      </c>
      <c r="B57" s="486" t="s">
        <v>1869</v>
      </c>
      <c r="C57" s="488" t="s">
        <v>1868</v>
      </c>
      <c r="D57" s="524"/>
      <c r="E57" s="533"/>
      <c r="F57" s="524"/>
      <c r="G57" s="524"/>
    </row>
    <row r="58" spans="1:7" s="309" customFormat="1" x14ac:dyDescent="0.2">
      <c r="A58" s="486" t="s">
        <v>1867</v>
      </c>
      <c r="B58" s="486" t="s">
        <v>1866</v>
      </c>
      <c r="C58" s="488" t="s">
        <v>1865</v>
      </c>
      <c r="D58" s="524"/>
      <c r="E58" s="533"/>
      <c r="F58" s="524"/>
      <c r="G58" s="524"/>
    </row>
    <row r="59" spans="1:7" s="309" customFormat="1" x14ac:dyDescent="0.2">
      <c r="A59" s="495" t="s">
        <v>1864</v>
      </c>
      <c r="B59" s="495" t="s">
        <v>1863</v>
      </c>
      <c r="C59" s="536" t="s">
        <v>100</v>
      </c>
      <c r="D59" s="493">
        <v>1774304.98526</v>
      </c>
      <c r="E59" s="540">
        <v>31084.301940000001</v>
      </c>
      <c r="F59" s="493">
        <v>1743220.6833199998</v>
      </c>
      <c r="G59" s="493">
        <v>3078760.2245800002</v>
      </c>
    </row>
    <row r="60" spans="1:7" s="309" customFormat="1" x14ac:dyDescent="0.2">
      <c r="A60" s="486" t="s">
        <v>1862</v>
      </c>
      <c r="B60" s="486" t="s">
        <v>1861</v>
      </c>
      <c r="C60" s="488" t="s">
        <v>1860</v>
      </c>
      <c r="D60" s="524">
        <v>27957.793440000001</v>
      </c>
      <c r="E60" s="533">
        <v>12941.25524</v>
      </c>
      <c r="F60" s="524">
        <v>15016.538199999999</v>
      </c>
      <c r="G60" s="524">
        <v>23312.6662</v>
      </c>
    </row>
    <row r="61" spans="1:7" s="309" customFormat="1" x14ac:dyDescent="0.2">
      <c r="A61" s="486" t="s">
        <v>1859</v>
      </c>
      <c r="B61" s="486" t="s">
        <v>1858</v>
      </c>
      <c r="C61" s="488" t="s">
        <v>1857</v>
      </c>
      <c r="D61" s="524"/>
      <c r="E61" s="533">
        <v>0</v>
      </c>
      <c r="F61" s="524"/>
      <c r="G61" s="524"/>
    </row>
    <row r="62" spans="1:7" s="309" customFormat="1" x14ac:dyDescent="0.2">
      <c r="A62" s="486" t="s">
        <v>1856</v>
      </c>
      <c r="B62" s="486" t="s">
        <v>1855</v>
      </c>
      <c r="C62" s="488" t="s">
        <v>1854</v>
      </c>
      <c r="D62" s="524"/>
      <c r="E62" s="533">
        <v>0</v>
      </c>
      <c r="F62" s="524"/>
      <c r="G62" s="524"/>
    </row>
    <row r="63" spans="1:7" s="309" customFormat="1" x14ac:dyDescent="0.2">
      <c r="A63" s="486" t="s">
        <v>1853</v>
      </c>
      <c r="B63" s="486" t="s">
        <v>1852</v>
      </c>
      <c r="C63" s="488" t="s">
        <v>1851</v>
      </c>
      <c r="D63" s="524">
        <v>12402.59743</v>
      </c>
      <c r="E63" s="533">
        <v>0</v>
      </c>
      <c r="F63" s="524">
        <v>12402.59743</v>
      </c>
      <c r="G63" s="524">
        <v>4465.4493400000001</v>
      </c>
    </row>
    <row r="64" spans="1:7" s="309" customFormat="1" x14ac:dyDescent="0.2">
      <c r="A64" s="486" t="s">
        <v>1850</v>
      </c>
      <c r="B64" s="486" t="s">
        <v>1849</v>
      </c>
      <c r="C64" s="488" t="s">
        <v>1848</v>
      </c>
      <c r="D64" s="524">
        <v>33552.434639999999</v>
      </c>
      <c r="E64" s="533">
        <v>18143.046699999999</v>
      </c>
      <c r="F64" s="524">
        <v>15409.387939999999</v>
      </c>
      <c r="G64" s="524">
        <v>17804.38607</v>
      </c>
    </row>
    <row r="65" spans="1:7" s="309" customFormat="1" x14ac:dyDescent="0.2">
      <c r="A65" s="486" t="s">
        <v>1847</v>
      </c>
      <c r="B65" s="486" t="s">
        <v>1846</v>
      </c>
      <c r="C65" s="488" t="s">
        <v>1845</v>
      </c>
      <c r="D65" s="524">
        <v>500</v>
      </c>
      <c r="E65" s="533">
        <v>0</v>
      </c>
      <c r="F65" s="524">
        <v>500</v>
      </c>
      <c r="G65" s="524">
        <v>9533.8415100000002</v>
      </c>
    </row>
    <row r="66" spans="1:7" s="309" customFormat="1" x14ac:dyDescent="0.2">
      <c r="A66" s="486" t="s">
        <v>1844</v>
      </c>
      <c r="B66" s="486" t="s">
        <v>1843</v>
      </c>
      <c r="C66" s="488" t="s">
        <v>1842</v>
      </c>
      <c r="D66" s="524"/>
      <c r="E66" s="533"/>
      <c r="F66" s="524"/>
      <c r="G66" s="524"/>
    </row>
    <row r="67" spans="1:7" s="309" customFormat="1" x14ac:dyDescent="0.2">
      <c r="A67" s="486" t="s">
        <v>1841</v>
      </c>
      <c r="B67" s="486" t="s">
        <v>1840</v>
      </c>
      <c r="C67" s="488" t="s">
        <v>1839</v>
      </c>
      <c r="D67" s="524"/>
      <c r="E67" s="533"/>
      <c r="F67" s="524"/>
      <c r="G67" s="524"/>
    </row>
    <row r="68" spans="1:7" s="309" customFormat="1" x14ac:dyDescent="0.2">
      <c r="A68" s="486" t="s">
        <v>1838</v>
      </c>
      <c r="B68" s="486" t="s">
        <v>1837</v>
      </c>
      <c r="C68" s="488" t="s">
        <v>1836</v>
      </c>
      <c r="D68" s="524">
        <v>7.7759999999999998</v>
      </c>
      <c r="E68" s="533">
        <v>0</v>
      </c>
      <c r="F68" s="524">
        <v>7.7759999999999998</v>
      </c>
      <c r="G68" s="524">
        <v>3.3809999999999998</v>
      </c>
    </row>
    <row r="69" spans="1:7" s="309" customFormat="1" x14ac:dyDescent="0.2">
      <c r="A69" s="486" t="s">
        <v>1835</v>
      </c>
      <c r="B69" s="486" t="s">
        <v>1627</v>
      </c>
      <c r="C69" s="488" t="s">
        <v>1626</v>
      </c>
      <c r="D69" s="524"/>
      <c r="E69" s="533"/>
      <c r="F69" s="524"/>
      <c r="G69" s="524"/>
    </row>
    <row r="70" spans="1:7" s="309" customFormat="1" x14ac:dyDescent="0.2">
      <c r="A70" s="486" t="s">
        <v>1834</v>
      </c>
      <c r="B70" s="486" t="s">
        <v>1624</v>
      </c>
      <c r="C70" s="488" t="s">
        <v>1623</v>
      </c>
      <c r="D70" s="533">
        <v>0</v>
      </c>
      <c r="E70" s="533">
        <v>0</v>
      </c>
      <c r="F70" s="533">
        <v>0</v>
      </c>
      <c r="G70" s="533">
        <v>0</v>
      </c>
    </row>
    <row r="71" spans="1:7" s="309" customFormat="1" x14ac:dyDescent="0.2">
      <c r="A71" s="486" t="s">
        <v>1833</v>
      </c>
      <c r="B71" s="486" t="s">
        <v>1621</v>
      </c>
      <c r="C71" s="488" t="s">
        <v>1620</v>
      </c>
      <c r="D71" s="524"/>
      <c r="E71" s="533">
        <v>0</v>
      </c>
      <c r="F71" s="524"/>
      <c r="G71" s="524"/>
    </row>
    <row r="72" spans="1:7" s="309" customFormat="1" x14ac:dyDescent="0.2">
      <c r="A72" s="486" t="s">
        <v>1832</v>
      </c>
      <c r="B72" s="486" t="s">
        <v>1618</v>
      </c>
      <c r="C72" s="488" t="s">
        <v>1617</v>
      </c>
      <c r="D72" s="533">
        <v>0</v>
      </c>
      <c r="E72" s="533">
        <v>0</v>
      </c>
      <c r="F72" s="533">
        <v>0</v>
      </c>
      <c r="G72" s="533">
        <v>0</v>
      </c>
    </row>
    <row r="73" spans="1:7" s="309" customFormat="1" x14ac:dyDescent="0.2">
      <c r="A73" s="486" t="s">
        <v>1831</v>
      </c>
      <c r="B73" s="486" t="s">
        <v>1615</v>
      </c>
      <c r="C73" s="488" t="s">
        <v>1614</v>
      </c>
      <c r="D73" s="524"/>
      <c r="E73" s="533">
        <v>0</v>
      </c>
      <c r="F73" s="524"/>
      <c r="G73" s="524"/>
    </row>
    <row r="74" spans="1:7" s="309" customFormat="1" x14ac:dyDescent="0.2">
      <c r="A74" s="486" t="s">
        <v>1830</v>
      </c>
      <c r="B74" s="486" t="s">
        <v>169</v>
      </c>
      <c r="C74" s="488" t="s">
        <v>1612</v>
      </c>
      <c r="D74" s="533">
        <v>0</v>
      </c>
      <c r="E74" s="533">
        <v>0</v>
      </c>
      <c r="F74" s="533">
        <v>0</v>
      </c>
      <c r="G74" s="533">
        <v>0</v>
      </c>
    </row>
    <row r="75" spans="1:7" s="309" customFormat="1" x14ac:dyDescent="0.2">
      <c r="A75" s="486" t="s">
        <v>1829</v>
      </c>
      <c r="B75" s="486" t="s">
        <v>1828</v>
      </c>
      <c r="C75" s="488" t="s">
        <v>1827</v>
      </c>
      <c r="D75" s="524"/>
      <c r="E75" s="533">
        <v>0</v>
      </c>
      <c r="F75" s="524"/>
      <c r="G75" s="524"/>
    </row>
    <row r="76" spans="1:7" s="309" customFormat="1" x14ac:dyDescent="0.2">
      <c r="A76" s="486" t="s">
        <v>1826</v>
      </c>
      <c r="B76" s="486" t="s">
        <v>1825</v>
      </c>
      <c r="C76" s="488" t="s">
        <v>1824</v>
      </c>
      <c r="D76" s="533"/>
      <c r="E76" s="533"/>
      <c r="F76" s="533"/>
      <c r="G76" s="533">
        <v>40.06</v>
      </c>
    </row>
    <row r="77" spans="1:7" s="309" customFormat="1" x14ac:dyDescent="0.2">
      <c r="A77" s="486" t="s">
        <v>1823</v>
      </c>
      <c r="B77" s="486" t="s">
        <v>1822</v>
      </c>
      <c r="C77" s="488" t="s">
        <v>1821</v>
      </c>
      <c r="D77" s="524">
        <v>10395.059529999999</v>
      </c>
      <c r="E77" s="533">
        <v>0</v>
      </c>
      <c r="F77" s="524">
        <v>10395.059529999999</v>
      </c>
      <c r="G77" s="524">
        <v>226.58764000000002</v>
      </c>
    </row>
    <row r="78" spans="1:7" s="309" customFormat="1" x14ac:dyDescent="0.2">
      <c r="A78" s="487" t="s">
        <v>1820</v>
      </c>
      <c r="B78" s="487" t="s">
        <v>1819</v>
      </c>
      <c r="C78" s="539" t="s">
        <v>1818</v>
      </c>
      <c r="D78" s="533"/>
      <c r="E78" s="533"/>
      <c r="F78" s="533"/>
      <c r="G78" s="533"/>
    </row>
    <row r="79" spans="1:7" s="309" customFormat="1" x14ac:dyDescent="0.2">
      <c r="A79" s="487" t="s">
        <v>1817</v>
      </c>
      <c r="B79" s="487" t="s">
        <v>1598</v>
      </c>
      <c r="C79" s="539" t="s">
        <v>1597</v>
      </c>
      <c r="D79" s="524"/>
      <c r="E79" s="533"/>
      <c r="F79" s="524"/>
      <c r="G79" s="524"/>
    </row>
    <row r="80" spans="1:7" s="309" customFormat="1" x14ac:dyDescent="0.2">
      <c r="A80" s="487" t="s">
        <v>1816</v>
      </c>
      <c r="B80" s="487" t="s">
        <v>1815</v>
      </c>
      <c r="C80" s="539" t="s">
        <v>1814</v>
      </c>
      <c r="D80" s="524"/>
      <c r="E80" s="533"/>
      <c r="F80" s="524"/>
      <c r="G80" s="524"/>
    </row>
    <row r="81" spans="1:7" s="309" customFormat="1" x14ac:dyDescent="0.2">
      <c r="A81" s="487" t="s">
        <v>1813</v>
      </c>
      <c r="B81" s="487" t="s">
        <v>1812</v>
      </c>
      <c r="C81" s="539" t="s">
        <v>1811</v>
      </c>
      <c r="D81" s="533"/>
      <c r="E81" s="533"/>
      <c r="F81" s="533"/>
      <c r="G81" s="533"/>
    </row>
    <row r="82" spans="1:7" s="309" customFormat="1" x14ac:dyDescent="0.2">
      <c r="A82" s="487" t="s">
        <v>1810</v>
      </c>
      <c r="B82" s="487" t="s">
        <v>1809</v>
      </c>
      <c r="C82" s="539" t="s">
        <v>1808</v>
      </c>
      <c r="D82" s="524"/>
      <c r="E82" s="533"/>
      <c r="F82" s="524"/>
      <c r="G82" s="524"/>
    </row>
    <row r="83" spans="1:7" s="309" customFormat="1" x14ac:dyDescent="0.2">
      <c r="A83" s="487" t="s">
        <v>1807</v>
      </c>
      <c r="B83" s="486" t="s">
        <v>1806</v>
      </c>
      <c r="C83" s="488" t="s">
        <v>1805</v>
      </c>
      <c r="D83" s="533">
        <v>1178965.5191300001</v>
      </c>
      <c r="E83" s="533">
        <v>0</v>
      </c>
      <c r="F83" s="533">
        <v>1178965.5191300001</v>
      </c>
      <c r="G83" s="533">
        <v>107854.2289</v>
      </c>
    </row>
    <row r="84" spans="1:7" s="309" customFormat="1" x14ac:dyDescent="0.2">
      <c r="A84" s="487" t="s">
        <v>1804</v>
      </c>
      <c r="B84" s="487" t="s">
        <v>1583</v>
      </c>
      <c r="C84" s="488" t="s">
        <v>1582</v>
      </c>
      <c r="D84" s="524"/>
      <c r="E84" s="533"/>
      <c r="F84" s="524"/>
      <c r="G84" s="524"/>
    </row>
    <row r="85" spans="1:7" s="309" customFormat="1" x14ac:dyDescent="0.2">
      <c r="A85" s="487" t="s">
        <v>1803</v>
      </c>
      <c r="B85" s="486" t="s">
        <v>1802</v>
      </c>
      <c r="C85" s="488" t="s">
        <v>1801</v>
      </c>
      <c r="D85" s="533">
        <v>37750.932079999999</v>
      </c>
      <c r="E85" s="533">
        <v>0</v>
      </c>
      <c r="F85" s="533">
        <v>37750.932079999999</v>
      </c>
      <c r="G85" s="533">
        <v>28329.180499999999</v>
      </c>
    </row>
    <row r="86" spans="1:7" s="496" customFormat="1" x14ac:dyDescent="0.2">
      <c r="A86" s="487" t="s">
        <v>1800</v>
      </c>
      <c r="B86" s="486" t="s">
        <v>1799</v>
      </c>
      <c r="C86" s="488" t="s">
        <v>1798</v>
      </c>
      <c r="D86" s="524">
        <v>1449.7222199999999</v>
      </c>
      <c r="E86" s="533">
        <v>0</v>
      </c>
      <c r="F86" s="524">
        <v>1449.7222199999999</v>
      </c>
      <c r="G86" s="524">
        <v>2082.3519700000002</v>
      </c>
    </row>
    <row r="87" spans="1:7" s="309" customFormat="1" x14ac:dyDescent="0.2">
      <c r="A87" s="538" t="s">
        <v>1797</v>
      </c>
      <c r="B87" s="515" t="s">
        <v>1796</v>
      </c>
      <c r="C87" s="537" t="s">
        <v>1795</v>
      </c>
      <c r="D87" s="533">
        <v>470652.66078999999</v>
      </c>
      <c r="E87" s="533">
        <v>0</v>
      </c>
      <c r="F87" s="533">
        <v>470652.66078999999</v>
      </c>
      <c r="G87" s="533">
        <v>2884330.73251</v>
      </c>
    </row>
    <row r="88" spans="1:7" s="309" customFormat="1" x14ac:dyDescent="0.2">
      <c r="A88" s="483" t="s">
        <v>1794</v>
      </c>
      <c r="B88" s="482" t="s">
        <v>1793</v>
      </c>
      <c r="C88" s="481" t="s">
        <v>1792</v>
      </c>
      <c r="D88" s="523">
        <v>670.49</v>
      </c>
      <c r="E88" s="532">
        <v>0</v>
      </c>
      <c r="F88" s="523">
        <v>670.49</v>
      </c>
      <c r="G88" s="523">
        <v>777.35893999999996</v>
      </c>
    </row>
    <row r="89" spans="1:7" s="309" customFormat="1" x14ac:dyDescent="0.2">
      <c r="A89" s="495" t="s">
        <v>1791</v>
      </c>
      <c r="B89" s="495" t="s">
        <v>1790</v>
      </c>
      <c r="C89" s="536" t="s">
        <v>100</v>
      </c>
      <c r="D89" s="493">
        <v>2609777.52611</v>
      </c>
      <c r="E89" s="493">
        <v>0</v>
      </c>
      <c r="F89" s="493">
        <v>2609777.52611</v>
      </c>
      <c r="G89" s="493">
        <v>1794545.9548900002</v>
      </c>
    </row>
    <row r="90" spans="1:7" s="309" customFormat="1" x14ac:dyDescent="0.2">
      <c r="A90" s="513" t="s">
        <v>1789</v>
      </c>
      <c r="B90" s="513" t="s">
        <v>1788</v>
      </c>
      <c r="C90" s="535" t="s">
        <v>1787</v>
      </c>
      <c r="D90" s="534">
        <v>0</v>
      </c>
      <c r="E90" s="534">
        <v>0</v>
      </c>
      <c r="F90" s="534">
        <v>0</v>
      </c>
      <c r="G90" s="534">
        <v>0</v>
      </c>
    </row>
    <row r="91" spans="1:7" s="309" customFormat="1" x14ac:dyDescent="0.2">
      <c r="A91" s="486" t="s">
        <v>1786</v>
      </c>
      <c r="B91" s="486" t="s">
        <v>1785</v>
      </c>
      <c r="C91" s="488" t="s">
        <v>1784</v>
      </c>
      <c r="D91" s="524"/>
      <c r="E91" s="533"/>
      <c r="F91" s="524"/>
      <c r="G91" s="524"/>
    </row>
    <row r="92" spans="1:7" s="309" customFormat="1" x14ac:dyDescent="0.2">
      <c r="A92" s="486" t="s">
        <v>1783</v>
      </c>
      <c r="B92" s="486" t="s">
        <v>1782</v>
      </c>
      <c r="C92" s="488" t="s">
        <v>1781</v>
      </c>
      <c r="D92" s="533"/>
      <c r="E92" s="533"/>
      <c r="F92" s="533"/>
      <c r="G92" s="533"/>
    </row>
    <row r="93" spans="1:7" s="309" customFormat="1" x14ac:dyDescent="0.2">
      <c r="A93" s="486" t="s">
        <v>1780</v>
      </c>
      <c r="B93" s="486" t="s">
        <v>1779</v>
      </c>
      <c r="C93" s="488" t="s">
        <v>1778</v>
      </c>
      <c r="D93" s="533">
        <v>466156.11894000001</v>
      </c>
      <c r="E93" s="533">
        <v>0</v>
      </c>
      <c r="F93" s="533">
        <v>466156.11894000001</v>
      </c>
      <c r="G93" s="533">
        <v>596184.61209000007</v>
      </c>
    </row>
    <row r="94" spans="1:7" s="309" customFormat="1" x14ac:dyDescent="0.2">
      <c r="A94" s="486" t="s">
        <v>1777</v>
      </c>
      <c r="B94" s="486" t="s">
        <v>1776</v>
      </c>
      <c r="C94" s="488" t="s">
        <v>1775</v>
      </c>
      <c r="D94" s="533">
        <v>9778.800650000001</v>
      </c>
      <c r="E94" s="533">
        <v>0</v>
      </c>
      <c r="F94" s="533">
        <v>9778.800650000001</v>
      </c>
      <c r="G94" s="533">
        <v>7843.76865</v>
      </c>
    </row>
    <row r="95" spans="1:7" s="309" customFormat="1" x14ac:dyDescent="0.2">
      <c r="A95" s="486" t="s">
        <v>1774</v>
      </c>
      <c r="B95" s="486" t="s">
        <v>1773</v>
      </c>
      <c r="C95" s="488" t="s">
        <v>1772</v>
      </c>
      <c r="D95" s="533">
        <v>74.58717</v>
      </c>
      <c r="E95" s="533">
        <v>0</v>
      </c>
      <c r="F95" s="533">
        <v>74.58717</v>
      </c>
      <c r="G95" s="533">
        <v>15891.831759999999</v>
      </c>
    </row>
    <row r="96" spans="1:7" s="309" customFormat="1" x14ac:dyDescent="0.2">
      <c r="A96" s="486" t="s">
        <v>1768</v>
      </c>
      <c r="B96" s="486" t="s">
        <v>1767</v>
      </c>
      <c r="C96" s="488" t="s">
        <v>1766</v>
      </c>
      <c r="D96" s="533">
        <v>1981859.4989700001</v>
      </c>
      <c r="E96" s="533">
        <v>0</v>
      </c>
      <c r="F96" s="533">
        <v>1981859.4989700001</v>
      </c>
      <c r="G96" s="533">
        <v>1038943.3924400001</v>
      </c>
    </row>
    <row r="97" spans="1:9" s="309" customFormat="1" x14ac:dyDescent="0.2">
      <c r="A97" s="486" t="s">
        <v>1765</v>
      </c>
      <c r="B97" s="486" t="s">
        <v>1764</v>
      </c>
      <c r="C97" s="488" t="s">
        <v>1763</v>
      </c>
      <c r="D97" s="533">
        <v>151868.62638</v>
      </c>
      <c r="E97" s="533">
        <v>0</v>
      </c>
      <c r="F97" s="533">
        <v>151868.62638</v>
      </c>
      <c r="G97" s="533">
        <v>135649.00594999999</v>
      </c>
    </row>
    <row r="98" spans="1:9" s="478" customFormat="1" x14ac:dyDescent="0.2">
      <c r="A98" s="486" t="s">
        <v>1762</v>
      </c>
      <c r="B98" s="486" t="s">
        <v>1761</v>
      </c>
      <c r="C98" s="488" t="s">
        <v>1760</v>
      </c>
      <c r="D98" s="533">
        <v>39.893999999999998</v>
      </c>
      <c r="E98" s="533">
        <v>0</v>
      </c>
      <c r="F98" s="533">
        <v>39.893999999999998</v>
      </c>
      <c r="G98" s="533">
        <v>33.344000000000001</v>
      </c>
      <c r="I98" s="309"/>
    </row>
    <row r="99" spans="1:9" s="478" customFormat="1" x14ac:dyDescent="0.2">
      <c r="A99" s="486" t="s">
        <v>1759</v>
      </c>
      <c r="B99" s="486" t="s">
        <v>1758</v>
      </c>
      <c r="C99" s="488" t="s">
        <v>1757</v>
      </c>
      <c r="D99" s="533"/>
      <c r="E99" s="533"/>
      <c r="F99" s="533"/>
      <c r="G99" s="533"/>
      <c r="I99" s="309"/>
    </row>
    <row r="100" spans="1:9" s="478" customFormat="1" x14ac:dyDescent="0.2">
      <c r="A100" s="482" t="s">
        <v>1756</v>
      </c>
      <c r="B100" s="482" t="s">
        <v>1755</v>
      </c>
      <c r="C100" s="481" t="s">
        <v>1754</v>
      </c>
      <c r="D100" s="523"/>
      <c r="E100" s="532"/>
      <c r="F100" s="523"/>
      <c r="G100" s="523"/>
      <c r="I100" s="309"/>
    </row>
    <row r="101" spans="1:9" s="478" customFormat="1" x14ac:dyDescent="0.2">
      <c r="I101" s="309"/>
    </row>
    <row r="102" spans="1:9" s="478" customFormat="1" ht="12.75" customHeight="1" x14ac:dyDescent="0.2">
      <c r="I102" s="309"/>
    </row>
    <row r="103" spans="1:9" s="496" customFormat="1" ht="12.75" customHeight="1" x14ac:dyDescent="0.2">
      <c r="A103" s="531"/>
      <c r="B103" s="530"/>
      <c r="C103" s="529"/>
      <c r="D103" s="528">
        <v>1</v>
      </c>
      <c r="E103" s="528">
        <v>2</v>
      </c>
      <c r="F103" s="309"/>
      <c r="G103" s="309"/>
      <c r="I103" s="309"/>
    </row>
    <row r="104" spans="1:9" s="496" customFormat="1" x14ac:dyDescent="0.2">
      <c r="A104" s="1214" t="s">
        <v>1753</v>
      </c>
      <c r="B104" s="1215"/>
      <c r="C104" s="1212" t="s">
        <v>1752</v>
      </c>
      <c r="D104" s="1205" t="s">
        <v>1751</v>
      </c>
      <c r="E104" s="1206"/>
      <c r="I104" s="309"/>
    </row>
    <row r="105" spans="1:9" s="496" customFormat="1" x14ac:dyDescent="0.2">
      <c r="A105" s="1218"/>
      <c r="B105" s="1219"/>
      <c r="C105" s="1220"/>
      <c r="D105" s="527" t="s">
        <v>1750</v>
      </c>
      <c r="E105" s="500" t="s">
        <v>1749</v>
      </c>
      <c r="I105" s="309"/>
    </row>
    <row r="106" spans="1:9" s="496" customFormat="1" x14ac:dyDescent="0.2">
      <c r="A106" s="526"/>
      <c r="B106" s="526" t="s">
        <v>1748</v>
      </c>
      <c r="C106" s="525" t="s">
        <v>100</v>
      </c>
      <c r="D106" s="493">
        <v>10168222.240870001</v>
      </c>
      <c r="E106" s="493">
        <v>10995798.11995</v>
      </c>
      <c r="I106" s="309"/>
    </row>
    <row r="107" spans="1:9" s="496" customFormat="1" x14ac:dyDescent="0.2">
      <c r="A107" s="526" t="s">
        <v>1747</v>
      </c>
      <c r="B107" s="526" t="s">
        <v>1746</v>
      </c>
      <c r="C107" s="525" t="s">
        <v>100</v>
      </c>
      <c r="D107" s="493">
        <v>5544338.8110400001</v>
      </c>
      <c r="E107" s="493">
        <v>5271547.4528900003</v>
      </c>
      <c r="I107" s="309"/>
    </row>
    <row r="108" spans="1:9" s="309" customFormat="1" x14ac:dyDescent="0.2">
      <c r="A108" s="526" t="s">
        <v>1745</v>
      </c>
      <c r="B108" s="526" t="s">
        <v>1744</v>
      </c>
      <c r="C108" s="525" t="s">
        <v>100</v>
      </c>
      <c r="D108" s="493">
        <v>1467682.68282</v>
      </c>
      <c r="E108" s="493">
        <v>2187186.8051100001</v>
      </c>
      <c r="F108" s="496"/>
      <c r="G108" s="496"/>
    </row>
    <row r="109" spans="1:9" s="309" customFormat="1" x14ac:dyDescent="0.2">
      <c r="A109" s="486" t="s">
        <v>1743</v>
      </c>
      <c r="B109" s="486" t="s">
        <v>1742</v>
      </c>
      <c r="C109" s="488" t="s">
        <v>1741</v>
      </c>
      <c r="D109" s="524">
        <v>257240.30278</v>
      </c>
      <c r="E109" s="524">
        <v>640249.71537999995</v>
      </c>
    </row>
    <row r="110" spans="1:9" s="309" customFormat="1" x14ac:dyDescent="0.2">
      <c r="A110" s="486" t="s">
        <v>1740</v>
      </c>
      <c r="B110" s="486" t="s">
        <v>1739</v>
      </c>
      <c r="C110" s="488" t="s">
        <v>1738</v>
      </c>
      <c r="D110" s="524">
        <v>2415980.0979499999</v>
      </c>
      <c r="E110" s="524">
        <v>2754496.7476399997</v>
      </c>
    </row>
    <row r="111" spans="1:9" s="309" customFormat="1" x14ac:dyDescent="0.2">
      <c r="A111" s="486" t="s">
        <v>1737</v>
      </c>
      <c r="B111" s="486" t="s">
        <v>1736</v>
      </c>
      <c r="C111" s="488" t="s">
        <v>1735</v>
      </c>
      <c r="D111" s="524"/>
      <c r="E111" s="524"/>
    </row>
    <row r="112" spans="1:9" s="309" customFormat="1" x14ac:dyDescent="0.2">
      <c r="A112" s="486" t="s">
        <v>1734</v>
      </c>
      <c r="B112" s="486" t="s">
        <v>1733</v>
      </c>
      <c r="C112" s="488" t="s">
        <v>1732</v>
      </c>
      <c r="D112" s="524">
        <v>-1201274.2319200002</v>
      </c>
      <c r="E112" s="524">
        <v>-1201274.2319200002</v>
      </c>
    </row>
    <row r="113" spans="1:7" s="309" customFormat="1" x14ac:dyDescent="0.2">
      <c r="A113" s="486" t="s">
        <v>1731</v>
      </c>
      <c r="B113" s="486" t="s">
        <v>1730</v>
      </c>
      <c r="C113" s="488" t="s">
        <v>1729</v>
      </c>
      <c r="D113" s="524">
        <v>2021.94</v>
      </c>
      <c r="E113" s="524"/>
    </row>
    <row r="114" spans="1:7" s="496" customFormat="1" x14ac:dyDescent="0.2">
      <c r="A114" s="486" t="s">
        <v>1728</v>
      </c>
      <c r="B114" s="486" t="s">
        <v>1727</v>
      </c>
      <c r="C114" s="488" t="s">
        <v>1726</v>
      </c>
      <c r="D114" s="524">
        <v>-6285.4259900000006</v>
      </c>
      <c r="E114" s="524">
        <v>-6285.4259900000006</v>
      </c>
      <c r="F114" s="309"/>
      <c r="G114" s="309"/>
    </row>
    <row r="115" spans="1:7" s="309" customFormat="1" x14ac:dyDescent="0.2">
      <c r="A115" s="526" t="s">
        <v>1725</v>
      </c>
      <c r="B115" s="526" t="s">
        <v>1724</v>
      </c>
      <c r="C115" s="525" t="s">
        <v>100</v>
      </c>
      <c r="D115" s="493">
        <v>152410.21638</v>
      </c>
      <c r="E115" s="493">
        <v>136690.63595</v>
      </c>
      <c r="F115" s="496"/>
      <c r="G115" s="496"/>
    </row>
    <row r="116" spans="1:7" s="496" customFormat="1" x14ac:dyDescent="0.2">
      <c r="A116" s="486" t="s">
        <v>1708</v>
      </c>
      <c r="B116" s="486" t="s">
        <v>1707</v>
      </c>
      <c r="C116" s="488" t="s">
        <v>1706</v>
      </c>
      <c r="D116" s="524">
        <v>152410.21638</v>
      </c>
      <c r="E116" s="524">
        <v>136690.63595</v>
      </c>
      <c r="F116" s="309"/>
      <c r="G116" s="309"/>
    </row>
    <row r="117" spans="1:7" s="309" customFormat="1" x14ac:dyDescent="0.2">
      <c r="A117" s="526" t="s">
        <v>1705</v>
      </c>
      <c r="B117" s="526" t="s">
        <v>1704</v>
      </c>
      <c r="C117" s="525" t="s">
        <v>100</v>
      </c>
      <c r="D117" s="493">
        <v>3924245.9118400002</v>
      </c>
      <c r="E117" s="493">
        <v>2947670.0118299997</v>
      </c>
      <c r="F117" s="496"/>
      <c r="G117" s="496"/>
    </row>
    <row r="118" spans="1:7" s="309" customFormat="1" x14ac:dyDescent="0.2">
      <c r="A118" s="486" t="s">
        <v>1703</v>
      </c>
      <c r="B118" s="486" t="s">
        <v>1702</v>
      </c>
      <c r="C118" s="488" t="s">
        <v>100</v>
      </c>
      <c r="D118" s="524">
        <v>976575.90000999998</v>
      </c>
      <c r="E118" s="524">
        <v>755328.4608</v>
      </c>
    </row>
    <row r="119" spans="1:7" s="309" customFormat="1" x14ac:dyDescent="0.2">
      <c r="A119" s="486" t="s">
        <v>1701</v>
      </c>
      <c r="B119" s="486" t="s">
        <v>1700</v>
      </c>
      <c r="C119" s="488" t="s">
        <v>1699</v>
      </c>
      <c r="D119" s="524"/>
      <c r="E119" s="524"/>
    </row>
    <row r="120" spans="1:7" s="496" customFormat="1" x14ac:dyDescent="0.2">
      <c r="A120" s="486" t="s">
        <v>1698</v>
      </c>
      <c r="B120" s="486" t="s">
        <v>1697</v>
      </c>
      <c r="C120" s="488" t="s">
        <v>1696</v>
      </c>
      <c r="D120" s="524">
        <v>2947670.0118299997</v>
      </c>
      <c r="E120" s="524">
        <v>2192341.5510300002</v>
      </c>
      <c r="F120" s="309"/>
      <c r="G120" s="309"/>
    </row>
    <row r="121" spans="1:7" s="496" customFormat="1" x14ac:dyDescent="0.2">
      <c r="A121" s="526" t="s">
        <v>1695</v>
      </c>
      <c r="B121" s="526" t="s">
        <v>1694</v>
      </c>
      <c r="C121" s="525" t="s">
        <v>100</v>
      </c>
      <c r="D121" s="493">
        <v>4623883.4298299998</v>
      </c>
      <c r="E121" s="493">
        <v>5724250.6670600008</v>
      </c>
    </row>
    <row r="122" spans="1:7" s="309" customFormat="1" x14ac:dyDescent="0.2">
      <c r="A122" s="526" t="s">
        <v>1693</v>
      </c>
      <c r="B122" s="526" t="s">
        <v>1691</v>
      </c>
      <c r="C122" s="525" t="s">
        <v>100</v>
      </c>
      <c r="D122" s="493">
        <v>0</v>
      </c>
      <c r="E122" s="493">
        <v>0</v>
      </c>
      <c r="F122" s="496"/>
      <c r="G122" s="496"/>
    </row>
    <row r="123" spans="1:7" s="496" customFormat="1" x14ac:dyDescent="0.2">
      <c r="A123" s="486" t="s">
        <v>1692</v>
      </c>
      <c r="B123" s="486" t="s">
        <v>1691</v>
      </c>
      <c r="C123" s="488" t="s">
        <v>1690</v>
      </c>
      <c r="D123" s="524"/>
      <c r="E123" s="524"/>
      <c r="F123" s="309"/>
      <c r="G123" s="309"/>
    </row>
    <row r="124" spans="1:7" s="309" customFormat="1" x14ac:dyDescent="0.2">
      <c r="A124" s="526" t="s">
        <v>1689</v>
      </c>
      <c r="B124" s="526" t="s">
        <v>1688</v>
      </c>
      <c r="C124" s="525" t="s">
        <v>100</v>
      </c>
      <c r="D124" s="493">
        <v>2892888.69576</v>
      </c>
      <c r="E124" s="493">
        <v>5308207.4246199997</v>
      </c>
      <c r="F124" s="496"/>
      <c r="G124" s="496"/>
    </row>
    <row r="125" spans="1:7" s="309" customFormat="1" x14ac:dyDescent="0.2">
      <c r="A125" s="486" t="s">
        <v>1687</v>
      </c>
      <c r="B125" s="486" t="s">
        <v>1686</v>
      </c>
      <c r="C125" s="488" t="s">
        <v>1685</v>
      </c>
      <c r="D125" s="524">
        <v>2125000</v>
      </c>
      <c r="E125" s="524">
        <v>3863779.4555199998</v>
      </c>
    </row>
    <row r="126" spans="1:7" s="309" customFormat="1" x14ac:dyDescent="0.2">
      <c r="A126" s="486" t="s">
        <v>1684</v>
      </c>
      <c r="B126" s="486" t="s">
        <v>1683</v>
      </c>
      <c r="C126" s="488" t="s">
        <v>1682</v>
      </c>
      <c r="D126" s="524"/>
      <c r="E126" s="524"/>
    </row>
    <row r="127" spans="1:7" s="309" customFormat="1" x14ac:dyDescent="0.2">
      <c r="A127" s="486" t="s">
        <v>1681</v>
      </c>
      <c r="B127" s="486" t="s">
        <v>1680</v>
      </c>
      <c r="C127" s="488" t="s">
        <v>1679</v>
      </c>
      <c r="D127" s="524"/>
      <c r="E127" s="524"/>
    </row>
    <row r="128" spans="1:7" s="309" customFormat="1" x14ac:dyDescent="0.2">
      <c r="A128" s="486" t="s">
        <v>1678</v>
      </c>
      <c r="B128" s="486" t="s">
        <v>1677</v>
      </c>
      <c r="C128" s="488" t="s">
        <v>1676</v>
      </c>
      <c r="D128" s="524"/>
      <c r="E128" s="524"/>
    </row>
    <row r="129" spans="1:7" s="309" customFormat="1" x14ac:dyDescent="0.2">
      <c r="A129" s="486" t="s">
        <v>1675</v>
      </c>
      <c r="B129" s="486" t="s">
        <v>1674</v>
      </c>
      <c r="C129" s="488" t="s">
        <v>1673</v>
      </c>
      <c r="D129" s="524"/>
      <c r="E129" s="524"/>
    </row>
    <row r="130" spans="1:7" s="309" customFormat="1" x14ac:dyDescent="0.2">
      <c r="A130" s="486" t="s">
        <v>1672</v>
      </c>
      <c r="B130" s="486" t="s">
        <v>1671</v>
      </c>
      <c r="C130" s="488" t="s">
        <v>1670</v>
      </c>
      <c r="D130" s="524"/>
      <c r="E130" s="524"/>
    </row>
    <row r="131" spans="1:7" s="309" customFormat="1" x14ac:dyDescent="0.2">
      <c r="A131" s="486" t="s">
        <v>1669</v>
      </c>
      <c r="B131" s="486" t="s">
        <v>1668</v>
      </c>
      <c r="C131" s="488" t="s">
        <v>1667</v>
      </c>
      <c r="D131" s="524">
        <v>320827.00339999999</v>
      </c>
      <c r="E131" s="524">
        <v>361949.07439999998</v>
      </c>
    </row>
    <row r="132" spans="1:7" s="309" customFormat="1" x14ac:dyDescent="0.2">
      <c r="A132" s="486" t="s">
        <v>1666</v>
      </c>
      <c r="B132" s="486" t="s">
        <v>1665</v>
      </c>
      <c r="C132" s="488" t="s">
        <v>1664</v>
      </c>
      <c r="D132" s="524">
        <v>447061.69235999999</v>
      </c>
      <c r="E132" s="524">
        <v>1082478.8947000001</v>
      </c>
    </row>
    <row r="133" spans="1:7" s="309" customFormat="1" x14ac:dyDescent="0.2">
      <c r="A133" s="526" t="s">
        <v>1663</v>
      </c>
      <c r="B133" s="526" t="s">
        <v>1662</v>
      </c>
      <c r="C133" s="525" t="s">
        <v>100</v>
      </c>
      <c r="D133" s="493">
        <v>1730994.73407</v>
      </c>
      <c r="E133" s="493">
        <v>416043.24244</v>
      </c>
      <c r="F133" s="496"/>
      <c r="G133" s="496"/>
    </row>
    <row r="134" spans="1:7" s="309" customFormat="1" x14ac:dyDescent="0.2">
      <c r="A134" s="486" t="s">
        <v>1661</v>
      </c>
      <c r="B134" s="486" t="s">
        <v>1660</v>
      </c>
      <c r="C134" s="488" t="s">
        <v>1659</v>
      </c>
      <c r="D134" s="524"/>
      <c r="E134" s="524"/>
    </row>
    <row r="135" spans="1:7" s="309" customFormat="1" x14ac:dyDescent="0.2">
      <c r="A135" s="486" t="s">
        <v>1658</v>
      </c>
      <c r="B135" s="486" t="s">
        <v>1657</v>
      </c>
      <c r="C135" s="488" t="s">
        <v>1656</v>
      </c>
      <c r="D135" s="524"/>
      <c r="E135" s="524"/>
    </row>
    <row r="136" spans="1:7" s="309" customFormat="1" x14ac:dyDescent="0.2">
      <c r="A136" s="486" t="s">
        <v>1655</v>
      </c>
      <c r="B136" s="486" t="s">
        <v>1654</v>
      </c>
      <c r="C136" s="488" t="s">
        <v>1653</v>
      </c>
      <c r="D136" s="524"/>
      <c r="E136" s="524"/>
    </row>
    <row r="137" spans="1:7" s="309" customFormat="1" x14ac:dyDescent="0.2">
      <c r="A137" s="486" t="s">
        <v>1652</v>
      </c>
      <c r="B137" s="486" t="s">
        <v>1651</v>
      </c>
      <c r="C137" s="488" t="s">
        <v>1650</v>
      </c>
      <c r="D137" s="524"/>
      <c r="E137" s="524"/>
    </row>
    <row r="138" spans="1:7" s="309" customFormat="1" x14ac:dyDescent="0.2">
      <c r="A138" s="486" t="s">
        <v>1649</v>
      </c>
      <c r="B138" s="486" t="s">
        <v>1648</v>
      </c>
      <c r="C138" s="488" t="s">
        <v>1647</v>
      </c>
      <c r="D138" s="524">
        <v>41571.793969999999</v>
      </c>
      <c r="E138" s="524">
        <v>15202.132869999999</v>
      </c>
    </row>
    <row r="139" spans="1:7" s="309" customFormat="1" x14ac:dyDescent="0.2">
      <c r="A139" s="486" t="s">
        <v>1646</v>
      </c>
      <c r="B139" s="486" t="s">
        <v>1645</v>
      </c>
      <c r="C139" s="488" t="s">
        <v>1644</v>
      </c>
      <c r="D139" s="524"/>
      <c r="E139" s="524"/>
    </row>
    <row r="140" spans="1:7" s="309" customFormat="1" x14ac:dyDescent="0.2">
      <c r="A140" s="486" t="s">
        <v>1643</v>
      </c>
      <c r="B140" s="486" t="s">
        <v>1642</v>
      </c>
      <c r="C140" s="488" t="s">
        <v>1641</v>
      </c>
      <c r="D140" s="524">
        <v>425.41217999999998</v>
      </c>
      <c r="E140" s="524">
        <v>3628.2671600000003</v>
      </c>
    </row>
    <row r="141" spans="1:7" s="309" customFormat="1" x14ac:dyDescent="0.2">
      <c r="A141" s="486" t="s">
        <v>1640</v>
      </c>
      <c r="B141" s="486" t="s">
        <v>1639</v>
      </c>
      <c r="C141" s="488" t="s">
        <v>1638</v>
      </c>
      <c r="D141" s="524"/>
      <c r="E141" s="524"/>
    </row>
    <row r="142" spans="1:7" s="309" customFormat="1" x14ac:dyDescent="0.2">
      <c r="A142" s="486" t="s">
        <v>1637</v>
      </c>
      <c r="B142" s="486" t="s">
        <v>1636</v>
      </c>
      <c r="C142" s="488" t="s">
        <v>1635</v>
      </c>
      <c r="D142" s="524"/>
      <c r="E142" s="524"/>
    </row>
    <row r="143" spans="1:7" s="309" customFormat="1" ht="12.75" customHeight="1" x14ac:dyDescent="0.2">
      <c r="A143" s="486" t="s">
        <v>1634</v>
      </c>
      <c r="B143" s="486" t="s">
        <v>1633</v>
      </c>
      <c r="C143" s="488" t="s">
        <v>1632</v>
      </c>
      <c r="D143" s="524">
        <v>20.866</v>
      </c>
      <c r="E143" s="524">
        <v>13.228999999999999</v>
      </c>
    </row>
    <row r="144" spans="1:7" s="309" customFormat="1" ht="12.75" customHeight="1" x14ac:dyDescent="0.2">
      <c r="A144" s="486" t="s">
        <v>1631</v>
      </c>
      <c r="B144" s="486" t="s">
        <v>1630</v>
      </c>
      <c r="C144" s="488" t="s">
        <v>1629</v>
      </c>
      <c r="D144" s="524">
        <v>18404.416000000001</v>
      </c>
      <c r="E144" s="524">
        <v>17037.113000000001</v>
      </c>
    </row>
    <row r="145" spans="1:5" s="309" customFormat="1" ht="12.75" customHeight="1" x14ac:dyDescent="0.2">
      <c r="A145" s="486" t="s">
        <v>1628</v>
      </c>
      <c r="B145" s="486" t="s">
        <v>1627</v>
      </c>
      <c r="C145" s="488" t="s">
        <v>1626</v>
      </c>
      <c r="D145" s="524">
        <v>7002.0720000000001</v>
      </c>
      <c r="E145" s="524">
        <v>6579.4520000000002</v>
      </c>
    </row>
    <row r="146" spans="1:5" s="309" customFormat="1" ht="12.75" customHeight="1" x14ac:dyDescent="0.2">
      <c r="A146" s="486" t="s">
        <v>1625</v>
      </c>
      <c r="B146" s="486" t="s">
        <v>1624</v>
      </c>
      <c r="C146" s="488" t="s">
        <v>1623</v>
      </c>
      <c r="D146" s="524">
        <v>3193.549</v>
      </c>
      <c r="E146" s="524">
        <v>3018.6529999999998</v>
      </c>
    </row>
    <row r="147" spans="1:5" s="309" customFormat="1" ht="12.75" customHeight="1" x14ac:dyDescent="0.2">
      <c r="A147" s="486" t="s">
        <v>1622</v>
      </c>
      <c r="B147" s="486" t="s">
        <v>1621</v>
      </c>
      <c r="C147" s="488" t="s">
        <v>1620</v>
      </c>
      <c r="D147" s="524"/>
      <c r="E147" s="524">
        <v>9.6760000000000002</v>
      </c>
    </row>
    <row r="148" spans="1:5" s="309" customFormat="1" ht="12.75" customHeight="1" x14ac:dyDescent="0.2">
      <c r="A148" s="486" t="s">
        <v>1619</v>
      </c>
      <c r="B148" s="486" t="s">
        <v>1618</v>
      </c>
      <c r="C148" s="488" t="s">
        <v>1617</v>
      </c>
      <c r="D148" s="524"/>
      <c r="E148" s="524"/>
    </row>
    <row r="149" spans="1:5" s="309" customFormat="1" ht="12.75" customHeight="1" x14ac:dyDescent="0.2">
      <c r="A149" s="486" t="s">
        <v>1616</v>
      </c>
      <c r="B149" s="486" t="s">
        <v>1615</v>
      </c>
      <c r="C149" s="488" t="s">
        <v>1614</v>
      </c>
      <c r="D149" s="524">
        <v>3094.7510000000002</v>
      </c>
      <c r="E149" s="524">
        <v>3044.9940000000001</v>
      </c>
    </row>
    <row r="150" spans="1:5" s="309" customFormat="1" ht="12.75" customHeight="1" x14ac:dyDescent="0.2">
      <c r="A150" s="486" t="s">
        <v>1613</v>
      </c>
      <c r="B150" s="486" t="s">
        <v>169</v>
      </c>
      <c r="C150" s="488" t="s">
        <v>1612</v>
      </c>
      <c r="D150" s="524">
        <v>3614.8359999999998</v>
      </c>
      <c r="E150" s="524">
        <v>5551.1369999999997</v>
      </c>
    </row>
    <row r="151" spans="1:5" s="309" customFormat="1" ht="12.75" customHeight="1" x14ac:dyDescent="0.2">
      <c r="A151" s="486" t="s">
        <v>1611</v>
      </c>
      <c r="B151" s="486" t="s">
        <v>1610</v>
      </c>
      <c r="C151" s="488" t="s">
        <v>1609</v>
      </c>
      <c r="D151" s="524">
        <v>100991.66</v>
      </c>
      <c r="E151" s="524">
        <v>5142.3778899999998</v>
      </c>
    </row>
    <row r="152" spans="1:5" s="309" customFormat="1" ht="12.75" customHeight="1" x14ac:dyDescent="0.2">
      <c r="A152" s="486" t="s">
        <v>1608</v>
      </c>
      <c r="B152" s="486" t="s">
        <v>1607</v>
      </c>
      <c r="C152" s="488" t="s">
        <v>1606</v>
      </c>
      <c r="D152" s="524">
        <v>9864.6010000000006</v>
      </c>
      <c r="E152" s="524">
        <v>10057.215</v>
      </c>
    </row>
    <row r="153" spans="1:5" s="309" customFormat="1" ht="12.75" customHeight="1" x14ac:dyDescent="0.2">
      <c r="A153" s="486" t="s">
        <v>1605</v>
      </c>
      <c r="B153" s="486" t="s">
        <v>1604</v>
      </c>
      <c r="C153" s="488" t="s">
        <v>1603</v>
      </c>
      <c r="D153" s="524">
        <v>18765.900699999998</v>
      </c>
      <c r="E153" s="524">
        <v>12887.570750000001</v>
      </c>
    </row>
    <row r="154" spans="1:5" s="309" customFormat="1" ht="12.75" customHeight="1" x14ac:dyDescent="0.2">
      <c r="A154" s="486" t="s">
        <v>1602</v>
      </c>
      <c r="B154" s="486" t="s">
        <v>1601</v>
      </c>
      <c r="C154" s="488" t="s">
        <v>1600</v>
      </c>
      <c r="D154" s="524"/>
      <c r="E154" s="524"/>
    </row>
    <row r="155" spans="1:5" s="309" customFormat="1" ht="12.75" customHeight="1" x14ac:dyDescent="0.2">
      <c r="A155" s="486" t="s">
        <v>1599</v>
      </c>
      <c r="B155" s="486" t="s">
        <v>1598</v>
      </c>
      <c r="C155" s="488" t="s">
        <v>1597</v>
      </c>
      <c r="D155" s="524">
        <v>750</v>
      </c>
      <c r="E155" s="524">
        <v>1137.5</v>
      </c>
    </row>
    <row r="156" spans="1:5" s="309" customFormat="1" ht="12.75" customHeight="1" x14ac:dyDescent="0.2">
      <c r="A156" s="486" t="s">
        <v>1596</v>
      </c>
      <c r="B156" s="486" t="s">
        <v>1595</v>
      </c>
      <c r="C156" s="488" t="s">
        <v>1594</v>
      </c>
      <c r="D156" s="524"/>
      <c r="E156" s="524"/>
    </row>
    <row r="157" spans="1:5" s="309" customFormat="1" ht="12.75" customHeight="1" x14ac:dyDescent="0.2">
      <c r="A157" s="486" t="s">
        <v>1593</v>
      </c>
      <c r="B157" s="486" t="s">
        <v>1592</v>
      </c>
      <c r="C157" s="488" t="s">
        <v>1591</v>
      </c>
      <c r="D157" s="524"/>
      <c r="E157" s="524"/>
    </row>
    <row r="158" spans="1:5" s="309" customFormat="1" ht="12.75" customHeight="1" x14ac:dyDescent="0.2">
      <c r="A158" s="486" t="s">
        <v>1590</v>
      </c>
      <c r="B158" s="486" t="s">
        <v>1589</v>
      </c>
      <c r="C158" s="488" t="s">
        <v>1588</v>
      </c>
      <c r="D158" s="524">
        <v>17258</v>
      </c>
      <c r="E158" s="524">
        <v>3750</v>
      </c>
    </row>
    <row r="159" spans="1:5" s="309" customFormat="1" ht="12.75" customHeight="1" x14ac:dyDescent="0.2">
      <c r="A159" s="486" t="s">
        <v>1587</v>
      </c>
      <c r="B159" s="486" t="s">
        <v>1586</v>
      </c>
      <c r="C159" s="488" t="s">
        <v>1585</v>
      </c>
      <c r="D159" s="524">
        <v>3883.5934300000004</v>
      </c>
      <c r="E159" s="524">
        <v>1599.5390600000001</v>
      </c>
    </row>
    <row r="160" spans="1:5" s="309" customFormat="1" ht="12.75" customHeight="1" x14ac:dyDescent="0.2">
      <c r="A160" s="486" t="s">
        <v>1584</v>
      </c>
      <c r="B160" s="487" t="s">
        <v>1583</v>
      </c>
      <c r="C160" s="488" t="s">
        <v>1582</v>
      </c>
      <c r="D160" s="524">
        <v>8670.6809200000007</v>
      </c>
      <c r="E160" s="524">
        <v>17749.662069999998</v>
      </c>
    </row>
    <row r="161" spans="1:7" s="309" customFormat="1" ht="12.75" customHeight="1" x14ac:dyDescent="0.2">
      <c r="A161" s="487" t="s">
        <v>1581</v>
      </c>
      <c r="B161" s="486" t="s">
        <v>1580</v>
      </c>
      <c r="C161" s="488" t="s">
        <v>1579</v>
      </c>
      <c r="D161" s="524"/>
      <c r="E161" s="524">
        <v>198.72</v>
      </c>
    </row>
    <row r="162" spans="1:7" s="309" customFormat="1" ht="12.75" customHeight="1" x14ac:dyDescent="0.2">
      <c r="A162" s="487" t="s">
        <v>1578</v>
      </c>
      <c r="B162" s="486" t="s">
        <v>1577</v>
      </c>
      <c r="C162" s="488" t="s">
        <v>1576</v>
      </c>
      <c r="D162" s="524"/>
      <c r="E162" s="524"/>
    </row>
    <row r="163" spans="1:7" s="309" customFormat="1" ht="12.75" customHeight="1" x14ac:dyDescent="0.2">
      <c r="A163" s="487" t="s">
        <v>1575</v>
      </c>
      <c r="B163" s="486" t="s">
        <v>1574</v>
      </c>
      <c r="C163" s="488" t="s">
        <v>1573</v>
      </c>
      <c r="D163" s="524">
        <v>1482370.0577199999</v>
      </c>
      <c r="E163" s="524">
        <v>301382.06449000002</v>
      </c>
    </row>
    <row r="164" spans="1:7" s="478" customFormat="1" ht="12.75" customHeight="1" x14ac:dyDescent="0.2">
      <c r="A164" s="483" t="s">
        <v>1572</v>
      </c>
      <c r="B164" s="482" t="s">
        <v>1571</v>
      </c>
      <c r="C164" s="481" t="s">
        <v>1570</v>
      </c>
      <c r="D164" s="523">
        <v>11112.54415</v>
      </c>
      <c r="E164" s="523">
        <v>8053.9391500000002</v>
      </c>
      <c r="F164" s="309"/>
      <c r="G164" s="309"/>
    </row>
    <row r="165" spans="1:7" s="478" customFormat="1" x14ac:dyDescent="0.2"/>
    <row r="166" spans="1:7" s="478" customFormat="1" x14ac:dyDescent="0.2"/>
    <row r="167" spans="1:7" s="478" customFormat="1" x14ac:dyDescent="0.2"/>
    <row r="168" spans="1:7" s="478" customFormat="1" x14ac:dyDescent="0.2"/>
    <row r="169" spans="1:7" s="478" customFormat="1" x14ac:dyDescent="0.2"/>
    <row r="170" spans="1:7" s="478" customFormat="1" x14ac:dyDescent="0.2"/>
    <row r="171" spans="1:7" s="478" customFormat="1" x14ac:dyDescent="0.2"/>
    <row r="172" spans="1:7" s="478" customFormat="1" x14ac:dyDescent="0.2"/>
    <row r="173" spans="1:7" s="478" customFormat="1" x14ac:dyDescent="0.2"/>
    <row r="174" spans="1:7" s="478" customFormat="1" x14ac:dyDescent="0.2"/>
    <row r="175" spans="1:7" s="478" customFormat="1" x14ac:dyDescent="0.2"/>
    <row r="176" spans="1:7" s="478" customFormat="1" x14ac:dyDescent="0.2"/>
    <row r="177" s="478" customFormat="1" x14ac:dyDescent="0.2"/>
    <row r="178" s="478" customFormat="1" x14ac:dyDescent="0.2"/>
    <row r="179" s="478" customFormat="1" x14ac:dyDescent="0.2"/>
    <row r="180" s="478" customFormat="1" x14ac:dyDescent="0.2"/>
    <row r="181" s="478" customFormat="1" x14ac:dyDescent="0.2"/>
    <row r="182" s="478" customFormat="1" x14ac:dyDescent="0.2"/>
    <row r="183" s="478" customFormat="1" x14ac:dyDescent="0.2"/>
    <row r="184" s="478" customFormat="1" x14ac:dyDescent="0.2"/>
    <row r="185" s="478" customFormat="1" x14ac:dyDescent="0.2"/>
    <row r="186" s="478" customFormat="1" x14ac:dyDescent="0.2"/>
    <row r="187" s="478" customFormat="1" x14ac:dyDescent="0.2"/>
    <row r="188" s="478" customFormat="1" x14ac:dyDescent="0.2"/>
    <row r="189" s="478" customFormat="1" x14ac:dyDescent="0.2"/>
    <row r="190" s="478" customFormat="1" x14ac:dyDescent="0.2"/>
    <row r="191" s="478" customFormat="1" x14ac:dyDescent="0.2"/>
    <row r="192" s="478" customFormat="1" x14ac:dyDescent="0.2"/>
    <row r="193" s="478" customFormat="1" x14ac:dyDescent="0.2"/>
    <row r="194" s="478" customFormat="1" x14ac:dyDescent="0.2"/>
    <row r="195" s="478" customFormat="1" x14ac:dyDescent="0.2"/>
    <row r="196" s="478" customFormat="1" x14ac:dyDescent="0.2"/>
    <row r="197" s="478" customFormat="1" x14ac:dyDescent="0.2"/>
    <row r="198" s="478" customFormat="1" x14ac:dyDescent="0.2"/>
    <row r="199" s="478" customFormat="1" x14ac:dyDescent="0.2"/>
    <row r="200" s="478" customFormat="1" x14ac:dyDescent="0.2"/>
    <row r="201" s="478" customFormat="1" x14ac:dyDescent="0.2"/>
    <row r="202" s="478" customFormat="1" x14ac:dyDescent="0.2"/>
    <row r="203" s="478" customFormat="1" x14ac:dyDescent="0.2"/>
    <row r="204" s="478" customFormat="1" x14ac:dyDescent="0.2"/>
    <row r="205" s="478" customFormat="1" x14ac:dyDescent="0.2"/>
    <row r="206" s="478" customFormat="1" x14ac:dyDescent="0.2"/>
    <row r="207" s="478" customFormat="1" x14ac:dyDescent="0.2"/>
    <row r="208" s="478" customFormat="1" x14ac:dyDescent="0.2"/>
    <row r="209" s="478" customFormat="1" x14ac:dyDescent="0.2"/>
    <row r="210" s="478" customFormat="1" x14ac:dyDescent="0.2"/>
    <row r="211" s="478" customFormat="1" x14ac:dyDescent="0.2"/>
    <row r="212" s="478" customFormat="1" x14ac:dyDescent="0.2"/>
    <row r="213" s="478" customFormat="1" x14ac:dyDescent="0.2"/>
    <row r="214" s="478" customFormat="1" x14ac:dyDescent="0.2"/>
    <row r="215" s="478" customFormat="1" x14ac:dyDescent="0.2"/>
    <row r="216" s="478" customFormat="1" x14ac:dyDescent="0.2"/>
    <row r="217" s="478" customFormat="1" x14ac:dyDescent="0.2"/>
    <row r="218" s="478" customFormat="1" x14ac:dyDescent="0.2"/>
    <row r="219" s="478" customFormat="1" x14ac:dyDescent="0.2"/>
    <row r="220" s="478" customFormat="1" x14ac:dyDescent="0.2"/>
    <row r="221" s="478" customFormat="1" x14ac:dyDescent="0.2"/>
    <row r="222" s="478" customFormat="1" x14ac:dyDescent="0.2"/>
    <row r="223" s="478" customFormat="1" x14ac:dyDescent="0.2"/>
    <row r="224" s="478" customFormat="1" x14ac:dyDescent="0.2"/>
    <row r="225" s="478" customFormat="1" x14ac:dyDescent="0.2"/>
    <row r="226" s="478" customFormat="1" x14ac:dyDescent="0.2"/>
    <row r="227" s="478" customFormat="1" x14ac:dyDescent="0.2"/>
    <row r="228" s="478" customFormat="1" x14ac:dyDescent="0.2"/>
    <row r="229" s="478" customFormat="1" x14ac:dyDescent="0.2"/>
    <row r="230" s="478" customFormat="1" x14ac:dyDescent="0.2"/>
    <row r="231" s="478" customFormat="1" x14ac:dyDescent="0.2"/>
    <row r="232" s="478" customFormat="1" x14ac:dyDescent="0.2"/>
    <row r="233" s="478" customFormat="1" x14ac:dyDescent="0.2"/>
    <row r="234" s="478" customFormat="1" x14ac:dyDescent="0.2"/>
    <row r="235" s="478" customFormat="1" x14ac:dyDescent="0.2"/>
    <row r="236" s="478" customFormat="1" x14ac:dyDescent="0.2"/>
    <row r="237" s="478" customFormat="1" x14ac:dyDescent="0.2"/>
    <row r="238" s="478" customFormat="1" x14ac:dyDescent="0.2"/>
    <row r="239" s="478" customFormat="1" x14ac:dyDescent="0.2"/>
    <row r="240" s="478" customFormat="1" x14ac:dyDescent="0.2"/>
    <row r="241" s="478" customFormat="1" x14ac:dyDescent="0.2"/>
    <row r="242" s="478" customFormat="1" x14ac:dyDescent="0.2"/>
    <row r="243" s="478" customFormat="1" x14ac:dyDescent="0.2"/>
    <row r="244" s="478" customFormat="1" x14ac:dyDescent="0.2"/>
    <row r="245" s="478" customFormat="1" x14ac:dyDescent="0.2"/>
    <row r="246" s="478" customFormat="1" x14ac:dyDescent="0.2"/>
    <row r="247" s="478" customFormat="1" x14ac:dyDescent="0.2"/>
    <row r="248" s="478" customFormat="1" x14ac:dyDescent="0.2"/>
    <row r="249" s="478" customFormat="1" x14ac:dyDescent="0.2"/>
    <row r="250" s="478" customFormat="1" x14ac:dyDescent="0.2"/>
    <row r="251" s="478" customFormat="1" x14ac:dyDescent="0.2"/>
    <row r="252" s="478" customFormat="1" x14ac:dyDescent="0.2"/>
    <row r="253" s="478" customFormat="1" x14ac:dyDescent="0.2"/>
    <row r="254" s="478" customFormat="1" x14ac:dyDescent="0.2"/>
    <row r="255" s="478" customFormat="1" x14ac:dyDescent="0.2"/>
    <row r="256" s="478" customFormat="1" x14ac:dyDescent="0.2"/>
    <row r="257" s="478" customFormat="1" x14ac:dyDescent="0.2"/>
    <row r="258" s="478" customFormat="1" x14ac:dyDescent="0.2"/>
  </sheetData>
  <mergeCells count="10">
    <mergeCell ref="D104:E104"/>
    <mergeCell ref="C104:C105"/>
    <mergeCell ref="A104:B105"/>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71" firstPageNumber="484" fitToHeight="2" orientation="portrait" useFirstPageNumber="1" r:id="rId1"/>
  <headerFooter alignWithMargins="0">
    <oddHeader>&amp;L&amp;"Tahoma,Kurzíva"Závěrečný účet za rok 2016&amp;R&amp;"Tahoma,Kurzíva"Tabulka č. 32</oddHeader>
    <oddFooter>&amp;C&amp;"Tahoma,Obyčejné"&amp;P</oddFooter>
  </headerFooter>
  <rowBreaks count="1" manualBreakCount="1">
    <brk id="87"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Normal="100" zoomScaleSheetLayoutView="100" workbookViewId="0">
      <selection activeCell="O18" sqref="O18"/>
    </sheetView>
  </sheetViews>
  <sheetFormatPr defaultRowHeight="15" x14ac:dyDescent="0.2"/>
  <cols>
    <col min="1" max="1" width="11.7109375" style="27" customWidth="1"/>
    <col min="2" max="3" width="11" style="27" customWidth="1"/>
    <col min="4" max="4" width="11" style="31" customWidth="1"/>
    <col min="5" max="5" width="11" style="32" customWidth="1"/>
    <col min="6" max="9" width="11" style="27" customWidth="1"/>
    <col min="10" max="10" width="10.28515625" style="27" customWidth="1"/>
    <col min="11" max="11" width="11" style="27" customWidth="1"/>
    <col min="12" max="12" width="6.85546875" style="27" customWidth="1"/>
    <col min="13" max="16384" width="9.140625" style="27"/>
  </cols>
  <sheetData>
    <row r="1" spans="10:12" x14ac:dyDescent="0.2">
      <c r="J1" s="26"/>
      <c r="K1" s="26"/>
      <c r="L1" s="26"/>
    </row>
    <row r="2" spans="10:12" x14ac:dyDescent="0.2">
      <c r="J2" s="28"/>
      <c r="K2" s="26"/>
      <c r="L2" s="26"/>
    </row>
    <row r="3" spans="10:12" x14ac:dyDescent="0.2">
      <c r="J3" s="29"/>
      <c r="K3" s="26"/>
      <c r="L3" s="26"/>
    </row>
    <row r="4" spans="10:12" x14ac:dyDescent="0.2">
      <c r="J4" s="30"/>
      <c r="K4" s="26"/>
      <c r="L4" s="26"/>
    </row>
    <row r="5" spans="10:12" x14ac:dyDescent="0.2">
      <c r="J5" s="30"/>
      <c r="K5" s="26"/>
      <c r="L5" s="26"/>
    </row>
    <row r="6" spans="10:12" x14ac:dyDescent="0.2">
      <c r="J6" s="30"/>
      <c r="K6" s="26"/>
      <c r="L6" s="26"/>
    </row>
    <row r="7" spans="10:12" x14ac:dyDescent="0.2">
      <c r="J7" s="30"/>
      <c r="K7" s="26"/>
      <c r="L7" s="26"/>
    </row>
    <row r="8" spans="10:12" x14ac:dyDescent="0.2">
      <c r="J8" s="30"/>
      <c r="K8" s="26"/>
      <c r="L8" s="26"/>
    </row>
    <row r="9" spans="10:12" x14ac:dyDescent="0.2">
      <c r="J9" s="30"/>
      <c r="K9" s="26"/>
      <c r="L9" s="26"/>
    </row>
    <row r="10" spans="10:12" x14ac:dyDescent="0.2">
      <c r="J10" s="30"/>
      <c r="K10" s="26"/>
      <c r="L10" s="26"/>
    </row>
    <row r="11" spans="10:12" x14ac:dyDescent="0.2">
      <c r="J11" s="30"/>
      <c r="K11" s="26"/>
      <c r="L11" s="26"/>
    </row>
    <row r="12" spans="10:12" x14ac:dyDescent="0.2">
      <c r="J12" s="30"/>
      <c r="K12" s="26"/>
      <c r="L12" s="26"/>
    </row>
    <row r="13" spans="10:12" x14ac:dyDescent="0.2">
      <c r="J13" s="30"/>
      <c r="K13" s="26"/>
      <c r="L13" s="26"/>
    </row>
    <row r="14" spans="10:12" x14ac:dyDescent="0.2">
      <c r="J14" s="30"/>
      <c r="K14" s="26"/>
      <c r="L14" s="26"/>
    </row>
    <row r="15" spans="10:12" x14ac:dyDescent="0.2">
      <c r="J15" s="30"/>
      <c r="K15" s="26"/>
      <c r="L15" s="26"/>
    </row>
    <row r="16" spans="10:12" x14ac:dyDescent="0.2">
      <c r="J16" s="30"/>
      <c r="K16" s="26"/>
      <c r="L16" s="26"/>
    </row>
    <row r="17" spans="1:12" x14ac:dyDescent="0.2">
      <c r="J17" s="33"/>
      <c r="K17" s="26"/>
      <c r="L17" s="26"/>
    </row>
    <row r="18" spans="1:12" x14ac:dyDescent="0.2">
      <c r="A18" s="34" t="s">
        <v>8</v>
      </c>
      <c r="B18" s="35" t="s">
        <v>26</v>
      </c>
      <c r="C18" s="36"/>
      <c r="D18" s="37"/>
      <c r="E18" s="38"/>
      <c r="F18" s="39"/>
      <c r="G18" s="40"/>
      <c r="H18" s="39"/>
      <c r="I18" s="40"/>
      <c r="J18" s="33"/>
      <c r="K18" s="26"/>
      <c r="L18" s="26"/>
    </row>
    <row r="19" spans="1:12" x14ac:dyDescent="0.2">
      <c r="E19" s="41"/>
      <c r="J19" s="26"/>
      <c r="K19" s="26"/>
      <c r="L19" s="26"/>
    </row>
    <row r="20" spans="1:12" ht="161.25" customHeight="1" x14ac:dyDescent="0.2">
      <c r="A20" s="26"/>
      <c r="B20" s="26"/>
      <c r="C20" s="26"/>
      <c r="D20" s="42"/>
      <c r="F20" s="26"/>
      <c r="G20" s="26"/>
      <c r="H20" s="26"/>
      <c r="I20" s="26"/>
      <c r="J20" s="26"/>
      <c r="K20" s="26"/>
      <c r="L20" s="26"/>
    </row>
    <row r="28" spans="1:12" ht="15" customHeight="1" x14ac:dyDescent="0.2"/>
  </sheetData>
  <customSheetViews>
    <customSheetView guid="{53E72506-0B1D-4F4A-A157-6DE69D2E678D}" showPageBreaks="1" showGridLines="0" printArea="1" view="pageBreakPreview" topLeftCell="B1">
      <selection activeCell="P11" sqref="P11"/>
      <pageMargins left="0.78740157480314965" right="0.78740157480314965" top="0.98425196850393704" bottom="0.98425196850393704" header="0.51181102362204722" footer="0.51181102362204722"/>
      <pageSetup paperSize="9" firstPageNumber="150" orientation="landscape" useFirstPageNumber="1" r:id="rId1"/>
      <headerFooter alignWithMargins="0">
        <oddHeader>&amp;L&amp;"Tahoma,Kurzíva"&amp;9Závěrečný účet za rok 2014&amp;R&amp;"Tahoma,Kurzíva"&amp;9Graf č. 4</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56" orientation="landscape" useFirstPageNumber="1" r:id="rId2"/>
  <headerFooter alignWithMargins="0">
    <oddHeader>&amp;L&amp;"Tahoma,Kurzíva"&amp;9Závěrečný účet za rok 2016&amp;R&amp;"Tahoma,Kurzíva"&amp;9Graf č. 4</oddHeader>
    <oddFooter>&amp;C&amp;"Tahoma,Obyčejné"&amp;P</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1"/>
  <sheetViews>
    <sheetView showGridLines="0" view="pageBreakPreview" zoomScaleNormal="100" zoomScaleSheetLayoutView="100" workbookViewId="0">
      <selection activeCell="F108" sqref="F108"/>
    </sheetView>
  </sheetViews>
  <sheetFormatPr defaultRowHeight="12.75" x14ac:dyDescent="0.2"/>
  <cols>
    <col min="1" max="1" width="7" style="548" customWidth="1"/>
    <col min="2" max="2" width="45.42578125" style="478" customWidth="1"/>
    <col min="3" max="3" width="8.7109375" style="547" customWidth="1"/>
    <col min="4" max="7" width="13.85546875" style="477" customWidth="1"/>
    <col min="8" max="8" width="9.140625" style="478" customWidth="1"/>
    <col min="9" max="16384" width="9.140625" style="478"/>
  </cols>
  <sheetData>
    <row r="1" spans="1:7" s="507" customFormat="1" ht="18" customHeight="1" x14ac:dyDescent="0.2">
      <c r="A1" s="1207" t="s">
        <v>2011</v>
      </c>
      <c r="B1" s="1207"/>
      <c r="C1" s="1207"/>
      <c r="D1" s="1207"/>
      <c r="E1" s="1207"/>
      <c r="F1" s="1207"/>
      <c r="G1" s="1207"/>
    </row>
    <row r="2" spans="1:7" s="507" customFormat="1" ht="18" customHeight="1" x14ac:dyDescent="0.2">
      <c r="A2" s="1208" t="s">
        <v>2014</v>
      </c>
      <c r="B2" s="1208"/>
      <c r="C2" s="1208"/>
      <c r="D2" s="1208"/>
      <c r="E2" s="1208"/>
      <c r="F2" s="1208"/>
      <c r="G2" s="1208"/>
    </row>
    <row r="3" spans="1:7" s="309" customFormat="1" x14ac:dyDescent="0.2">
      <c r="C3" s="302"/>
      <c r="D3" s="479"/>
      <c r="E3" s="479"/>
      <c r="F3" s="479"/>
      <c r="G3" s="479"/>
    </row>
    <row r="4" spans="1:7" x14ac:dyDescent="0.2">
      <c r="A4" s="521"/>
      <c r="B4" s="521"/>
      <c r="C4" s="520"/>
      <c r="D4" s="519">
        <v>1</v>
      </c>
      <c r="E4" s="519">
        <v>2</v>
      </c>
      <c r="F4" s="519">
        <v>3</v>
      </c>
      <c r="G4" s="519">
        <v>4</v>
      </c>
    </row>
    <row r="5" spans="1:7" s="557" customFormat="1" ht="12.75" customHeight="1" x14ac:dyDescent="0.2">
      <c r="A5" s="1214" t="s">
        <v>1753</v>
      </c>
      <c r="B5" s="1215"/>
      <c r="C5" s="1212" t="s">
        <v>1752</v>
      </c>
      <c r="D5" s="1221" t="s">
        <v>1751</v>
      </c>
      <c r="E5" s="1222"/>
      <c r="F5" s="1222"/>
      <c r="G5" s="1223"/>
    </row>
    <row r="6" spans="1:7" s="496" customFormat="1" x14ac:dyDescent="0.2">
      <c r="A6" s="1216"/>
      <c r="B6" s="1217"/>
      <c r="C6" s="1213"/>
      <c r="D6" s="1224" t="s">
        <v>1750</v>
      </c>
      <c r="E6" s="1225"/>
      <c r="F6" s="1226"/>
      <c r="G6" s="1227" t="s">
        <v>1749</v>
      </c>
    </row>
    <row r="7" spans="1:7" s="496" customFormat="1" x14ac:dyDescent="0.2">
      <c r="A7" s="1218"/>
      <c r="B7" s="1219"/>
      <c r="C7" s="1220"/>
      <c r="D7" s="543" t="s">
        <v>2009</v>
      </c>
      <c r="E7" s="543" t="s">
        <v>2008</v>
      </c>
      <c r="F7" s="543" t="s">
        <v>2007</v>
      </c>
      <c r="G7" s="1228"/>
    </row>
    <row r="8" spans="1:7" s="496" customFormat="1" x14ac:dyDescent="0.2">
      <c r="A8" s="526"/>
      <c r="B8" s="526" t="s">
        <v>2006</v>
      </c>
      <c r="C8" s="525" t="s">
        <v>100</v>
      </c>
      <c r="D8" s="493">
        <v>52173133.582720004</v>
      </c>
      <c r="E8" s="493">
        <v>13729633.512540001</v>
      </c>
      <c r="F8" s="493">
        <v>38443500.070179999</v>
      </c>
      <c r="G8" s="493">
        <v>37662547.926760003</v>
      </c>
    </row>
    <row r="9" spans="1:7" s="550" customFormat="1" x14ac:dyDescent="0.2">
      <c r="A9" s="526" t="s">
        <v>2005</v>
      </c>
      <c r="B9" s="526" t="s">
        <v>2004</v>
      </c>
      <c r="C9" s="525" t="s">
        <v>100</v>
      </c>
      <c r="D9" s="493">
        <v>49226511.94901</v>
      </c>
      <c r="E9" s="493">
        <v>13725981.09522</v>
      </c>
      <c r="F9" s="493">
        <v>35500530.85379</v>
      </c>
      <c r="G9" s="493">
        <v>34860379.796160005</v>
      </c>
    </row>
    <row r="10" spans="1:7" s="550" customFormat="1" x14ac:dyDescent="0.2">
      <c r="A10" s="526" t="s">
        <v>2003</v>
      </c>
      <c r="B10" s="526" t="s">
        <v>2002</v>
      </c>
      <c r="C10" s="525" t="s">
        <v>100</v>
      </c>
      <c r="D10" s="493">
        <v>272989.36205</v>
      </c>
      <c r="E10" s="493">
        <v>232240.16958000002</v>
      </c>
      <c r="F10" s="493">
        <v>40749.192470000002</v>
      </c>
      <c r="G10" s="493">
        <v>46435.950189999996</v>
      </c>
    </row>
    <row r="11" spans="1:7" s="309" customFormat="1" x14ac:dyDescent="0.2">
      <c r="A11" s="486" t="s">
        <v>2001</v>
      </c>
      <c r="B11" s="486" t="s">
        <v>2000</v>
      </c>
      <c r="C11" s="488" t="s">
        <v>1999</v>
      </c>
      <c r="D11" s="514">
        <v>275.25</v>
      </c>
      <c r="E11" s="514">
        <v>261.392</v>
      </c>
      <c r="F11" s="514">
        <v>13.858000000000001</v>
      </c>
      <c r="G11" s="514">
        <v>25.774000000000001</v>
      </c>
    </row>
    <row r="12" spans="1:7" s="309" customFormat="1" x14ac:dyDescent="0.2">
      <c r="A12" s="486" t="s">
        <v>1998</v>
      </c>
      <c r="B12" s="486" t="s">
        <v>1997</v>
      </c>
      <c r="C12" s="488" t="s">
        <v>1996</v>
      </c>
      <c r="D12" s="484">
        <v>177928.0883</v>
      </c>
      <c r="E12" s="514">
        <v>140450.11846999999</v>
      </c>
      <c r="F12" s="484">
        <v>37477.969830000002</v>
      </c>
      <c r="G12" s="514">
        <v>42182.161789999998</v>
      </c>
    </row>
    <row r="13" spans="1:7" s="309" customFormat="1" x14ac:dyDescent="0.2">
      <c r="A13" s="486" t="s">
        <v>1995</v>
      </c>
      <c r="B13" s="486" t="s">
        <v>242</v>
      </c>
      <c r="C13" s="488" t="s">
        <v>1994</v>
      </c>
      <c r="D13" s="484">
        <v>209.33304000000001</v>
      </c>
      <c r="E13" s="514">
        <v>11.564</v>
      </c>
      <c r="F13" s="484">
        <v>197.76904000000002</v>
      </c>
      <c r="G13" s="514">
        <v>0</v>
      </c>
    </row>
    <row r="14" spans="1:7" s="309" customFormat="1" x14ac:dyDescent="0.2">
      <c r="A14" s="486" t="s">
        <v>1993</v>
      </c>
      <c r="B14" s="486" t="s">
        <v>1992</v>
      </c>
      <c r="C14" s="488" t="s">
        <v>1991</v>
      </c>
      <c r="D14" s="484"/>
      <c r="E14" s="514">
        <v>0</v>
      </c>
      <c r="F14" s="484"/>
      <c r="G14" s="514">
        <v>0</v>
      </c>
    </row>
    <row r="15" spans="1:7" s="309" customFormat="1" x14ac:dyDescent="0.2">
      <c r="A15" s="486" t="s">
        <v>1990</v>
      </c>
      <c r="B15" s="486" t="s">
        <v>1989</v>
      </c>
      <c r="C15" s="488" t="s">
        <v>1988</v>
      </c>
      <c r="D15" s="484">
        <v>85538.55640999999</v>
      </c>
      <c r="E15" s="514">
        <v>85538.55640999999</v>
      </c>
      <c r="F15" s="484"/>
      <c r="G15" s="514">
        <v>0</v>
      </c>
    </row>
    <row r="16" spans="1:7" s="309" customFormat="1" x14ac:dyDescent="0.2">
      <c r="A16" s="486" t="s">
        <v>1987</v>
      </c>
      <c r="B16" s="486" t="s">
        <v>1986</v>
      </c>
      <c r="C16" s="488" t="s">
        <v>1985</v>
      </c>
      <c r="D16" s="484">
        <v>6574.1244999999999</v>
      </c>
      <c r="E16" s="514">
        <v>5978.5387000000001</v>
      </c>
      <c r="F16" s="484">
        <v>595.58580000000006</v>
      </c>
      <c r="G16" s="514">
        <v>847.74360000000001</v>
      </c>
    </row>
    <row r="17" spans="1:7" s="309" customFormat="1" x14ac:dyDescent="0.2">
      <c r="A17" s="486" t="s">
        <v>1984</v>
      </c>
      <c r="B17" s="486" t="s">
        <v>1983</v>
      </c>
      <c r="C17" s="488" t="s">
        <v>1982</v>
      </c>
      <c r="D17" s="484">
        <v>2464.0097999999998</v>
      </c>
      <c r="E17" s="514">
        <v>0</v>
      </c>
      <c r="F17" s="484">
        <v>2464.0097999999998</v>
      </c>
      <c r="G17" s="514">
        <v>3380.2707999999998</v>
      </c>
    </row>
    <row r="18" spans="1:7" s="309" customFormat="1" x14ac:dyDescent="0.2">
      <c r="A18" s="486" t="s">
        <v>1981</v>
      </c>
      <c r="B18" s="486" t="s">
        <v>1980</v>
      </c>
      <c r="C18" s="488" t="s">
        <v>1979</v>
      </c>
      <c r="D18" s="484"/>
      <c r="E18" s="514">
        <v>0</v>
      </c>
      <c r="F18" s="484"/>
      <c r="G18" s="514">
        <v>0</v>
      </c>
    </row>
    <row r="19" spans="1:7" s="309" customFormat="1" x14ac:dyDescent="0.2">
      <c r="A19" s="487" t="s">
        <v>1978</v>
      </c>
      <c r="B19" s="486" t="s">
        <v>1977</v>
      </c>
      <c r="C19" s="488" t="s">
        <v>1976</v>
      </c>
      <c r="D19" s="484"/>
      <c r="E19" s="514">
        <v>0</v>
      </c>
      <c r="F19" s="484"/>
      <c r="G19" s="514">
        <v>0</v>
      </c>
    </row>
    <row r="20" spans="1:7" s="550" customFormat="1" x14ac:dyDescent="0.2">
      <c r="A20" s="526" t="s">
        <v>1975</v>
      </c>
      <c r="B20" s="526" t="s">
        <v>1974</v>
      </c>
      <c r="C20" s="525" t="s">
        <v>100</v>
      </c>
      <c r="D20" s="493">
        <v>48949365.65918</v>
      </c>
      <c r="E20" s="493">
        <v>13493740.92564</v>
      </c>
      <c r="F20" s="493">
        <v>35455624.733539999</v>
      </c>
      <c r="G20" s="493">
        <v>34811763.451919995</v>
      </c>
    </row>
    <row r="21" spans="1:7" s="309" customFormat="1" x14ac:dyDescent="0.2">
      <c r="A21" s="486" t="s">
        <v>1973</v>
      </c>
      <c r="B21" s="486" t="s">
        <v>190</v>
      </c>
      <c r="C21" s="488" t="s">
        <v>1972</v>
      </c>
      <c r="D21" s="514">
        <v>4487429.7428799998</v>
      </c>
      <c r="E21" s="514">
        <v>0</v>
      </c>
      <c r="F21" s="514">
        <v>4487429.7428799998</v>
      </c>
      <c r="G21" s="514">
        <v>4442558.6750499997</v>
      </c>
    </row>
    <row r="22" spans="1:7" s="309" customFormat="1" x14ac:dyDescent="0.2">
      <c r="A22" s="486" t="s">
        <v>1971</v>
      </c>
      <c r="B22" s="486" t="s">
        <v>1970</v>
      </c>
      <c r="C22" s="488" t="s">
        <v>1969</v>
      </c>
      <c r="D22" s="484">
        <v>11115.419400000001</v>
      </c>
      <c r="E22" s="514">
        <v>0</v>
      </c>
      <c r="F22" s="484">
        <v>11115.419400000001</v>
      </c>
      <c r="G22" s="514">
        <v>10852.5484</v>
      </c>
    </row>
    <row r="23" spans="1:7" s="309" customFormat="1" x14ac:dyDescent="0.2">
      <c r="A23" s="486" t="s">
        <v>1968</v>
      </c>
      <c r="B23" s="486" t="s">
        <v>1967</v>
      </c>
      <c r="C23" s="488" t="s">
        <v>1966</v>
      </c>
      <c r="D23" s="484">
        <v>34949792.833519995</v>
      </c>
      <c r="E23" s="514">
        <v>6227221.4567900002</v>
      </c>
      <c r="F23" s="484">
        <v>28722571.376729999</v>
      </c>
      <c r="G23" s="514">
        <v>28153855.170479998</v>
      </c>
    </row>
    <row r="24" spans="1:7" s="309" customFormat="1" ht="21" x14ac:dyDescent="0.2">
      <c r="A24" s="486" t="s">
        <v>1965</v>
      </c>
      <c r="B24" s="486" t="s">
        <v>1964</v>
      </c>
      <c r="C24" s="488" t="s">
        <v>1963</v>
      </c>
      <c r="D24" s="484">
        <v>6208414.9285699995</v>
      </c>
      <c r="E24" s="514">
        <v>4462801.5772700002</v>
      </c>
      <c r="F24" s="484">
        <v>1745613.3513</v>
      </c>
      <c r="G24" s="514">
        <v>1655621.79125</v>
      </c>
    </row>
    <row r="25" spans="1:7" s="309" customFormat="1" x14ac:dyDescent="0.2">
      <c r="A25" s="486" t="s">
        <v>1962</v>
      </c>
      <c r="B25" s="486" t="s">
        <v>1961</v>
      </c>
      <c r="C25" s="488" t="s">
        <v>1960</v>
      </c>
      <c r="D25" s="484"/>
      <c r="E25" s="514"/>
      <c r="F25" s="484"/>
      <c r="G25" s="514"/>
    </row>
    <row r="26" spans="1:7" s="309" customFormat="1" x14ac:dyDescent="0.2">
      <c r="A26" s="486" t="s">
        <v>1959</v>
      </c>
      <c r="B26" s="486" t="s">
        <v>1958</v>
      </c>
      <c r="C26" s="488" t="s">
        <v>1957</v>
      </c>
      <c r="D26" s="484">
        <v>2803587.0655799997</v>
      </c>
      <c r="E26" s="514">
        <v>2803587.0655799997</v>
      </c>
      <c r="F26" s="484"/>
      <c r="G26" s="514">
        <v>0</v>
      </c>
    </row>
    <row r="27" spans="1:7" s="309" customFormat="1" x14ac:dyDescent="0.2">
      <c r="A27" s="486" t="s">
        <v>1956</v>
      </c>
      <c r="B27" s="486" t="s">
        <v>1955</v>
      </c>
      <c r="C27" s="488" t="s">
        <v>1954</v>
      </c>
      <c r="D27" s="484">
        <v>383.16672</v>
      </c>
      <c r="E27" s="514">
        <v>130.82599999999999</v>
      </c>
      <c r="F27" s="484">
        <v>252.34072</v>
      </c>
      <c r="G27" s="514">
        <v>146.48002</v>
      </c>
    </row>
    <row r="28" spans="1:7" s="309" customFormat="1" x14ac:dyDescent="0.2">
      <c r="A28" s="486" t="s">
        <v>1953</v>
      </c>
      <c r="B28" s="486" t="s">
        <v>1952</v>
      </c>
      <c r="C28" s="488" t="s">
        <v>1951</v>
      </c>
      <c r="D28" s="484">
        <v>487963.27246000001</v>
      </c>
      <c r="E28" s="514">
        <v>0</v>
      </c>
      <c r="F28" s="484">
        <v>487963.27246000001</v>
      </c>
      <c r="G28" s="514">
        <v>548062.53631</v>
      </c>
    </row>
    <row r="29" spans="1:7" s="309" customFormat="1" x14ac:dyDescent="0.2">
      <c r="A29" s="486" t="s">
        <v>1950</v>
      </c>
      <c r="B29" s="486" t="s">
        <v>1949</v>
      </c>
      <c r="C29" s="488" t="s">
        <v>1948</v>
      </c>
      <c r="D29" s="484">
        <v>679.23005000000001</v>
      </c>
      <c r="E29" s="514">
        <v>0</v>
      </c>
      <c r="F29" s="484">
        <v>679.23005000000001</v>
      </c>
      <c r="G29" s="514">
        <v>666.25040999999999</v>
      </c>
    </row>
    <row r="30" spans="1:7" s="309" customFormat="1" x14ac:dyDescent="0.2">
      <c r="A30" s="487" t="s">
        <v>1947</v>
      </c>
      <c r="B30" s="486" t="s">
        <v>1946</v>
      </c>
      <c r="C30" s="488" t="s">
        <v>1945</v>
      </c>
      <c r="D30" s="484"/>
      <c r="E30" s="484"/>
      <c r="F30" s="484"/>
      <c r="G30" s="484"/>
    </row>
    <row r="31" spans="1:7" s="550" customFormat="1" x14ac:dyDescent="0.2">
      <c r="A31" s="526" t="s">
        <v>1944</v>
      </c>
      <c r="B31" s="526" t="s">
        <v>1943</v>
      </c>
      <c r="C31" s="525" t="s">
        <v>100</v>
      </c>
      <c r="D31" s="493">
        <v>294.89305999999999</v>
      </c>
      <c r="E31" s="493">
        <v>0</v>
      </c>
      <c r="F31" s="493">
        <v>294.89305999999999</v>
      </c>
      <c r="G31" s="493">
        <v>296.96006</v>
      </c>
    </row>
    <row r="32" spans="1:7" s="309" customFormat="1" x14ac:dyDescent="0.2">
      <c r="A32" s="486" t="s">
        <v>1942</v>
      </c>
      <c r="B32" s="486" t="s">
        <v>1941</v>
      </c>
      <c r="C32" s="488" t="s">
        <v>1940</v>
      </c>
      <c r="D32" s="514">
        <v>0</v>
      </c>
      <c r="E32" s="514">
        <v>0</v>
      </c>
      <c r="F32" s="514">
        <v>0</v>
      </c>
      <c r="G32" s="514">
        <v>0</v>
      </c>
    </row>
    <row r="33" spans="1:7" s="309" customFormat="1" x14ac:dyDescent="0.2">
      <c r="A33" s="486" t="s">
        <v>1939</v>
      </c>
      <c r="B33" s="486" t="s">
        <v>1938</v>
      </c>
      <c r="C33" s="488" t="s">
        <v>1937</v>
      </c>
      <c r="D33" s="514">
        <v>0</v>
      </c>
      <c r="E33" s="514">
        <v>0</v>
      </c>
      <c r="F33" s="514">
        <v>0</v>
      </c>
      <c r="G33" s="514">
        <v>0</v>
      </c>
    </row>
    <row r="34" spans="1:7" s="309" customFormat="1" x14ac:dyDescent="0.2">
      <c r="A34" s="486" t="s">
        <v>1936</v>
      </c>
      <c r="B34" s="486" t="s">
        <v>1935</v>
      </c>
      <c r="C34" s="488" t="s">
        <v>1934</v>
      </c>
      <c r="D34" s="514">
        <v>0</v>
      </c>
      <c r="E34" s="514">
        <v>0</v>
      </c>
      <c r="F34" s="514">
        <v>0</v>
      </c>
      <c r="G34" s="514">
        <v>0</v>
      </c>
    </row>
    <row r="35" spans="1:7" s="309" customFormat="1" x14ac:dyDescent="0.2">
      <c r="A35" s="486" t="s">
        <v>1930</v>
      </c>
      <c r="B35" s="486" t="s">
        <v>1929</v>
      </c>
      <c r="C35" s="488" t="s">
        <v>1928</v>
      </c>
      <c r="D35" s="484"/>
      <c r="E35" s="514">
        <v>0</v>
      </c>
      <c r="F35" s="484"/>
      <c r="G35" s="514">
        <v>0</v>
      </c>
    </row>
    <row r="36" spans="1:7" s="309" customFormat="1" x14ac:dyDescent="0.2">
      <c r="A36" s="486" t="s">
        <v>1927</v>
      </c>
      <c r="B36" s="486" t="s">
        <v>1926</v>
      </c>
      <c r="C36" s="488" t="s">
        <v>1925</v>
      </c>
      <c r="D36" s="484">
        <v>294.89305999999999</v>
      </c>
      <c r="E36" s="514">
        <v>0</v>
      </c>
      <c r="F36" s="484">
        <v>294.89305999999999</v>
      </c>
      <c r="G36" s="514">
        <v>296.96006</v>
      </c>
    </row>
    <row r="37" spans="1:7" s="550" customFormat="1" x14ac:dyDescent="0.2">
      <c r="A37" s="526" t="s">
        <v>1918</v>
      </c>
      <c r="B37" s="526" t="s">
        <v>1917</v>
      </c>
      <c r="C37" s="525" t="s">
        <v>100</v>
      </c>
      <c r="D37" s="493">
        <v>3862.0347200000001</v>
      </c>
      <c r="E37" s="493">
        <v>0</v>
      </c>
      <c r="F37" s="493">
        <v>3862.0347200000001</v>
      </c>
      <c r="G37" s="493">
        <v>1883.43399</v>
      </c>
    </row>
    <row r="38" spans="1:7" s="309" customFormat="1" x14ac:dyDescent="0.2">
      <c r="A38" s="486" t="s">
        <v>1916</v>
      </c>
      <c r="B38" s="486" t="s">
        <v>1915</v>
      </c>
      <c r="C38" s="488" t="s">
        <v>1914</v>
      </c>
      <c r="D38" s="484"/>
      <c r="E38" s="514">
        <v>0</v>
      </c>
      <c r="F38" s="484"/>
      <c r="G38" s="514">
        <v>0</v>
      </c>
    </row>
    <row r="39" spans="1:7" s="309" customFormat="1" x14ac:dyDescent="0.2">
      <c r="A39" s="486" t="s">
        <v>1913</v>
      </c>
      <c r="B39" s="486" t="s">
        <v>1912</v>
      </c>
      <c r="C39" s="488" t="s">
        <v>1911</v>
      </c>
      <c r="D39" s="484"/>
      <c r="E39" s="514">
        <v>0</v>
      </c>
      <c r="F39" s="484"/>
      <c r="G39" s="514">
        <v>0</v>
      </c>
    </row>
    <row r="40" spans="1:7" s="309" customFormat="1" x14ac:dyDescent="0.2">
      <c r="A40" s="486" t="s">
        <v>1910</v>
      </c>
      <c r="B40" s="486" t="s">
        <v>1909</v>
      </c>
      <c r="C40" s="488" t="s">
        <v>1908</v>
      </c>
      <c r="D40" s="484">
        <v>621.86205000000007</v>
      </c>
      <c r="E40" s="514">
        <v>0</v>
      </c>
      <c r="F40" s="484">
        <v>621.86205000000007</v>
      </c>
      <c r="G40" s="514">
        <v>620.58031999999992</v>
      </c>
    </row>
    <row r="41" spans="1:7" s="309" customFormat="1" x14ac:dyDescent="0.2">
      <c r="A41" s="486" t="s">
        <v>1904</v>
      </c>
      <c r="B41" s="486" t="s">
        <v>1903</v>
      </c>
      <c r="C41" s="488" t="s">
        <v>1902</v>
      </c>
      <c r="D41" s="484">
        <v>3240.1726699999999</v>
      </c>
      <c r="E41" s="514">
        <v>0</v>
      </c>
      <c r="F41" s="484">
        <v>3240.1726699999999</v>
      </c>
      <c r="G41" s="514">
        <v>1262.85367</v>
      </c>
    </row>
    <row r="42" spans="1:7" s="309" customFormat="1" x14ac:dyDescent="0.2">
      <c r="A42" s="486" t="s">
        <v>1901</v>
      </c>
      <c r="B42" s="515" t="s">
        <v>1900</v>
      </c>
      <c r="C42" s="537" t="s">
        <v>1899</v>
      </c>
      <c r="D42" s="484"/>
      <c r="E42" s="514"/>
      <c r="F42" s="484"/>
      <c r="G42" s="514">
        <v>0</v>
      </c>
    </row>
    <row r="43" spans="1:7" s="550" customFormat="1" x14ac:dyDescent="0.2">
      <c r="A43" s="526" t="s">
        <v>1898</v>
      </c>
      <c r="B43" s="526" t="s">
        <v>1897</v>
      </c>
      <c r="C43" s="525" t="s">
        <v>100</v>
      </c>
      <c r="D43" s="493">
        <v>2946621.6337100002</v>
      </c>
      <c r="E43" s="493">
        <v>3652.41732</v>
      </c>
      <c r="F43" s="493">
        <v>2942969.2163899997</v>
      </c>
      <c r="G43" s="493">
        <v>2802168.1305999998</v>
      </c>
    </row>
    <row r="44" spans="1:7" s="309" customFormat="1" x14ac:dyDescent="0.2">
      <c r="A44" s="495" t="s">
        <v>1896</v>
      </c>
      <c r="B44" s="495" t="s">
        <v>1895</v>
      </c>
      <c r="C44" s="536" t="s">
        <v>100</v>
      </c>
      <c r="D44" s="493">
        <v>314554.61708</v>
      </c>
      <c r="E44" s="493">
        <v>0</v>
      </c>
      <c r="F44" s="493">
        <v>314554.61708</v>
      </c>
      <c r="G44" s="493">
        <v>335120.95883999998</v>
      </c>
    </row>
    <row r="45" spans="1:7" s="309" customFormat="1" x14ac:dyDescent="0.2">
      <c r="A45" s="486" t="s">
        <v>1894</v>
      </c>
      <c r="B45" s="486" t="s">
        <v>1893</v>
      </c>
      <c r="C45" s="488" t="s">
        <v>1892</v>
      </c>
      <c r="D45" s="484"/>
      <c r="E45" s="514">
        <v>0</v>
      </c>
      <c r="F45" s="484"/>
      <c r="G45" s="514">
        <v>0</v>
      </c>
    </row>
    <row r="46" spans="1:7" s="309" customFormat="1" x14ac:dyDescent="0.2">
      <c r="A46" s="486" t="s">
        <v>1891</v>
      </c>
      <c r="B46" s="486" t="s">
        <v>1890</v>
      </c>
      <c r="C46" s="488" t="s">
        <v>1889</v>
      </c>
      <c r="D46" s="484">
        <v>251325.30976</v>
      </c>
      <c r="E46" s="514">
        <v>0</v>
      </c>
      <c r="F46" s="484">
        <v>251325.30976</v>
      </c>
      <c r="G46" s="514">
        <v>270583.59661000001</v>
      </c>
    </row>
    <row r="47" spans="1:7" s="309" customFormat="1" x14ac:dyDescent="0.2">
      <c r="A47" s="486" t="s">
        <v>1888</v>
      </c>
      <c r="B47" s="486" t="s">
        <v>1887</v>
      </c>
      <c r="C47" s="488" t="s">
        <v>1886</v>
      </c>
      <c r="D47" s="484">
        <v>1763.05412</v>
      </c>
      <c r="E47" s="514">
        <v>0</v>
      </c>
      <c r="F47" s="484">
        <v>1763.05412</v>
      </c>
      <c r="G47" s="514">
        <v>931.51031999999998</v>
      </c>
    </row>
    <row r="48" spans="1:7" s="309" customFormat="1" x14ac:dyDescent="0.2">
      <c r="A48" s="486" t="s">
        <v>1885</v>
      </c>
      <c r="B48" s="486" t="s">
        <v>1884</v>
      </c>
      <c r="C48" s="488" t="s">
        <v>1883</v>
      </c>
      <c r="D48" s="484">
        <v>8321.5527000000002</v>
      </c>
      <c r="E48" s="514">
        <v>0</v>
      </c>
      <c r="F48" s="484">
        <v>8321.5527000000002</v>
      </c>
      <c r="G48" s="514">
        <v>8678.2893499999991</v>
      </c>
    </row>
    <row r="49" spans="1:7" s="309" customFormat="1" x14ac:dyDescent="0.2">
      <c r="A49" s="486" t="s">
        <v>1882</v>
      </c>
      <c r="B49" s="486" t="s">
        <v>1881</v>
      </c>
      <c r="C49" s="488" t="s">
        <v>1880</v>
      </c>
      <c r="D49" s="484"/>
      <c r="E49" s="514"/>
      <c r="F49" s="484"/>
      <c r="G49" s="514">
        <v>0</v>
      </c>
    </row>
    <row r="50" spans="1:7" s="309" customFormat="1" x14ac:dyDescent="0.2">
      <c r="A50" s="486" t="s">
        <v>1879</v>
      </c>
      <c r="B50" s="486" t="s">
        <v>1878</v>
      </c>
      <c r="C50" s="488" t="s">
        <v>1877</v>
      </c>
      <c r="D50" s="484">
        <v>13815.1908</v>
      </c>
      <c r="E50" s="514">
        <v>0</v>
      </c>
      <c r="F50" s="484">
        <v>13815.1908</v>
      </c>
      <c r="G50" s="514">
        <v>17749.747600000002</v>
      </c>
    </row>
    <row r="51" spans="1:7" s="309" customFormat="1" x14ac:dyDescent="0.2">
      <c r="A51" s="486" t="s">
        <v>1876</v>
      </c>
      <c r="B51" s="486" t="s">
        <v>1875</v>
      </c>
      <c r="C51" s="488" t="s">
        <v>1874</v>
      </c>
      <c r="D51" s="484"/>
      <c r="E51" s="514"/>
      <c r="F51" s="484"/>
      <c r="G51" s="514">
        <v>0</v>
      </c>
    </row>
    <row r="52" spans="1:7" s="309" customFormat="1" x14ac:dyDescent="0.2">
      <c r="A52" s="486" t="s">
        <v>1873</v>
      </c>
      <c r="B52" s="486" t="s">
        <v>1872</v>
      </c>
      <c r="C52" s="488" t="s">
        <v>1871</v>
      </c>
      <c r="D52" s="484">
        <v>37920.921179999998</v>
      </c>
      <c r="E52" s="514">
        <v>0</v>
      </c>
      <c r="F52" s="484">
        <v>37920.921179999998</v>
      </c>
      <c r="G52" s="514">
        <v>34443.488499999999</v>
      </c>
    </row>
    <row r="53" spans="1:7" s="309" customFormat="1" x14ac:dyDescent="0.2">
      <c r="A53" s="486" t="s">
        <v>1870</v>
      </c>
      <c r="B53" s="486" t="s">
        <v>1869</v>
      </c>
      <c r="C53" s="488" t="s">
        <v>1868</v>
      </c>
      <c r="D53" s="484">
        <v>56.448419999999999</v>
      </c>
      <c r="E53" s="514">
        <v>0</v>
      </c>
      <c r="F53" s="484">
        <v>56.448419999999999</v>
      </c>
      <c r="G53" s="514">
        <v>5.4611000000000001</v>
      </c>
    </row>
    <row r="54" spans="1:7" s="550" customFormat="1" x14ac:dyDescent="0.2">
      <c r="A54" s="515" t="s">
        <v>1867</v>
      </c>
      <c r="B54" s="515" t="s">
        <v>1866</v>
      </c>
      <c r="C54" s="537" t="s">
        <v>1865</v>
      </c>
      <c r="D54" s="484">
        <v>1352.1401000000001</v>
      </c>
      <c r="E54" s="514">
        <v>0</v>
      </c>
      <c r="F54" s="484">
        <v>1352.1401000000001</v>
      </c>
      <c r="G54" s="514">
        <v>2728.8653599999998</v>
      </c>
    </row>
    <row r="55" spans="1:7" s="309" customFormat="1" x14ac:dyDescent="0.2">
      <c r="A55" s="495" t="s">
        <v>1864</v>
      </c>
      <c r="B55" s="495" t="s">
        <v>1863</v>
      </c>
      <c r="C55" s="536" t="s">
        <v>100</v>
      </c>
      <c r="D55" s="493">
        <v>802658.83473999996</v>
      </c>
      <c r="E55" s="493">
        <v>3652.41732</v>
      </c>
      <c r="F55" s="493">
        <v>799006.41741999995</v>
      </c>
      <c r="G55" s="493">
        <v>790086.89142</v>
      </c>
    </row>
    <row r="56" spans="1:7" s="309" customFormat="1" x14ac:dyDescent="0.2">
      <c r="A56" s="513" t="s">
        <v>1862</v>
      </c>
      <c r="B56" s="513" t="s">
        <v>1861</v>
      </c>
      <c r="C56" s="535" t="s">
        <v>1860</v>
      </c>
      <c r="D56" s="484">
        <v>503208.92635000002</v>
      </c>
      <c r="E56" s="514">
        <v>2739.3666200000002</v>
      </c>
      <c r="F56" s="484">
        <v>500469.55973000004</v>
      </c>
      <c r="G56" s="514">
        <v>475932.43099000002</v>
      </c>
    </row>
    <row r="57" spans="1:7" s="309" customFormat="1" x14ac:dyDescent="0.2">
      <c r="A57" s="486" t="s">
        <v>1853</v>
      </c>
      <c r="B57" s="486" t="s">
        <v>1852</v>
      </c>
      <c r="C57" s="488" t="s">
        <v>1851</v>
      </c>
      <c r="D57" s="484">
        <v>30216.039129999997</v>
      </c>
      <c r="E57" s="514">
        <v>0</v>
      </c>
      <c r="F57" s="484">
        <v>30216.039129999997</v>
      </c>
      <c r="G57" s="514">
        <v>36794.221600000004</v>
      </c>
    </row>
    <row r="58" spans="1:7" s="309" customFormat="1" x14ac:dyDescent="0.2">
      <c r="A58" s="486" t="s">
        <v>1850</v>
      </c>
      <c r="B58" s="486" t="s">
        <v>1849</v>
      </c>
      <c r="C58" s="488" t="s">
        <v>1848</v>
      </c>
      <c r="D58" s="484">
        <v>14343.65756</v>
      </c>
      <c r="E58" s="514">
        <v>0</v>
      </c>
      <c r="F58" s="484">
        <v>14343.65756</v>
      </c>
      <c r="G58" s="514">
        <v>14620.08423</v>
      </c>
    </row>
    <row r="59" spans="1:7" s="309" customFormat="1" x14ac:dyDescent="0.2">
      <c r="A59" s="486" t="s">
        <v>1847</v>
      </c>
      <c r="B59" s="486" t="s">
        <v>1846</v>
      </c>
      <c r="C59" s="488" t="s">
        <v>1845</v>
      </c>
      <c r="D59" s="484"/>
      <c r="E59" s="514"/>
      <c r="F59" s="484"/>
      <c r="G59" s="514"/>
    </row>
    <row r="60" spans="1:7" s="309" customFormat="1" x14ac:dyDescent="0.2">
      <c r="A60" s="486" t="s">
        <v>1838</v>
      </c>
      <c r="B60" s="486" t="s">
        <v>1837</v>
      </c>
      <c r="C60" s="488" t="s">
        <v>1836</v>
      </c>
      <c r="D60" s="514">
        <v>3302.8651099999997</v>
      </c>
      <c r="E60" s="514">
        <v>0</v>
      </c>
      <c r="F60" s="514">
        <v>3302.8651099999997</v>
      </c>
      <c r="G60" s="514">
        <v>3393.3721700000001</v>
      </c>
    </row>
    <row r="61" spans="1:7" s="309" customFormat="1" x14ac:dyDescent="0.2">
      <c r="A61" s="486" t="s">
        <v>1835</v>
      </c>
      <c r="B61" s="486" t="s">
        <v>1627</v>
      </c>
      <c r="C61" s="488" t="s">
        <v>1626</v>
      </c>
      <c r="D61" s="514">
        <v>0</v>
      </c>
      <c r="E61" s="514">
        <v>0</v>
      </c>
      <c r="F61" s="514">
        <v>0</v>
      </c>
      <c r="G61" s="514">
        <v>0</v>
      </c>
    </row>
    <row r="62" spans="1:7" s="309" customFormat="1" x14ac:dyDescent="0.2">
      <c r="A62" s="486" t="s">
        <v>1834</v>
      </c>
      <c r="B62" s="486" t="s">
        <v>1624</v>
      </c>
      <c r="C62" s="488" t="s">
        <v>1623</v>
      </c>
      <c r="D62" s="514">
        <v>62.951999999999998</v>
      </c>
      <c r="E62" s="514">
        <v>0</v>
      </c>
      <c r="F62" s="514">
        <v>62.951999999999998</v>
      </c>
      <c r="G62" s="514">
        <v>0</v>
      </c>
    </row>
    <row r="63" spans="1:7" s="309" customFormat="1" x14ac:dyDescent="0.2">
      <c r="A63" s="486" t="s">
        <v>1833</v>
      </c>
      <c r="B63" s="486" t="s">
        <v>1621</v>
      </c>
      <c r="C63" s="488" t="s">
        <v>1620</v>
      </c>
      <c r="D63" s="514">
        <v>0</v>
      </c>
      <c r="E63" s="514">
        <v>0</v>
      </c>
      <c r="F63" s="514">
        <v>0</v>
      </c>
      <c r="G63" s="514">
        <v>0</v>
      </c>
    </row>
    <row r="64" spans="1:7" s="309" customFormat="1" x14ac:dyDescent="0.2">
      <c r="A64" s="486" t="s">
        <v>1832</v>
      </c>
      <c r="B64" s="486" t="s">
        <v>1618</v>
      </c>
      <c r="C64" s="488" t="s">
        <v>1617</v>
      </c>
      <c r="D64" s="514">
        <v>8544.259</v>
      </c>
      <c r="E64" s="514">
        <v>0</v>
      </c>
      <c r="F64" s="514">
        <v>8544.259</v>
      </c>
      <c r="G64" s="514">
        <v>1558.71</v>
      </c>
    </row>
    <row r="65" spans="1:7" s="309" customFormat="1" x14ac:dyDescent="0.2">
      <c r="A65" s="486" t="s">
        <v>1831</v>
      </c>
      <c r="B65" s="486" t="s">
        <v>1615</v>
      </c>
      <c r="C65" s="488" t="s">
        <v>1614</v>
      </c>
      <c r="D65" s="514">
        <v>0</v>
      </c>
      <c r="E65" s="514">
        <v>0</v>
      </c>
      <c r="F65" s="514">
        <v>0</v>
      </c>
      <c r="G65" s="514">
        <v>0</v>
      </c>
    </row>
    <row r="66" spans="1:7" s="309" customFormat="1" x14ac:dyDescent="0.2">
      <c r="A66" s="486" t="s">
        <v>1830</v>
      </c>
      <c r="B66" s="486" t="s">
        <v>169</v>
      </c>
      <c r="C66" s="488" t="s">
        <v>1612</v>
      </c>
      <c r="D66" s="514">
        <v>6504.2336100000002</v>
      </c>
      <c r="E66" s="514">
        <v>0</v>
      </c>
      <c r="F66" s="514">
        <v>6504.2336100000002</v>
      </c>
      <c r="G66" s="514">
        <v>3010.3704900000002</v>
      </c>
    </row>
    <row r="67" spans="1:7" s="309" customFormat="1" x14ac:dyDescent="0.2">
      <c r="A67" s="486" t="s">
        <v>1829</v>
      </c>
      <c r="B67" s="486" t="s">
        <v>1828</v>
      </c>
      <c r="C67" s="488" t="s">
        <v>1827</v>
      </c>
      <c r="D67" s="514">
        <v>34.588999999999999</v>
      </c>
      <c r="E67" s="514">
        <v>0</v>
      </c>
      <c r="F67" s="514">
        <v>34.588999999999999</v>
      </c>
      <c r="G67" s="514">
        <v>501.98</v>
      </c>
    </row>
    <row r="68" spans="1:7" s="309" customFormat="1" x14ac:dyDescent="0.2">
      <c r="A68" s="486" t="s">
        <v>1826</v>
      </c>
      <c r="B68" s="486" t="s">
        <v>1825</v>
      </c>
      <c r="C68" s="488" t="s">
        <v>1824</v>
      </c>
      <c r="D68" s="514">
        <v>1703.9327499999999</v>
      </c>
      <c r="E68" s="514">
        <v>0</v>
      </c>
      <c r="F68" s="514">
        <v>1703.9327499999999</v>
      </c>
      <c r="G68" s="514">
        <v>4921.5631199999998</v>
      </c>
    </row>
    <row r="69" spans="1:7" s="309" customFormat="1" x14ac:dyDescent="0.2">
      <c r="A69" s="486" t="s">
        <v>1823</v>
      </c>
      <c r="B69" s="486" t="s">
        <v>1822</v>
      </c>
      <c r="C69" s="488" t="s">
        <v>1821</v>
      </c>
      <c r="D69" s="514">
        <v>31001.016510000001</v>
      </c>
      <c r="E69" s="514">
        <v>0</v>
      </c>
      <c r="F69" s="514">
        <v>31001.016510000001</v>
      </c>
      <c r="G69" s="514">
        <v>12121.268310000001</v>
      </c>
    </row>
    <row r="70" spans="1:7" s="309" customFormat="1" x14ac:dyDescent="0.2">
      <c r="A70" s="486" t="s">
        <v>1807</v>
      </c>
      <c r="B70" s="486" t="s">
        <v>1806</v>
      </c>
      <c r="C70" s="488" t="s">
        <v>1805</v>
      </c>
      <c r="D70" s="514">
        <v>0</v>
      </c>
      <c r="E70" s="514">
        <v>0</v>
      </c>
      <c r="F70" s="514">
        <v>0</v>
      </c>
      <c r="G70" s="514">
        <v>10577.357029999999</v>
      </c>
    </row>
    <row r="71" spans="1:7" s="309" customFormat="1" x14ac:dyDescent="0.2">
      <c r="A71" s="486" t="s">
        <v>1803</v>
      </c>
      <c r="B71" s="486" t="s">
        <v>1802</v>
      </c>
      <c r="C71" s="488" t="s">
        <v>1801</v>
      </c>
      <c r="D71" s="514">
        <v>19928.90741</v>
      </c>
      <c r="E71" s="514">
        <v>0</v>
      </c>
      <c r="F71" s="514">
        <v>19928.90741</v>
      </c>
      <c r="G71" s="514">
        <v>18196.851180000001</v>
      </c>
    </row>
    <row r="72" spans="1:7" s="309" customFormat="1" x14ac:dyDescent="0.2">
      <c r="A72" s="486" t="s">
        <v>1800</v>
      </c>
      <c r="B72" s="486" t="s">
        <v>1799</v>
      </c>
      <c r="C72" s="488" t="s">
        <v>1798</v>
      </c>
      <c r="D72" s="514">
        <v>4355.2982400000001</v>
      </c>
      <c r="E72" s="514">
        <v>0</v>
      </c>
      <c r="F72" s="514">
        <v>4355.2982400000001</v>
      </c>
      <c r="G72" s="514">
        <v>2473.2677200000003</v>
      </c>
    </row>
    <row r="73" spans="1:7" s="309" customFormat="1" x14ac:dyDescent="0.2">
      <c r="A73" s="486" t="s">
        <v>1797</v>
      </c>
      <c r="B73" s="486" t="s">
        <v>1796</v>
      </c>
      <c r="C73" s="488" t="s">
        <v>1795</v>
      </c>
      <c r="D73" s="514">
        <v>152248.41282</v>
      </c>
      <c r="E73" s="514">
        <v>0</v>
      </c>
      <c r="F73" s="514">
        <v>152248.41282</v>
      </c>
      <c r="G73" s="514">
        <v>177693.47258</v>
      </c>
    </row>
    <row r="74" spans="1:7" s="550" customFormat="1" x14ac:dyDescent="0.2">
      <c r="A74" s="556" t="s">
        <v>1794</v>
      </c>
      <c r="B74" s="556" t="s">
        <v>1793</v>
      </c>
      <c r="C74" s="555" t="s">
        <v>1792</v>
      </c>
      <c r="D74" s="549">
        <v>27203.74525</v>
      </c>
      <c r="E74" s="549">
        <v>913.05070000000001</v>
      </c>
      <c r="F74" s="549">
        <v>26290.69455</v>
      </c>
      <c r="G74" s="549">
        <v>28291.941999999999</v>
      </c>
    </row>
    <row r="75" spans="1:7" s="550" customFormat="1" x14ac:dyDescent="0.2">
      <c r="A75" s="526" t="s">
        <v>1791</v>
      </c>
      <c r="B75" s="526" t="s">
        <v>1790</v>
      </c>
      <c r="C75" s="525" t="s">
        <v>100</v>
      </c>
      <c r="D75" s="493">
        <v>1829408.1818900001</v>
      </c>
      <c r="E75" s="493">
        <v>0</v>
      </c>
      <c r="F75" s="493">
        <v>1829408.1818900001</v>
      </c>
      <c r="G75" s="493">
        <v>1676960.2803399998</v>
      </c>
    </row>
    <row r="76" spans="1:7" s="550" customFormat="1" x14ac:dyDescent="0.2">
      <c r="A76" s="515" t="s">
        <v>1789</v>
      </c>
      <c r="B76" s="515" t="s">
        <v>1788</v>
      </c>
      <c r="C76" s="537" t="s">
        <v>1787</v>
      </c>
      <c r="D76" s="484"/>
      <c r="E76" s="484"/>
      <c r="F76" s="484"/>
      <c r="G76" s="484"/>
    </row>
    <row r="77" spans="1:7" s="309" customFormat="1" x14ac:dyDescent="0.2">
      <c r="A77" s="486" t="s">
        <v>1786</v>
      </c>
      <c r="B77" s="486" t="s">
        <v>1785</v>
      </c>
      <c r="C77" s="488" t="s">
        <v>1784</v>
      </c>
      <c r="D77" s="484"/>
      <c r="E77" s="484"/>
      <c r="F77" s="484"/>
      <c r="G77" s="484"/>
    </row>
    <row r="78" spans="1:7" s="309" customFormat="1" x14ac:dyDescent="0.2">
      <c r="A78" s="486" t="s">
        <v>1783</v>
      </c>
      <c r="B78" s="486" t="s">
        <v>1782</v>
      </c>
      <c r="C78" s="488" t="s">
        <v>1781</v>
      </c>
      <c r="D78" s="484"/>
      <c r="E78" s="484"/>
      <c r="F78" s="484"/>
      <c r="G78" s="484"/>
    </row>
    <row r="79" spans="1:7" s="309" customFormat="1" x14ac:dyDescent="0.2">
      <c r="A79" s="486" t="s">
        <v>1780</v>
      </c>
      <c r="B79" s="486" t="s">
        <v>1779</v>
      </c>
      <c r="C79" s="488" t="s">
        <v>1778</v>
      </c>
      <c r="D79" s="484">
        <v>21783.680179999999</v>
      </c>
      <c r="E79" s="484"/>
      <c r="F79" s="484">
        <v>21783.680179999999</v>
      </c>
      <c r="G79" s="484">
        <v>23511.521980000001</v>
      </c>
    </row>
    <row r="80" spans="1:7" s="309" customFormat="1" x14ac:dyDescent="0.2">
      <c r="A80" s="486" t="s">
        <v>1777</v>
      </c>
      <c r="B80" s="486" t="s">
        <v>1776</v>
      </c>
      <c r="C80" s="488" t="s">
        <v>1775</v>
      </c>
      <c r="D80" s="484">
        <v>61761.16156</v>
      </c>
      <c r="E80" s="484"/>
      <c r="F80" s="484">
        <v>61761.16156</v>
      </c>
      <c r="G80" s="484">
        <v>63182.896280000001</v>
      </c>
    </row>
    <row r="81" spans="1:7" s="309" customFormat="1" x14ac:dyDescent="0.2">
      <c r="A81" s="486" t="s">
        <v>1774</v>
      </c>
      <c r="B81" s="486" t="s">
        <v>1773</v>
      </c>
      <c r="C81" s="488" t="s">
        <v>1772</v>
      </c>
      <c r="D81" s="484">
        <v>1696814.13857</v>
      </c>
      <c r="E81" s="484"/>
      <c r="F81" s="484">
        <v>1696814.13857</v>
      </c>
      <c r="G81" s="484">
        <v>1550133.41821</v>
      </c>
    </row>
    <row r="82" spans="1:7" s="309" customFormat="1" x14ac:dyDescent="0.2">
      <c r="A82" s="486" t="s">
        <v>1771</v>
      </c>
      <c r="B82" s="486" t="s">
        <v>1770</v>
      </c>
      <c r="C82" s="488" t="s">
        <v>1769</v>
      </c>
      <c r="D82" s="484">
        <v>36634.407500000001</v>
      </c>
      <c r="E82" s="484"/>
      <c r="F82" s="484">
        <v>36634.407500000001</v>
      </c>
      <c r="G82" s="484">
        <v>26892.34302</v>
      </c>
    </row>
    <row r="83" spans="1:7" s="309" customFormat="1" x14ac:dyDescent="0.2">
      <c r="A83" s="486" t="s">
        <v>1762</v>
      </c>
      <c r="B83" s="486" t="s">
        <v>1761</v>
      </c>
      <c r="C83" s="488" t="s">
        <v>1760</v>
      </c>
      <c r="D83" s="484">
        <v>2249.3417400000003</v>
      </c>
      <c r="E83" s="484"/>
      <c r="F83" s="484">
        <v>2249.3417400000003</v>
      </c>
      <c r="G83" s="484">
        <v>2235.5571400000003</v>
      </c>
    </row>
    <row r="84" spans="1:7" s="309" customFormat="1" x14ac:dyDescent="0.2">
      <c r="A84" s="486" t="s">
        <v>1759</v>
      </c>
      <c r="B84" s="486" t="s">
        <v>1758</v>
      </c>
      <c r="C84" s="488" t="s">
        <v>1757</v>
      </c>
      <c r="D84" s="484">
        <v>89.31</v>
      </c>
      <c r="E84" s="484"/>
      <c r="F84" s="484">
        <v>89.31</v>
      </c>
      <c r="G84" s="484">
        <v>0.42099999999999999</v>
      </c>
    </row>
    <row r="85" spans="1:7" s="309" customFormat="1" x14ac:dyDescent="0.2">
      <c r="A85" s="482" t="s">
        <v>1756</v>
      </c>
      <c r="B85" s="482" t="s">
        <v>1755</v>
      </c>
      <c r="C85" s="481" t="s">
        <v>1754</v>
      </c>
      <c r="D85" s="480">
        <v>10076.14234</v>
      </c>
      <c r="E85" s="480"/>
      <c r="F85" s="480">
        <v>10076.14234</v>
      </c>
      <c r="G85" s="480">
        <v>11004.12271</v>
      </c>
    </row>
    <row r="86" spans="1:7" s="551" customFormat="1" x14ac:dyDescent="0.2">
      <c r="A86" s="554"/>
      <c r="B86" s="554"/>
      <c r="C86" s="554"/>
      <c r="D86" s="552"/>
      <c r="E86" s="553"/>
      <c r="F86" s="552"/>
      <c r="G86" s="552"/>
    </row>
    <row r="87" spans="1:7" s="551" customFormat="1" x14ac:dyDescent="0.2">
      <c r="A87" s="554"/>
      <c r="B87" s="554"/>
      <c r="C87" s="554"/>
      <c r="D87" s="552"/>
      <c r="E87" s="553"/>
      <c r="F87" s="552"/>
      <c r="G87" s="552"/>
    </row>
    <row r="88" spans="1:7" ht="12.75" customHeight="1" x14ac:dyDescent="0.2">
      <c r="A88" s="531"/>
      <c r="B88" s="530"/>
      <c r="C88" s="529"/>
      <c r="D88" s="502">
        <v>1</v>
      </c>
      <c r="E88" s="502">
        <v>2</v>
      </c>
      <c r="F88" s="492"/>
      <c r="G88" s="491"/>
    </row>
    <row r="89" spans="1:7" s="496" customFormat="1" ht="14.25" customHeight="1" x14ac:dyDescent="0.2">
      <c r="A89" s="1214" t="s">
        <v>1753</v>
      </c>
      <c r="B89" s="1215"/>
      <c r="C89" s="1212" t="s">
        <v>1752</v>
      </c>
      <c r="D89" s="1229" t="s">
        <v>1751</v>
      </c>
      <c r="E89" s="1229"/>
      <c r="F89" s="492"/>
      <c r="G89" s="491"/>
    </row>
    <row r="90" spans="1:7" s="496" customFormat="1" x14ac:dyDescent="0.2">
      <c r="A90" s="1218"/>
      <c r="B90" s="1219"/>
      <c r="C90" s="1220"/>
      <c r="D90" s="501" t="s">
        <v>1750</v>
      </c>
      <c r="E90" s="500" t="s">
        <v>1749</v>
      </c>
      <c r="F90" s="492"/>
      <c r="G90" s="491"/>
    </row>
    <row r="91" spans="1:7" s="550" customFormat="1" x14ac:dyDescent="0.2">
      <c r="A91" s="526"/>
      <c r="B91" s="526" t="s">
        <v>1748</v>
      </c>
      <c r="C91" s="525" t="s">
        <v>100</v>
      </c>
      <c r="D91" s="493">
        <v>38443500.070179999</v>
      </c>
      <c r="E91" s="493">
        <v>37662547.926760003</v>
      </c>
      <c r="F91" s="498"/>
      <c r="G91" s="497"/>
    </row>
    <row r="92" spans="1:7" s="550" customFormat="1" x14ac:dyDescent="0.2">
      <c r="A92" s="526" t="s">
        <v>1747</v>
      </c>
      <c r="B92" s="526" t="s">
        <v>1746</v>
      </c>
      <c r="C92" s="525" t="s">
        <v>100</v>
      </c>
      <c r="D92" s="493">
        <v>36477304.059320003</v>
      </c>
      <c r="E92" s="493">
        <v>35927560.839379996</v>
      </c>
      <c r="F92" s="498"/>
      <c r="G92" s="497"/>
    </row>
    <row r="93" spans="1:7" s="550" customFormat="1" x14ac:dyDescent="0.2">
      <c r="A93" s="526" t="s">
        <v>1745</v>
      </c>
      <c r="B93" s="526" t="s">
        <v>1744</v>
      </c>
      <c r="C93" s="525" t="s">
        <v>100</v>
      </c>
      <c r="D93" s="493">
        <v>35819401.222220004</v>
      </c>
      <c r="E93" s="493">
        <v>34749583.155699998</v>
      </c>
      <c r="F93" s="498"/>
      <c r="G93" s="497"/>
    </row>
    <row r="94" spans="1:7" s="309" customFormat="1" x14ac:dyDescent="0.2">
      <c r="A94" s="486" t="s">
        <v>1743</v>
      </c>
      <c r="B94" s="486" t="s">
        <v>1742</v>
      </c>
      <c r="C94" s="488" t="s">
        <v>1741</v>
      </c>
      <c r="D94" s="484">
        <v>30062988.999169998</v>
      </c>
      <c r="E94" s="484">
        <v>29211063.578330003</v>
      </c>
      <c r="F94" s="492"/>
      <c r="G94" s="491"/>
    </row>
    <row r="95" spans="1:7" s="309" customFormat="1" x14ac:dyDescent="0.2">
      <c r="A95" s="486" t="s">
        <v>1740</v>
      </c>
      <c r="B95" s="486" t="s">
        <v>1739</v>
      </c>
      <c r="C95" s="488" t="s">
        <v>1738</v>
      </c>
      <c r="D95" s="514">
        <v>6377564.8089499995</v>
      </c>
      <c r="E95" s="514">
        <v>6192730.0932700001</v>
      </c>
      <c r="F95" s="492"/>
      <c r="G95" s="489"/>
    </row>
    <row r="96" spans="1:7" s="309" customFormat="1" x14ac:dyDescent="0.2">
      <c r="A96" s="486" t="s">
        <v>1737</v>
      </c>
      <c r="B96" s="486" t="s">
        <v>1736</v>
      </c>
      <c r="C96" s="488" t="s">
        <v>1735</v>
      </c>
      <c r="D96" s="514">
        <v>-1.3787700000000001</v>
      </c>
      <c r="E96" s="514">
        <v>0</v>
      </c>
      <c r="F96" s="490"/>
      <c r="G96" s="489"/>
    </row>
    <row r="97" spans="1:7" s="309" customFormat="1" x14ac:dyDescent="0.2">
      <c r="A97" s="486" t="s">
        <v>1734</v>
      </c>
      <c r="B97" s="486" t="s">
        <v>1733</v>
      </c>
      <c r="C97" s="488" t="s">
        <v>1732</v>
      </c>
      <c r="D97" s="514">
        <v>-633753.15894000011</v>
      </c>
      <c r="E97" s="514">
        <v>-669983.49519000005</v>
      </c>
      <c r="F97" s="490"/>
      <c r="G97" s="489"/>
    </row>
    <row r="98" spans="1:7" s="309" customFormat="1" x14ac:dyDescent="0.2">
      <c r="A98" s="486" t="s">
        <v>1731</v>
      </c>
      <c r="B98" s="486" t="s">
        <v>1730</v>
      </c>
      <c r="C98" s="488" t="s">
        <v>1729</v>
      </c>
      <c r="D98" s="514">
        <v>0</v>
      </c>
      <c r="E98" s="514">
        <v>0</v>
      </c>
      <c r="F98" s="490"/>
      <c r="G98" s="489"/>
    </row>
    <row r="99" spans="1:7" s="309" customFormat="1" x14ac:dyDescent="0.2">
      <c r="A99" s="486" t="s">
        <v>1728</v>
      </c>
      <c r="B99" s="486" t="s">
        <v>1727</v>
      </c>
      <c r="C99" s="488" t="s">
        <v>1726</v>
      </c>
      <c r="D99" s="514">
        <v>12601.95181</v>
      </c>
      <c r="E99" s="514">
        <v>15772.979289999999</v>
      </c>
      <c r="F99" s="490"/>
      <c r="G99" s="489"/>
    </row>
    <row r="100" spans="1:7" s="550" customFormat="1" x14ac:dyDescent="0.2">
      <c r="A100" s="526" t="s">
        <v>1725</v>
      </c>
      <c r="B100" s="526" t="s">
        <v>1724</v>
      </c>
      <c r="C100" s="525" t="s">
        <v>100</v>
      </c>
      <c r="D100" s="493">
        <v>903592.92520000006</v>
      </c>
      <c r="E100" s="493">
        <v>1273589.3450499999</v>
      </c>
      <c r="F100" s="498"/>
      <c r="G100" s="497"/>
    </row>
    <row r="101" spans="1:7" s="309" customFormat="1" x14ac:dyDescent="0.2">
      <c r="A101" s="486" t="s">
        <v>1723</v>
      </c>
      <c r="B101" s="486" t="s">
        <v>1722</v>
      </c>
      <c r="C101" s="488" t="s">
        <v>1721</v>
      </c>
      <c r="D101" s="484">
        <v>60167.23704</v>
      </c>
      <c r="E101" s="484">
        <v>59882.868979999999</v>
      </c>
      <c r="F101" s="492"/>
      <c r="G101" s="491"/>
    </row>
    <row r="102" spans="1:7" s="309" customFormat="1" x14ac:dyDescent="0.2">
      <c r="A102" s="486" t="s">
        <v>1720</v>
      </c>
      <c r="B102" s="486" t="s">
        <v>1719</v>
      </c>
      <c r="C102" s="488" t="s">
        <v>1718</v>
      </c>
      <c r="D102" s="514">
        <v>41271.567450000002</v>
      </c>
      <c r="E102" s="514">
        <v>29739.63955</v>
      </c>
      <c r="F102" s="492"/>
      <c r="G102" s="491"/>
    </row>
    <row r="103" spans="1:7" s="309" customFormat="1" ht="13.5" customHeight="1" x14ac:dyDescent="0.2">
      <c r="A103" s="486" t="s">
        <v>1717</v>
      </c>
      <c r="B103" s="486" t="s">
        <v>1716</v>
      </c>
      <c r="C103" s="488" t="s">
        <v>1715</v>
      </c>
      <c r="D103" s="514">
        <v>202467.91784000001</v>
      </c>
      <c r="E103" s="514">
        <v>212310.34234999999</v>
      </c>
      <c r="F103" s="492"/>
      <c r="G103" s="491"/>
    </row>
    <row r="104" spans="1:7" s="309" customFormat="1" x14ac:dyDescent="0.2">
      <c r="A104" s="486" t="s">
        <v>1714</v>
      </c>
      <c r="B104" s="486" t="s">
        <v>1713</v>
      </c>
      <c r="C104" s="488" t="s">
        <v>1712</v>
      </c>
      <c r="D104" s="514">
        <v>45030.83193</v>
      </c>
      <c r="E104" s="514">
        <v>45357.040030000004</v>
      </c>
      <c r="F104" s="490"/>
      <c r="G104" s="489"/>
    </row>
    <row r="105" spans="1:7" s="309" customFormat="1" x14ac:dyDescent="0.2">
      <c r="A105" s="486" t="s">
        <v>1711</v>
      </c>
      <c r="B105" s="486" t="s">
        <v>1710</v>
      </c>
      <c r="C105" s="488" t="s">
        <v>1709</v>
      </c>
      <c r="D105" s="514">
        <v>554655.37094000005</v>
      </c>
      <c r="E105" s="514">
        <v>926299.45413999993</v>
      </c>
      <c r="F105" s="492"/>
      <c r="G105" s="491"/>
    </row>
    <row r="106" spans="1:7" s="550" customFormat="1" x14ac:dyDescent="0.2">
      <c r="A106" s="526" t="s">
        <v>1705</v>
      </c>
      <c r="B106" s="526" t="s">
        <v>1704</v>
      </c>
      <c r="C106" s="525" t="s">
        <v>100</v>
      </c>
      <c r="D106" s="493">
        <v>-245690.08809999999</v>
      </c>
      <c r="E106" s="493">
        <v>-95611.661370000002</v>
      </c>
      <c r="F106" s="498"/>
      <c r="G106" s="497"/>
    </row>
    <row r="107" spans="1:7" s="309" customFormat="1" x14ac:dyDescent="0.2">
      <c r="A107" s="486" t="s">
        <v>1703</v>
      </c>
      <c r="B107" s="486" t="s">
        <v>1702</v>
      </c>
      <c r="C107" s="488" t="s">
        <v>100</v>
      </c>
      <c r="D107" s="484">
        <v>-139775.58758000002</v>
      </c>
      <c r="E107" s="484">
        <v>-7896.9723600000007</v>
      </c>
      <c r="F107" s="492"/>
      <c r="G107" s="489"/>
    </row>
    <row r="108" spans="1:7" s="309" customFormat="1" x14ac:dyDescent="0.2">
      <c r="A108" s="486" t="s">
        <v>1701</v>
      </c>
      <c r="B108" s="486" t="s">
        <v>1700</v>
      </c>
      <c r="C108" s="488" t="s">
        <v>1699</v>
      </c>
      <c r="D108" s="514">
        <v>0</v>
      </c>
      <c r="E108" s="514">
        <v>981.53301999999996</v>
      </c>
      <c r="F108" s="490"/>
      <c r="G108" s="491"/>
    </row>
    <row r="109" spans="1:7" s="309" customFormat="1" x14ac:dyDescent="0.2">
      <c r="A109" s="486" t="s">
        <v>1698</v>
      </c>
      <c r="B109" s="486" t="s">
        <v>1697</v>
      </c>
      <c r="C109" s="488" t="s">
        <v>1696</v>
      </c>
      <c r="D109" s="514">
        <v>-105914.50052</v>
      </c>
      <c r="E109" s="514">
        <v>-88696.222030000004</v>
      </c>
      <c r="F109" s="490"/>
      <c r="G109" s="489"/>
    </row>
    <row r="110" spans="1:7" s="550" customFormat="1" x14ac:dyDescent="0.2">
      <c r="A110" s="526" t="s">
        <v>1695</v>
      </c>
      <c r="B110" s="526" t="s">
        <v>1694</v>
      </c>
      <c r="C110" s="525" t="s">
        <v>100</v>
      </c>
      <c r="D110" s="493">
        <v>1966196.0108599998</v>
      </c>
      <c r="E110" s="493">
        <v>1734987.0873800002</v>
      </c>
      <c r="F110" s="498"/>
      <c r="G110" s="497"/>
    </row>
    <row r="111" spans="1:7" s="550" customFormat="1" x14ac:dyDescent="0.2">
      <c r="A111" s="526" t="s">
        <v>1693</v>
      </c>
      <c r="B111" s="526" t="s">
        <v>1691</v>
      </c>
      <c r="C111" s="525" t="s">
        <v>100</v>
      </c>
      <c r="D111" s="493">
        <v>14690.8</v>
      </c>
      <c r="E111" s="493">
        <v>17886.516</v>
      </c>
      <c r="F111" s="498"/>
      <c r="G111" s="497"/>
    </row>
    <row r="112" spans="1:7" s="309" customFormat="1" x14ac:dyDescent="0.2">
      <c r="A112" s="486" t="s">
        <v>1692</v>
      </c>
      <c r="B112" s="486" t="s">
        <v>1691</v>
      </c>
      <c r="C112" s="488" t="s">
        <v>1690</v>
      </c>
      <c r="D112" s="484">
        <v>14690.8</v>
      </c>
      <c r="E112" s="484">
        <v>17886.516</v>
      </c>
      <c r="F112" s="490"/>
      <c r="G112" s="489"/>
    </row>
    <row r="113" spans="1:7" s="550" customFormat="1" x14ac:dyDescent="0.2">
      <c r="A113" s="526" t="s">
        <v>1689</v>
      </c>
      <c r="B113" s="526" t="s">
        <v>1688</v>
      </c>
      <c r="C113" s="525" t="s">
        <v>100</v>
      </c>
      <c r="D113" s="493">
        <v>132625.29451000001</v>
      </c>
      <c r="E113" s="493">
        <v>102650.37717000001</v>
      </c>
      <c r="F113" s="498"/>
      <c r="G113" s="497"/>
    </row>
    <row r="114" spans="1:7" s="309" customFormat="1" x14ac:dyDescent="0.2">
      <c r="A114" s="486" t="s">
        <v>1687</v>
      </c>
      <c r="B114" s="486" t="s">
        <v>1686</v>
      </c>
      <c r="C114" s="488" t="s">
        <v>1685</v>
      </c>
      <c r="D114" s="484">
        <v>16946.536</v>
      </c>
      <c r="E114" s="484">
        <v>21459.681559999997</v>
      </c>
      <c r="F114" s="490"/>
      <c r="G114" s="489"/>
    </row>
    <row r="115" spans="1:7" s="309" customFormat="1" x14ac:dyDescent="0.2">
      <c r="A115" s="486" t="s">
        <v>1684</v>
      </c>
      <c r="B115" s="486" t="s">
        <v>1683</v>
      </c>
      <c r="C115" s="488" t="s">
        <v>1682</v>
      </c>
      <c r="D115" s="514">
        <v>500</v>
      </c>
      <c r="E115" s="514">
        <v>0</v>
      </c>
      <c r="F115" s="490"/>
      <c r="G115" s="489"/>
    </row>
    <row r="116" spans="1:7" s="309" customFormat="1" x14ac:dyDescent="0.2">
      <c r="A116" s="486" t="s">
        <v>1678</v>
      </c>
      <c r="B116" s="486" t="s">
        <v>1677</v>
      </c>
      <c r="C116" s="488" t="s">
        <v>1676</v>
      </c>
      <c r="D116" s="514">
        <v>26772.822210000002</v>
      </c>
      <c r="E116" s="514">
        <v>26766.181210000002</v>
      </c>
      <c r="F116" s="490"/>
      <c r="G116" s="489"/>
    </row>
    <row r="117" spans="1:7" s="309" customFormat="1" x14ac:dyDescent="0.2">
      <c r="A117" s="486" t="s">
        <v>1669</v>
      </c>
      <c r="B117" s="486" t="s">
        <v>1668</v>
      </c>
      <c r="C117" s="488" t="s">
        <v>1667</v>
      </c>
      <c r="D117" s="514">
        <v>16310.191279999999</v>
      </c>
      <c r="E117" s="514">
        <v>16965.208050000001</v>
      </c>
      <c r="F117" s="490"/>
      <c r="G117" s="489"/>
    </row>
    <row r="118" spans="1:7" s="309" customFormat="1" x14ac:dyDescent="0.2">
      <c r="A118" s="486" t="s">
        <v>1666</v>
      </c>
      <c r="B118" s="486" t="s">
        <v>1665</v>
      </c>
      <c r="C118" s="488" t="s">
        <v>1664</v>
      </c>
      <c r="D118" s="514">
        <v>72095.745020000002</v>
      </c>
      <c r="E118" s="514">
        <v>37459.306349999999</v>
      </c>
      <c r="F118" s="490"/>
      <c r="G118" s="489"/>
    </row>
    <row r="119" spans="1:7" s="550" customFormat="1" x14ac:dyDescent="0.2">
      <c r="A119" s="526" t="s">
        <v>1663</v>
      </c>
      <c r="B119" s="526" t="s">
        <v>1662</v>
      </c>
      <c r="C119" s="525" t="s">
        <v>100</v>
      </c>
      <c r="D119" s="493">
        <v>1818879.9163499998</v>
      </c>
      <c r="E119" s="493">
        <v>1614450.1942100001</v>
      </c>
      <c r="F119" s="498"/>
      <c r="G119" s="497"/>
    </row>
    <row r="120" spans="1:7" s="309" customFormat="1" x14ac:dyDescent="0.2">
      <c r="A120" s="486" t="s">
        <v>1661</v>
      </c>
      <c r="B120" s="486" t="s">
        <v>1660</v>
      </c>
      <c r="C120" s="488" t="s">
        <v>1659</v>
      </c>
      <c r="D120" s="484">
        <v>119200</v>
      </c>
      <c r="E120" s="484">
        <v>76000</v>
      </c>
      <c r="F120" s="490"/>
      <c r="G120" s="489"/>
    </row>
    <row r="121" spans="1:7" s="309" customFormat="1" x14ac:dyDescent="0.2">
      <c r="A121" s="486" t="s">
        <v>1652</v>
      </c>
      <c r="B121" s="486" t="s">
        <v>1651</v>
      </c>
      <c r="C121" s="488" t="s">
        <v>1650</v>
      </c>
      <c r="D121" s="514">
        <v>0</v>
      </c>
      <c r="E121" s="514">
        <v>0</v>
      </c>
      <c r="F121" s="490"/>
      <c r="G121" s="489"/>
    </row>
    <row r="122" spans="1:7" s="309" customFormat="1" x14ac:dyDescent="0.2">
      <c r="A122" s="486" t="s">
        <v>1649</v>
      </c>
      <c r="B122" s="486" t="s">
        <v>1648</v>
      </c>
      <c r="C122" s="488" t="s">
        <v>1647</v>
      </c>
      <c r="D122" s="514">
        <v>571177.6547999999</v>
      </c>
      <c r="E122" s="514">
        <v>449213.42329000001</v>
      </c>
      <c r="F122" s="492"/>
      <c r="G122" s="491"/>
    </row>
    <row r="123" spans="1:7" s="309" customFormat="1" x14ac:dyDescent="0.2">
      <c r="A123" s="486" t="s">
        <v>1643</v>
      </c>
      <c r="B123" s="486" t="s">
        <v>1642</v>
      </c>
      <c r="C123" s="488" t="s">
        <v>1641</v>
      </c>
      <c r="D123" s="514">
        <v>65549.476689999996</v>
      </c>
      <c r="E123" s="514">
        <v>54293.45336</v>
      </c>
      <c r="F123" s="492"/>
      <c r="G123" s="491"/>
    </row>
    <row r="124" spans="1:7" s="309" customFormat="1" x14ac:dyDescent="0.2">
      <c r="A124" s="486" t="s">
        <v>1637</v>
      </c>
      <c r="B124" s="486" t="s">
        <v>1636</v>
      </c>
      <c r="C124" s="488" t="s">
        <v>1635</v>
      </c>
      <c r="D124" s="514">
        <v>0</v>
      </c>
      <c r="E124" s="514">
        <v>5100</v>
      </c>
      <c r="F124" s="490"/>
      <c r="G124" s="489"/>
    </row>
    <row r="125" spans="1:7" s="309" customFormat="1" ht="12.75" customHeight="1" x14ac:dyDescent="0.2">
      <c r="A125" s="486" t="s">
        <v>1634</v>
      </c>
      <c r="B125" s="486" t="s">
        <v>1633</v>
      </c>
      <c r="C125" s="488" t="s">
        <v>1632</v>
      </c>
      <c r="D125" s="514">
        <v>367323.14449999999</v>
      </c>
      <c r="E125" s="514">
        <v>328605.38549999997</v>
      </c>
      <c r="F125" s="492"/>
      <c r="G125" s="491"/>
    </row>
    <row r="126" spans="1:7" s="309" customFormat="1" ht="12.75" customHeight="1" x14ac:dyDescent="0.2">
      <c r="A126" s="486" t="s">
        <v>1631</v>
      </c>
      <c r="B126" s="486" t="s">
        <v>1630</v>
      </c>
      <c r="C126" s="488" t="s">
        <v>1629</v>
      </c>
      <c r="D126" s="514">
        <v>38457.542159999997</v>
      </c>
      <c r="E126" s="514">
        <v>43175.161999999997</v>
      </c>
      <c r="F126" s="492"/>
      <c r="G126" s="491"/>
    </row>
    <row r="127" spans="1:7" s="309" customFormat="1" ht="12.75" customHeight="1" x14ac:dyDescent="0.2">
      <c r="A127" s="486" t="s">
        <v>1628</v>
      </c>
      <c r="B127" s="486" t="s">
        <v>1627</v>
      </c>
      <c r="C127" s="488" t="s">
        <v>1626</v>
      </c>
      <c r="D127" s="514">
        <v>164322.56280000001</v>
      </c>
      <c r="E127" s="514">
        <v>154094.07694</v>
      </c>
      <c r="F127" s="492"/>
      <c r="G127" s="491"/>
    </row>
    <row r="128" spans="1:7" s="309" customFormat="1" ht="12.75" customHeight="1" x14ac:dyDescent="0.2">
      <c r="A128" s="486" t="s">
        <v>1625</v>
      </c>
      <c r="B128" s="486" t="s">
        <v>1624</v>
      </c>
      <c r="C128" s="488" t="s">
        <v>1623</v>
      </c>
      <c r="D128" s="514">
        <v>71766.22</v>
      </c>
      <c r="E128" s="514">
        <v>67398.976209999993</v>
      </c>
      <c r="F128" s="492"/>
      <c r="G128" s="491"/>
    </row>
    <row r="129" spans="1:7" s="309" customFormat="1" ht="12.75" customHeight="1" x14ac:dyDescent="0.2">
      <c r="A129" s="486" t="s">
        <v>1622</v>
      </c>
      <c r="B129" s="486" t="s">
        <v>1621</v>
      </c>
      <c r="C129" s="488" t="s">
        <v>1620</v>
      </c>
      <c r="D129" s="514">
        <v>0</v>
      </c>
      <c r="E129" s="514">
        <v>543.80399999999997</v>
      </c>
      <c r="F129" s="492"/>
      <c r="G129" s="491"/>
    </row>
    <row r="130" spans="1:7" s="309" customFormat="1" ht="12.75" customHeight="1" x14ac:dyDescent="0.2">
      <c r="A130" s="486" t="s">
        <v>1619</v>
      </c>
      <c r="B130" s="486" t="s">
        <v>1618</v>
      </c>
      <c r="C130" s="488" t="s">
        <v>1617</v>
      </c>
      <c r="D130" s="514">
        <v>648.79100000000005</v>
      </c>
      <c r="E130" s="514">
        <v>11447.857</v>
      </c>
      <c r="F130" s="490"/>
      <c r="G130" s="489"/>
    </row>
    <row r="131" spans="1:7" s="309" customFormat="1" ht="12.75" customHeight="1" x14ac:dyDescent="0.2">
      <c r="A131" s="486" t="s">
        <v>1616</v>
      </c>
      <c r="B131" s="486" t="s">
        <v>1615</v>
      </c>
      <c r="C131" s="488" t="s">
        <v>1614</v>
      </c>
      <c r="D131" s="514">
        <v>63575.576999999997</v>
      </c>
      <c r="E131" s="514">
        <v>56535.555</v>
      </c>
      <c r="F131" s="492"/>
      <c r="G131" s="491"/>
    </row>
    <row r="132" spans="1:7" s="309" customFormat="1" ht="12.75" customHeight="1" x14ac:dyDescent="0.2">
      <c r="A132" s="486" t="s">
        <v>1613</v>
      </c>
      <c r="B132" s="486" t="s">
        <v>169</v>
      </c>
      <c r="C132" s="488" t="s">
        <v>1612</v>
      </c>
      <c r="D132" s="514">
        <v>13617.95285</v>
      </c>
      <c r="E132" s="514">
        <v>9610.0512200000012</v>
      </c>
      <c r="F132" s="490"/>
      <c r="G132" s="489"/>
    </row>
    <row r="133" spans="1:7" s="309" customFormat="1" ht="12.75" customHeight="1" x14ac:dyDescent="0.2">
      <c r="A133" s="486" t="s">
        <v>1611</v>
      </c>
      <c r="B133" s="486" t="s">
        <v>1610</v>
      </c>
      <c r="C133" s="488" t="s">
        <v>1609</v>
      </c>
      <c r="D133" s="514">
        <v>0</v>
      </c>
      <c r="E133" s="514">
        <v>8.4971499999999995</v>
      </c>
      <c r="F133" s="492"/>
      <c r="G133" s="491"/>
    </row>
    <row r="134" spans="1:7" s="309" customFormat="1" ht="12.75" customHeight="1" x14ac:dyDescent="0.2">
      <c r="A134" s="486" t="s">
        <v>1608</v>
      </c>
      <c r="B134" s="486" t="s">
        <v>1607</v>
      </c>
      <c r="C134" s="488" t="s">
        <v>1606</v>
      </c>
      <c r="D134" s="514">
        <v>29.754000000000001</v>
      </c>
      <c r="E134" s="514">
        <v>541.2581899999999</v>
      </c>
      <c r="F134" s="490"/>
      <c r="G134" s="489"/>
    </row>
    <row r="135" spans="1:7" s="309" customFormat="1" ht="12.75" customHeight="1" x14ac:dyDescent="0.2">
      <c r="A135" s="486" t="s">
        <v>1605</v>
      </c>
      <c r="B135" s="486" t="s">
        <v>1604</v>
      </c>
      <c r="C135" s="488" t="s">
        <v>1603</v>
      </c>
      <c r="D135" s="514">
        <v>480.44916999999998</v>
      </c>
      <c r="E135" s="514">
        <v>696.42893000000004</v>
      </c>
      <c r="F135" s="492"/>
      <c r="G135" s="491"/>
    </row>
    <row r="136" spans="1:7" s="309" customFormat="1" ht="12.75" customHeight="1" x14ac:dyDescent="0.2">
      <c r="A136" s="486" t="s">
        <v>1587</v>
      </c>
      <c r="B136" s="486" t="s">
        <v>1586</v>
      </c>
      <c r="C136" s="488" t="s">
        <v>1585</v>
      </c>
      <c r="D136" s="514">
        <v>31922.357410000001</v>
      </c>
      <c r="E136" s="514">
        <v>61957.887419999999</v>
      </c>
      <c r="F136" s="490"/>
      <c r="G136" s="489"/>
    </row>
    <row r="137" spans="1:7" s="309" customFormat="1" ht="12.75" customHeight="1" x14ac:dyDescent="0.2">
      <c r="A137" s="487" t="s">
        <v>1581</v>
      </c>
      <c r="B137" s="486" t="s">
        <v>1580</v>
      </c>
      <c r="C137" s="488" t="s">
        <v>1579</v>
      </c>
      <c r="D137" s="514">
        <v>25424.055680000001</v>
      </c>
      <c r="E137" s="514">
        <v>10940.291380000001</v>
      </c>
      <c r="F137" s="492"/>
      <c r="G137" s="491"/>
    </row>
    <row r="138" spans="1:7" s="309" customFormat="1" ht="12.75" customHeight="1" x14ac:dyDescent="0.2">
      <c r="A138" s="486" t="s">
        <v>1578</v>
      </c>
      <c r="B138" s="486" t="s">
        <v>1577</v>
      </c>
      <c r="C138" s="488" t="s">
        <v>1576</v>
      </c>
      <c r="D138" s="514">
        <v>34620.713560000004</v>
      </c>
      <c r="E138" s="514">
        <v>27749.016100000001</v>
      </c>
      <c r="F138" s="490"/>
      <c r="G138" s="489"/>
    </row>
    <row r="139" spans="1:7" s="309" customFormat="1" ht="12.75" customHeight="1" x14ac:dyDescent="0.2">
      <c r="A139" s="486" t="s">
        <v>1575</v>
      </c>
      <c r="B139" s="486" t="s">
        <v>1574</v>
      </c>
      <c r="C139" s="488" t="s">
        <v>1573</v>
      </c>
      <c r="D139" s="514">
        <v>153722.60799000002</v>
      </c>
      <c r="E139" s="514">
        <v>156176.85269</v>
      </c>
      <c r="F139" s="492"/>
      <c r="G139" s="491"/>
    </row>
    <row r="140" spans="1:7" s="309" customFormat="1" ht="12.75" customHeight="1" x14ac:dyDescent="0.2">
      <c r="A140" s="482" t="s">
        <v>1572</v>
      </c>
      <c r="B140" s="482" t="s">
        <v>1571</v>
      </c>
      <c r="C140" s="481" t="s">
        <v>1570</v>
      </c>
      <c r="D140" s="549">
        <v>97041.05674</v>
      </c>
      <c r="E140" s="549">
        <v>100362.21782999999</v>
      </c>
      <c r="F140" s="490"/>
      <c r="G140" s="489"/>
    </row>
    <row r="141" spans="1:7" s="309" customFormat="1" x14ac:dyDescent="0.2">
      <c r="C141" s="302"/>
      <c r="D141" s="479"/>
      <c r="E141" s="479"/>
      <c r="F141" s="479"/>
      <c r="G141" s="479"/>
    </row>
    <row r="142" spans="1:7" s="309" customFormat="1" x14ac:dyDescent="0.2">
      <c r="C142" s="302"/>
      <c r="D142" s="479"/>
      <c r="E142" s="479"/>
      <c r="F142" s="479"/>
      <c r="G142" s="479"/>
    </row>
    <row r="143" spans="1:7" s="309" customFormat="1" x14ac:dyDescent="0.2">
      <c r="C143" s="302"/>
      <c r="D143" s="479"/>
      <c r="E143" s="479"/>
      <c r="F143" s="479"/>
      <c r="G143" s="479"/>
    </row>
    <row r="144" spans="1:7" s="309" customFormat="1" x14ac:dyDescent="0.2">
      <c r="C144" s="302"/>
      <c r="D144" s="479"/>
      <c r="E144" s="479"/>
      <c r="F144" s="479"/>
      <c r="G144" s="479"/>
    </row>
    <row r="145" spans="1:7" s="309" customFormat="1" x14ac:dyDescent="0.2">
      <c r="C145" s="302"/>
      <c r="D145" s="479"/>
      <c r="E145" s="479"/>
      <c r="F145" s="479"/>
      <c r="G145" s="479"/>
    </row>
    <row r="146" spans="1:7" s="309" customFormat="1" x14ac:dyDescent="0.2">
      <c r="C146" s="302"/>
      <c r="D146" s="479"/>
      <c r="E146" s="479"/>
      <c r="F146" s="479"/>
      <c r="G146" s="479"/>
    </row>
    <row r="147" spans="1:7" s="309" customFormat="1" x14ac:dyDescent="0.2">
      <c r="C147" s="302"/>
      <c r="D147" s="479"/>
      <c r="E147" s="479"/>
      <c r="F147" s="479"/>
      <c r="G147" s="479"/>
    </row>
    <row r="148" spans="1:7" s="309" customFormat="1" x14ac:dyDescent="0.2">
      <c r="C148" s="302"/>
      <c r="D148" s="479"/>
      <c r="E148" s="479"/>
      <c r="F148" s="479"/>
      <c r="G148" s="479"/>
    </row>
    <row r="149" spans="1:7" s="309" customFormat="1" x14ac:dyDescent="0.2">
      <c r="C149" s="302"/>
      <c r="D149" s="479"/>
      <c r="E149" s="479"/>
      <c r="F149" s="479"/>
      <c r="G149" s="479"/>
    </row>
    <row r="150" spans="1:7" s="309" customFormat="1" x14ac:dyDescent="0.2">
      <c r="C150" s="302"/>
      <c r="D150" s="479"/>
      <c r="E150" s="479"/>
      <c r="F150" s="479"/>
      <c r="G150" s="479"/>
    </row>
    <row r="151" spans="1:7" s="309" customFormat="1" x14ac:dyDescent="0.2">
      <c r="C151" s="302"/>
      <c r="D151" s="479"/>
      <c r="E151" s="479"/>
      <c r="F151" s="479"/>
      <c r="G151" s="479"/>
    </row>
    <row r="152" spans="1:7" s="309" customFormat="1" x14ac:dyDescent="0.2">
      <c r="C152" s="302"/>
      <c r="D152" s="479"/>
      <c r="E152" s="479"/>
      <c r="F152" s="479"/>
      <c r="G152" s="479"/>
    </row>
    <row r="153" spans="1:7" x14ac:dyDescent="0.2">
      <c r="A153" s="478"/>
      <c r="D153" s="479"/>
      <c r="E153" s="479"/>
      <c r="F153" s="479"/>
      <c r="G153" s="479"/>
    </row>
    <row r="154" spans="1:7" x14ac:dyDescent="0.2">
      <c r="A154" s="478"/>
      <c r="D154" s="479"/>
      <c r="E154" s="479"/>
      <c r="F154" s="479"/>
      <c r="G154" s="479"/>
    </row>
    <row r="155" spans="1:7" x14ac:dyDescent="0.2">
      <c r="A155" s="478"/>
      <c r="D155" s="479"/>
      <c r="E155" s="479"/>
      <c r="F155" s="479"/>
      <c r="G155" s="479"/>
    </row>
    <row r="156" spans="1:7" x14ac:dyDescent="0.2">
      <c r="A156" s="478"/>
      <c r="D156" s="479"/>
      <c r="E156" s="479"/>
      <c r="F156" s="479"/>
      <c r="G156" s="479"/>
    </row>
    <row r="157" spans="1:7" x14ac:dyDescent="0.2">
      <c r="A157" s="478"/>
      <c r="D157" s="479"/>
      <c r="E157" s="479"/>
      <c r="F157" s="479"/>
      <c r="G157" s="479"/>
    </row>
    <row r="158" spans="1:7" x14ac:dyDescent="0.2">
      <c r="A158" s="478"/>
      <c r="D158" s="479"/>
      <c r="E158" s="479"/>
      <c r="F158" s="479"/>
      <c r="G158" s="479"/>
    </row>
    <row r="159" spans="1:7" x14ac:dyDescent="0.2">
      <c r="A159" s="478"/>
      <c r="D159" s="479"/>
      <c r="E159" s="479"/>
      <c r="F159" s="479"/>
      <c r="G159" s="479"/>
    </row>
    <row r="160" spans="1:7" x14ac:dyDescent="0.2">
      <c r="A160" s="478"/>
      <c r="D160" s="479"/>
      <c r="E160" s="479"/>
      <c r="F160" s="479"/>
      <c r="G160" s="479"/>
    </row>
    <row r="161" spans="1:7" x14ac:dyDescent="0.2">
      <c r="A161" s="478"/>
      <c r="D161" s="479"/>
      <c r="E161" s="479"/>
      <c r="F161" s="479"/>
      <c r="G161" s="479"/>
    </row>
    <row r="162" spans="1:7" x14ac:dyDescent="0.2">
      <c r="A162" s="478"/>
      <c r="D162" s="479"/>
      <c r="E162" s="479"/>
      <c r="F162" s="479"/>
      <c r="G162" s="479"/>
    </row>
    <row r="163" spans="1:7" x14ac:dyDescent="0.2">
      <c r="A163" s="478"/>
      <c r="D163" s="479"/>
      <c r="E163" s="479"/>
      <c r="F163" s="479"/>
      <c r="G163" s="479"/>
    </row>
    <row r="164" spans="1:7" x14ac:dyDescent="0.2">
      <c r="A164" s="478"/>
      <c r="D164" s="479"/>
      <c r="E164" s="479"/>
      <c r="F164" s="479"/>
      <c r="G164" s="479"/>
    </row>
    <row r="165" spans="1:7" x14ac:dyDescent="0.2">
      <c r="A165" s="478"/>
      <c r="D165" s="479"/>
      <c r="E165" s="479"/>
      <c r="F165" s="479"/>
      <c r="G165" s="479"/>
    </row>
    <row r="166" spans="1:7" x14ac:dyDescent="0.2">
      <c r="A166" s="478"/>
      <c r="D166" s="479"/>
      <c r="E166" s="479"/>
      <c r="F166" s="479"/>
      <c r="G166" s="479"/>
    </row>
    <row r="167" spans="1:7" x14ac:dyDescent="0.2">
      <c r="A167" s="478"/>
      <c r="D167" s="479"/>
      <c r="E167" s="479"/>
      <c r="F167" s="479"/>
      <c r="G167" s="479"/>
    </row>
    <row r="168" spans="1:7" x14ac:dyDescent="0.2">
      <c r="A168" s="478"/>
      <c r="D168" s="479"/>
      <c r="E168" s="479"/>
      <c r="F168" s="479"/>
      <c r="G168" s="479"/>
    </row>
    <row r="169" spans="1:7" x14ac:dyDescent="0.2">
      <c r="A169" s="478"/>
      <c r="D169" s="479"/>
      <c r="E169" s="479"/>
      <c r="F169" s="479"/>
      <c r="G169" s="479"/>
    </row>
    <row r="170" spans="1:7" x14ac:dyDescent="0.2">
      <c r="A170" s="478"/>
      <c r="D170" s="479"/>
      <c r="E170" s="479"/>
      <c r="F170" s="479"/>
      <c r="G170" s="479"/>
    </row>
    <row r="171" spans="1:7" x14ac:dyDescent="0.2">
      <c r="A171" s="478"/>
      <c r="D171" s="479"/>
      <c r="E171" s="479"/>
      <c r="F171" s="479"/>
      <c r="G171" s="479"/>
    </row>
    <row r="172" spans="1:7" x14ac:dyDescent="0.2">
      <c r="A172" s="478"/>
      <c r="D172" s="479"/>
      <c r="E172" s="479"/>
      <c r="F172" s="479"/>
      <c r="G172" s="479"/>
    </row>
    <row r="173" spans="1:7" x14ac:dyDescent="0.2">
      <c r="A173" s="478"/>
      <c r="D173" s="479"/>
      <c r="E173" s="479"/>
      <c r="F173" s="479"/>
      <c r="G173" s="479"/>
    </row>
    <row r="174" spans="1:7" x14ac:dyDescent="0.2">
      <c r="A174" s="478"/>
      <c r="D174" s="479"/>
      <c r="E174" s="479"/>
      <c r="F174" s="479"/>
      <c r="G174" s="479"/>
    </row>
    <row r="175" spans="1:7" x14ac:dyDescent="0.2">
      <c r="A175" s="478"/>
      <c r="D175" s="479"/>
      <c r="E175" s="479"/>
      <c r="F175" s="479"/>
      <c r="G175" s="479"/>
    </row>
    <row r="176" spans="1:7" x14ac:dyDescent="0.2">
      <c r="A176" s="478"/>
      <c r="D176" s="479"/>
      <c r="E176" s="479"/>
      <c r="F176" s="479"/>
      <c r="G176" s="479"/>
    </row>
    <row r="177" spans="1:7" x14ac:dyDescent="0.2">
      <c r="A177" s="478"/>
      <c r="D177" s="479"/>
      <c r="E177" s="479"/>
      <c r="F177" s="479"/>
      <c r="G177" s="479"/>
    </row>
    <row r="178" spans="1:7" x14ac:dyDescent="0.2">
      <c r="A178" s="478"/>
      <c r="D178" s="479"/>
      <c r="E178" s="479"/>
      <c r="F178" s="479"/>
      <c r="G178" s="479"/>
    </row>
    <row r="179" spans="1:7" x14ac:dyDescent="0.2">
      <c r="A179" s="478"/>
      <c r="D179" s="479"/>
      <c r="E179" s="479"/>
      <c r="F179" s="479"/>
      <c r="G179" s="479"/>
    </row>
    <row r="180" spans="1:7" x14ac:dyDescent="0.2">
      <c r="A180" s="478"/>
      <c r="D180" s="479"/>
      <c r="E180" s="479"/>
      <c r="F180" s="479"/>
      <c r="G180" s="479"/>
    </row>
    <row r="181" spans="1:7" x14ac:dyDescent="0.2">
      <c r="A181" s="478"/>
      <c r="D181" s="479"/>
      <c r="E181" s="479"/>
      <c r="F181" s="479"/>
      <c r="G181" s="479"/>
    </row>
    <row r="182" spans="1:7" x14ac:dyDescent="0.2">
      <c r="A182" s="478"/>
      <c r="D182" s="479"/>
      <c r="E182" s="479"/>
      <c r="F182" s="479"/>
      <c r="G182" s="479"/>
    </row>
    <row r="183" spans="1:7" x14ac:dyDescent="0.2">
      <c r="A183" s="478"/>
      <c r="D183" s="479"/>
      <c r="E183" s="479"/>
      <c r="F183" s="479"/>
      <c r="G183" s="479"/>
    </row>
    <row r="184" spans="1:7" x14ac:dyDescent="0.2">
      <c r="A184" s="478"/>
      <c r="D184" s="479"/>
      <c r="E184" s="479"/>
      <c r="F184" s="479"/>
      <c r="G184" s="479"/>
    </row>
    <row r="185" spans="1:7" x14ac:dyDescent="0.2">
      <c r="A185" s="478"/>
      <c r="D185" s="479"/>
      <c r="E185" s="479"/>
      <c r="F185" s="479"/>
      <c r="G185" s="479"/>
    </row>
    <row r="186" spans="1:7" x14ac:dyDescent="0.2">
      <c r="A186" s="478"/>
      <c r="D186" s="479"/>
      <c r="E186" s="479"/>
      <c r="F186" s="479"/>
      <c r="G186" s="479"/>
    </row>
    <row r="187" spans="1:7" x14ac:dyDescent="0.2">
      <c r="A187" s="478"/>
      <c r="D187" s="479"/>
      <c r="E187" s="479"/>
      <c r="F187" s="479"/>
      <c r="G187" s="479"/>
    </row>
    <row r="188" spans="1:7" x14ac:dyDescent="0.2">
      <c r="A188" s="478"/>
      <c r="D188" s="479"/>
      <c r="E188" s="479"/>
      <c r="F188" s="479"/>
      <c r="G188" s="479"/>
    </row>
    <row r="189" spans="1:7" x14ac:dyDescent="0.2">
      <c r="A189" s="478"/>
      <c r="D189" s="479"/>
      <c r="E189" s="479"/>
      <c r="F189" s="479"/>
      <c r="G189" s="479"/>
    </row>
    <row r="190" spans="1:7" x14ac:dyDescent="0.2">
      <c r="A190" s="478"/>
      <c r="D190" s="479"/>
      <c r="E190" s="479"/>
      <c r="F190" s="479"/>
      <c r="G190" s="479"/>
    </row>
    <row r="191" spans="1:7" x14ac:dyDescent="0.2">
      <c r="A191" s="478"/>
      <c r="D191" s="479"/>
      <c r="E191" s="479"/>
      <c r="F191" s="479"/>
      <c r="G191" s="479"/>
    </row>
    <row r="192" spans="1:7" x14ac:dyDescent="0.2">
      <c r="A192" s="478"/>
      <c r="D192" s="479"/>
      <c r="E192" s="479"/>
      <c r="F192" s="479"/>
      <c r="G192" s="479"/>
    </row>
    <row r="193" spans="1:7" x14ac:dyDescent="0.2">
      <c r="A193" s="478"/>
      <c r="D193" s="479"/>
      <c r="E193" s="479"/>
      <c r="F193" s="479"/>
      <c r="G193" s="479"/>
    </row>
    <row r="194" spans="1:7" x14ac:dyDescent="0.2">
      <c r="A194" s="478"/>
      <c r="D194" s="479"/>
      <c r="E194" s="479"/>
      <c r="F194" s="479"/>
      <c r="G194" s="479"/>
    </row>
    <row r="195" spans="1:7" x14ac:dyDescent="0.2">
      <c r="A195" s="478"/>
      <c r="D195" s="479"/>
      <c r="E195" s="479"/>
      <c r="F195" s="479"/>
      <c r="G195" s="479"/>
    </row>
    <row r="196" spans="1:7" x14ac:dyDescent="0.2">
      <c r="A196" s="478"/>
      <c r="D196" s="479"/>
      <c r="E196" s="479"/>
      <c r="F196" s="479"/>
      <c r="G196" s="479"/>
    </row>
    <row r="197" spans="1:7" x14ac:dyDescent="0.2">
      <c r="A197" s="478"/>
      <c r="D197" s="479"/>
      <c r="E197" s="479"/>
      <c r="F197" s="479"/>
      <c r="G197" s="479"/>
    </row>
    <row r="198" spans="1:7" x14ac:dyDescent="0.2">
      <c r="A198" s="478"/>
      <c r="D198" s="479"/>
      <c r="E198" s="479"/>
      <c r="F198" s="479"/>
      <c r="G198" s="479"/>
    </row>
    <row r="199" spans="1:7" x14ac:dyDescent="0.2">
      <c r="A199" s="478"/>
      <c r="D199" s="479"/>
      <c r="E199" s="479"/>
      <c r="F199" s="479"/>
      <c r="G199" s="479"/>
    </row>
    <row r="200" spans="1:7" x14ac:dyDescent="0.2">
      <c r="A200" s="478"/>
      <c r="D200" s="479"/>
      <c r="E200" s="479"/>
      <c r="F200" s="479"/>
      <c r="G200" s="479"/>
    </row>
    <row r="201" spans="1:7" x14ac:dyDescent="0.2">
      <c r="A201" s="478"/>
      <c r="D201" s="479"/>
      <c r="E201" s="479"/>
      <c r="F201" s="479"/>
      <c r="G201" s="479"/>
    </row>
    <row r="202" spans="1:7" x14ac:dyDescent="0.2">
      <c r="A202" s="478"/>
      <c r="D202" s="479"/>
      <c r="E202" s="479"/>
      <c r="F202" s="479"/>
      <c r="G202" s="479"/>
    </row>
    <row r="203" spans="1:7" x14ac:dyDescent="0.2">
      <c r="A203" s="478"/>
      <c r="D203" s="479"/>
      <c r="E203" s="479"/>
      <c r="F203" s="479"/>
      <c r="G203" s="479"/>
    </row>
    <row r="204" spans="1:7" x14ac:dyDescent="0.2">
      <c r="A204" s="478"/>
      <c r="D204" s="479"/>
      <c r="E204" s="479"/>
      <c r="F204" s="479"/>
      <c r="G204" s="479"/>
    </row>
    <row r="205" spans="1:7" x14ac:dyDescent="0.2">
      <c r="A205" s="478"/>
      <c r="D205" s="479"/>
      <c r="E205" s="479"/>
      <c r="F205" s="479"/>
      <c r="G205" s="479"/>
    </row>
    <row r="206" spans="1:7" x14ac:dyDescent="0.2">
      <c r="A206" s="478"/>
      <c r="D206" s="479"/>
      <c r="E206" s="479"/>
      <c r="F206" s="479"/>
      <c r="G206" s="479"/>
    </row>
    <row r="207" spans="1:7" x14ac:dyDescent="0.2">
      <c r="A207" s="478"/>
      <c r="D207" s="479"/>
      <c r="E207" s="479"/>
      <c r="F207" s="479"/>
      <c r="G207" s="479"/>
    </row>
    <row r="208" spans="1:7" x14ac:dyDescent="0.2">
      <c r="A208" s="478"/>
      <c r="D208" s="479"/>
      <c r="E208" s="479"/>
      <c r="F208" s="479"/>
      <c r="G208" s="479"/>
    </row>
    <row r="209" spans="1:7" x14ac:dyDescent="0.2">
      <c r="A209" s="478"/>
      <c r="D209" s="479"/>
      <c r="E209" s="479"/>
      <c r="F209" s="479"/>
      <c r="G209" s="479"/>
    </row>
    <row r="210" spans="1:7" x14ac:dyDescent="0.2">
      <c r="A210" s="478"/>
      <c r="D210" s="479"/>
      <c r="E210" s="479"/>
      <c r="F210" s="479"/>
      <c r="G210" s="479"/>
    </row>
    <row r="211" spans="1:7" x14ac:dyDescent="0.2">
      <c r="A211" s="478"/>
      <c r="D211" s="479"/>
      <c r="E211" s="479"/>
      <c r="F211" s="479"/>
      <c r="G211" s="479"/>
    </row>
  </sheetData>
  <mergeCells count="10">
    <mergeCell ref="A1:G1"/>
    <mergeCell ref="D89:E89"/>
    <mergeCell ref="C89:C90"/>
    <mergeCell ref="A2:G2"/>
    <mergeCell ref="C5:C7"/>
    <mergeCell ref="D5:G5"/>
    <mergeCell ref="D6:F6"/>
    <mergeCell ref="G6:G7"/>
    <mergeCell ref="A5:B7"/>
    <mergeCell ref="A89:B90"/>
  </mergeCells>
  <printOptions horizontalCentered="1"/>
  <pageMargins left="0.39370078740157483" right="0.39370078740157483" top="0.59055118110236227" bottom="0.39370078740157483" header="0.31496062992125984" footer="0.11811023622047245"/>
  <pageSetup paperSize="9" scale="83" firstPageNumber="486" fitToHeight="2" orientation="portrait" useFirstPageNumber="1" r:id="rId1"/>
  <headerFooter>
    <oddHeader>&amp;L&amp;"Tahoma,Kurzíva"Závěrečný účet za rok 2016&amp;R&amp;"Tahoma,Kurzíva"Tabulka č. 33</oddHeader>
    <oddFooter>&amp;C&amp;"Tahoma,Obyčejné"&amp;P</oddFooter>
  </headerFooter>
  <rowBreaks count="1" manualBreakCount="1">
    <brk id="74" max="6"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showGridLines="0" view="pageBreakPreview" zoomScaleNormal="100" zoomScaleSheetLayoutView="100" workbookViewId="0">
      <selection activeCell="I8" sqref="I8"/>
    </sheetView>
  </sheetViews>
  <sheetFormatPr defaultRowHeight="12.75" x14ac:dyDescent="0.2"/>
  <cols>
    <col min="1" max="1" width="6.7109375" style="183" customWidth="1"/>
    <col min="2" max="2" width="58.42578125" style="183" customWidth="1"/>
    <col min="3" max="3" width="8.5703125" style="367" customWidth="1"/>
    <col min="4" max="7" width="15.42578125" style="183" customWidth="1"/>
    <col min="8" max="16384" width="9.140625" style="183"/>
  </cols>
  <sheetData>
    <row r="1" spans="1:7" s="567" customFormat="1" ht="18" customHeight="1" x14ac:dyDescent="0.2">
      <c r="A1" s="1207" t="s">
        <v>2011</v>
      </c>
      <c r="B1" s="1207"/>
      <c r="C1" s="1207"/>
      <c r="D1" s="1207"/>
      <c r="E1" s="1207"/>
      <c r="F1" s="1207"/>
      <c r="G1" s="1207"/>
    </row>
    <row r="2" spans="1:7" s="566" customFormat="1" ht="18" customHeight="1" x14ac:dyDescent="0.2">
      <c r="A2" s="1207" t="s">
        <v>2195</v>
      </c>
      <c r="B2" s="1207"/>
      <c r="C2" s="1207"/>
      <c r="D2" s="1207"/>
      <c r="E2" s="1207"/>
      <c r="F2" s="1207"/>
      <c r="G2" s="1207"/>
    </row>
    <row r="4" spans="1:7" ht="12.75" customHeight="1" x14ac:dyDescent="0.2">
      <c r="A4" s="565"/>
      <c r="B4" s="564"/>
      <c r="C4" s="563"/>
      <c r="D4" s="562">
        <v>1</v>
      </c>
      <c r="E4" s="562">
        <v>2</v>
      </c>
      <c r="F4" s="562">
        <v>3</v>
      </c>
      <c r="G4" s="562">
        <v>4</v>
      </c>
    </row>
    <row r="5" spans="1:7" s="559" customFormat="1" ht="12.75" customHeight="1" x14ac:dyDescent="0.2">
      <c r="A5" s="1233" t="s">
        <v>1753</v>
      </c>
      <c r="B5" s="1234"/>
      <c r="C5" s="1231" t="s">
        <v>1752</v>
      </c>
      <c r="D5" s="1230" t="s">
        <v>2194</v>
      </c>
      <c r="E5" s="1230"/>
      <c r="F5" s="1230" t="s">
        <v>2193</v>
      </c>
      <c r="G5" s="1230"/>
    </row>
    <row r="6" spans="1:7" s="559" customFormat="1" ht="21" x14ac:dyDescent="0.2">
      <c r="A6" s="1235"/>
      <c r="B6" s="1236"/>
      <c r="C6" s="1232"/>
      <c r="D6" s="561" t="s">
        <v>2192</v>
      </c>
      <c r="E6" s="561" t="s">
        <v>2191</v>
      </c>
      <c r="F6" s="560" t="s">
        <v>2192</v>
      </c>
      <c r="G6" s="560" t="s">
        <v>2191</v>
      </c>
    </row>
    <row r="7" spans="1:7" s="559" customFormat="1" x14ac:dyDescent="0.2">
      <c r="A7" s="526" t="s">
        <v>2005</v>
      </c>
      <c r="B7" s="526" t="s">
        <v>2190</v>
      </c>
      <c r="C7" s="525" t="s">
        <v>100</v>
      </c>
      <c r="D7" s="558">
        <v>12592670.28774</v>
      </c>
      <c r="E7" s="558">
        <v>326653.59991000005</v>
      </c>
      <c r="F7" s="558">
        <v>12056318.555950001</v>
      </c>
      <c r="G7" s="558">
        <v>321999.75323999999</v>
      </c>
    </row>
    <row r="8" spans="1:7" x14ac:dyDescent="0.2">
      <c r="A8" s="495" t="s">
        <v>2003</v>
      </c>
      <c r="B8" s="495" t="s">
        <v>2189</v>
      </c>
      <c r="C8" s="536" t="s">
        <v>100</v>
      </c>
      <c r="D8" s="558">
        <v>12602229.56342</v>
      </c>
      <c r="E8" s="558">
        <v>320616.39782000001</v>
      </c>
      <c r="F8" s="558">
        <v>12020892.424870001</v>
      </c>
      <c r="G8" s="558">
        <v>315361.76529000001</v>
      </c>
    </row>
    <row r="9" spans="1:7" x14ac:dyDescent="0.2">
      <c r="A9" s="513" t="s">
        <v>2001</v>
      </c>
      <c r="B9" s="513" t="s">
        <v>2188</v>
      </c>
      <c r="C9" s="535" t="s">
        <v>2187</v>
      </c>
      <c r="D9" s="524">
        <v>1503420.34803</v>
      </c>
      <c r="E9" s="524">
        <v>74995.500750000007</v>
      </c>
      <c r="F9" s="524">
        <v>1523548.7088299999</v>
      </c>
      <c r="G9" s="524">
        <v>83214.719389999998</v>
      </c>
    </row>
    <row r="10" spans="1:7" x14ac:dyDescent="0.2">
      <c r="A10" s="486" t="s">
        <v>1998</v>
      </c>
      <c r="B10" s="486" t="s">
        <v>2186</v>
      </c>
      <c r="C10" s="488" t="s">
        <v>2185</v>
      </c>
      <c r="D10" s="524">
        <v>431032.25338000001</v>
      </c>
      <c r="E10" s="524">
        <v>39551.636960000003</v>
      </c>
      <c r="F10" s="524">
        <v>430816.77474999998</v>
      </c>
      <c r="G10" s="524">
        <v>42048.606970000001</v>
      </c>
    </row>
    <row r="11" spans="1:7" x14ac:dyDescent="0.2">
      <c r="A11" s="486" t="s">
        <v>1995</v>
      </c>
      <c r="B11" s="486" t="s">
        <v>2184</v>
      </c>
      <c r="C11" s="488" t="s">
        <v>2183</v>
      </c>
      <c r="D11" s="524">
        <v>370.41133000000002</v>
      </c>
      <c r="E11" s="524">
        <v>49.237480000000005</v>
      </c>
      <c r="F11" s="524">
        <v>145.089</v>
      </c>
      <c r="G11" s="524"/>
    </row>
    <row r="12" spans="1:7" x14ac:dyDescent="0.2">
      <c r="A12" s="486" t="s">
        <v>1993</v>
      </c>
      <c r="B12" s="486" t="s">
        <v>2182</v>
      </c>
      <c r="C12" s="488" t="s">
        <v>2181</v>
      </c>
      <c r="D12" s="524">
        <v>440350.95705999999</v>
      </c>
      <c r="E12" s="524">
        <v>14681.984920000001</v>
      </c>
      <c r="F12" s="524">
        <v>407874.88280999998</v>
      </c>
      <c r="G12" s="524">
        <v>13598.81344</v>
      </c>
    </row>
    <row r="13" spans="1:7" x14ac:dyDescent="0.2">
      <c r="A13" s="486" t="s">
        <v>1990</v>
      </c>
      <c r="B13" s="486" t="s">
        <v>2180</v>
      </c>
      <c r="C13" s="488" t="s">
        <v>2179</v>
      </c>
      <c r="D13" s="524">
        <v>-8920.5118299999995</v>
      </c>
      <c r="E13" s="524"/>
      <c r="F13" s="524">
        <v>-10128.39724</v>
      </c>
      <c r="G13" s="524"/>
    </row>
    <row r="14" spans="1:7" x14ac:dyDescent="0.2">
      <c r="A14" s="486" t="s">
        <v>1987</v>
      </c>
      <c r="B14" s="486" t="s">
        <v>2178</v>
      </c>
      <c r="C14" s="488" t="s">
        <v>2177</v>
      </c>
      <c r="D14" s="524">
        <v>-38280.448020000003</v>
      </c>
      <c r="E14" s="524">
        <v>-764.41731000000004</v>
      </c>
      <c r="F14" s="524">
        <v>-41997.37268</v>
      </c>
      <c r="G14" s="524">
        <v>-498.58805999999998</v>
      </c>
    </row>
    <row r="15" spans="1:7" x14ac:dyDescent="0.2">
      <c r="A15" s="486" t="s">
        <v>1984</v>
      </c>
      <c r="B15" s="486" t="s">
        <v>2176</v>
      </c>
      <c r="C15" s="488" t="s">
        <v>2175</v>
      </c>
      <c r="D15" s="524">
        <v>-3285.7667200000001</v>
      </c>
      <c r="E15" s="524">
        <v>5244.5865000000003</v>
      </c>
      <c r="F15" s="524">
        <v>-4643.30357</v>
      </c>
      <c r="G15" s="524">
        <v>-2757.1072999999997</v>
      </c>
    </row>
    <row r="16" spans="1:7" x14ac:dyDescent="0.2">
      <c r="A16" s="486" t="s">
        <v>1981</v>
      </c>
      <c r="B16" s="486" t="s">
        <v>284</v>
      </c>
      <c r="C16" s="488" t="s">
        <v>2174</v>
      </c>
      <c r="D16" s="524">
        <v>738042.26203999994</v>
      </c>
      <c r="E16" s="524">
        <v>18787.856809999997</v>
      </c>
      <c r="F16" s="524">
        <v>697217.6174600001</v>
      </c>
      <c r="G16" s="524">
        <v>20215.014850000003</v>
      </c>
    </row>
    <row r="17" spans="1:7" x14ac:dyDescent="0.2">
      <c r="A17" s="486" t="s">
        <v>1978</v>
      </c>
      <c r="B17" s="486" t="s">
        <v>2173</v>
      </c>
      <c r="C17" s="488" t="s">
        <v>2172</v>
      </c>
      <c r="D17" s="524">
        <v>29661.67281</v>
      </c>
      <c r="E17" s="524">
        <v>729.75108</v>
      </c>
      <c r="F17" s="524">
        <v>35946.540770000007</v>
      </c>
      <c r="G17" s="524">
        <v>698.17628000000002</v>
      </c>
    </row>
    <row r="18" spans="1:7" x14ac:dyDescent="0.2">
      <c r="A18" s="486" t="s">
        <v>2171</v>
      </c>
      <c r="B18" s="486" t="s">
        <v>2170</v>
      </c>
      <c r="C18" s="488" t="s">
        <v>2169</v>
      </c>
      <c r="D18" s="524">
        <v>2381.2248500000001</v>
      </c>
      <c r="E18" s="524">
        <v>199.98373000000001</v>
      </c>
      <c r="F18" s="524">
        <v>2160.5469900000003</v>
      </c>
      <c r="G18" s="524">
        <v>130.60631000000001</v>
      </c>
    </row>
    <row r="19" spans="1:7" x14ac:dyDescent="0.2">
      <c r="A19" s="486" t="s">
        <v>2168</v>
      </c>
      <c r="B19" s="486" t="s">
        <v>2167</v>
      </c>
      <c r="C19" s="488" t="s">
        <v>2166</v>
      </c>
      <c r="D19" s="524">
        <v>-22849.869979999999</v>
      </c>
      <c r="E19" s="524">
        <v>-299.38703999999996</v>
      </c>
      <c r="F19" s="524">
        <v>-26437.279790000001</v>
      </c>
      <c r="G19" s="524">
        <v>-162.21975</v>
      </c>
    </row>
    <row r="20" spans="1:7" x14ac:dyDescent="0.2">
      <c r="A20" s="486" t="s">
        <v>2165</v>
      </c>
      <c r="B20" s="486" t="s">
        <v>2164</v>
      </c>
      <c r="C20" s="488" t="s">
        <v>2163</v>
      </c>
      <c r="D20" s="524">
        <v>626411.86809</v>
      </c>
      <c r="E20" s="524">
        <v>25150.703809999999</v>
      </c>
      <c r="F20" s="524">
        <v>625003.88305999991</v>
      </c>
      <c r="G20" s="524">
        <v>23238.499540000001</v>
      </c>
    </row>
    <row r="21" spans="1:7" x14ac:dyDescent="0.2">
      <c r="A21" s="486" t="s">
        <v>2162</v>
      </c>
      <c r="B21" s="486" t="s">
        <v>2161</v>
      </c>
      <c r="C21" s="488" t="s">
        <v>2160</v>
      </c>
      <c r="D21" s="524">
        <v>5820079.5873100003</v>
      </c>
      <c r="E21" s="524">
        <v>87393.278689999992</v>
      </c>
      <c r="F21" s="524">
        <v>5525962.0056800004</v>
      </c>
      <c r="G21" s="524">
        <v>82472.524620000011</v>
      </c>
    </row>
    <row r="22" spans="1:7" x14ac:dyDescent="0.2">
      <c r="A22" s="486" t="s">
        <v>2159</v>
      </c>
      <c r="B22" s="486" t="s">
        <v>2158</v>
      </c>
      <c r="C22" s="488" t="s">
        <v>2157</v>
      </c>
      <c r="D22" s="524">
        <v>1941534.8040999998</v>
      </c>
      <c r="E22" s="524">
        <v>26968.251390000001</v>
      </c>
      <c r="F22" s="524">
        <v>1839033.65139</v>
      </c>
      <c r="G22" s="524">
        <v>25464.208409999999</v>
      </c>
    </row>
    <row r="23" spans="1:7" x14ac:dyDescent="0.2">
      <c r="A23" s="486" t="s">
        <v>2156</v>
      </c>
      <c r="B23" s="486" t="s">
        <v>2155</v>
      </c>
      <c r="C23" s="488" t="s">
        <v>2154</v>
      </c>
      <c r="D23" s="524">
        <v>23877.98431</v>
      </c>
      <c r="E23" s="524">
        <v>334.85539</v>
      </c>
      <c r="F23" s="524">
        <v>23073.456449999998</v>
      </c>
      <c r="G23" s="524">
        <v>331.76963000000001</v>
      </c>
    </row>
    <row r="24" spans="1:7" x14ac:dyDescent="0.2">
      <c r="A24" s="486" t="s">
        <v>2153</v>
      </c>
      <c r="B24" s="486" t="s">
        <v>2152</v>
      </c>
      <c r="C24" s="488" t="s">
        <v>2151</v>
      </c>
      <c r="D24" s="524">
        <v>136922.31618999998</v>
      </c>
      <c r="E24" s="524">
        <v>2595.8800799999999</v>
      </c>
      <c r="F24" s="524">
        <v>104927.71901999999</v>
      </c>
      <c r="G24" s="524">
        <v>2236.77043</v>
      </c>
    </row>
    <row r="25" spans="1:7" x14ac:dyDescent="0.2">
      <c r="A25" s="486" t="s">
        <v>2150</v>
      </c>
      <c r="B25" s="486" t="s">
        <v>2149</v>
      </c>
      <c r="C25" s="488" t="s">
        <v>2148</v>
      </c>
      <c r="D25" s="524">
        <v>6938.1380300000001</v>
      </c>
      <c r="E25" s="524">
        <v>24.591060000000002</v>
      </c>
      <c r="F25" s="524">
        <v>6858.22973</v>
      </c>
      <c r="G25" s="524">
        <v>288.11556999999999</v>
      </c>
    </row>
    <row r="26" spans="1:7" x14ac:dyDescent="0.2">
      <c r="A26" s="486" t="s">
        <v>2147</v>
      </c>
      <c r="B26" s="486" t="s">
        <v>2146</v>
      </c>
      <c r="C26" s="488" t="s">
        <v>2145</v>
      </c>
      <c r="D26" s="524">
        <v>526.98691000000008</v>
      </c>
      <c r="E26" s="524">
        <v>315.41509000000002</v>
      </c>
      <c r="F26" s="524">
        <v>535.63350000000003</v>
      </c>
      <c r="G26" s="524">
        <v>371.15249999999997</v>
      </c>
    </row>
    <row r="27" spans="1:7" x14ac:dyDescent="0.2">
      <c r="A27" s="486" t="s">
        <v>2144</v>
      </c>
      <c r="B27" s="486" t="s">
        <v>2143</v>
      </c>
      <c r="C27" s="488" t="s">
        <v>2142</v>
      </c>
      <c r="D27" s="524">
        <v>4.3789999999999996</v>
      </c>
      <c r="E27" s="524"/>
      <c r="F27" s="524">
        <v>3.84</v>
      </c>
      <c r="G27" s="524">
        <v>-73.322000000000003</v>
      </c>
    </row>
    <row r="28" spans="1:7" x14ac:dyDescent="0.2">
      <c r="A28" s="486" t="s">
        <v>2141</v>
      </c>
      <c r="B28" s="486" t="s">
        <v>2140</v>
      </c>
      <c r="C28" s="488" t="s">
        <v>2139</v>
      </c>
      <c r="D28" s="524">
        <v>1751.40463</v>
      </c>
      <c r="E28" s="524">
        <v>220.71423999999999</v>
      </c>
      <c r="F28" s="524">
        <v>1710.02918</v>
      </c>
      <c r="G28" s="524">
        <v>187.58864000000003</v>
      </c>
    </row>
    <row r="29" spans="1:7" x14ac:dyDescent="0.2">
      <c r="A29" s="486" t="s">
        <v>2138</v>
      </c>
      <c r="B29" s="486" t="s">
        <v>2062</v>
      </c>
      <c r="C29" s="488" t="s">
        <v>2137</v>
      </c>
      <c r="D29" s="524">
        <v>40.636720000000004</v>
      </c>
      <c r="E29" s="524"/>
      <c r="F29" s="524">
        <v>16.680419999999998</v>
      </c>
      <c r="G29" s="524"/>
    </row>
    <row r="30" spans="1:7" x14ac:dyDescent="0.2">
      <c r="A30" s="486" t="s">
        <v>2136</v>
      </c>
      <c r="B30" s="486" t="s">
        <v>2060</v>
      </c>
      <c r="C30" s="488" t="s">
        <v>2135</v>
      </c>
      <c r="D30" s="524">
        <v>604.02053999999998</v>
      </c>
      <c r="E30" s="524">
        <v>0.1</v>
      </c>
      <c r="F30" s="524">
        <v>1097.21363</v>
      </c>
      <c r="G30" s="524">
        <v>9.7249999999999996</v>
      </c>
    </row>
    <row r="31" spans="1:7" x14ac:dyDescent="0.2">
      <c r="A31" s="486" t="s">
        <v>2134</v>
      </c>
      <c r="B31" s="486" t="s">
        <v>2133</v>
      </c>
      <c r="C31" s="488" t="s">
        <v>2132</v>
      </c>
      <c r="D31" s="524"/>
      <c r="E31" s="524"/>
      <c r="F31" s="524"/>
      <c r="G31" s="524"/>
    </row>
    <row r="32" spans="1:7" x14ac:dyDescent="0.2">
      <c r="A32" s="486" t="s">
        <v>2131</v>
      </c>
      <c r="B32" s="486" t="s">
        <v>2130</v>
      </c>
      <c r="C32" s="488" t="s">
        <v>2129</v>
      </c>
      <c r="D32" s="524">
        <v>22580.568319999998</v>
      </c>
      <c r="E32" s="524">
        <v>258.66403000000003</v>
      </c>
      <c r="F32" s="524">
        <v>24330.026260000002</v>
      </c>
      <c r="G32" s="524">
        <v>338.92690999999996</v>
      </c>
    </row>
    <row r="33" spans="1:7" x14ac:dyDescent="0.2">
      <c r="A33" s="486" t="s">
        <v>2128</v>
      </c>
      <c r="B33" s="486" t="s">
        <v>2127</v>
      </c>
      <c r="C33" s="488" t="s">
        <v>2126</v>
      </c>
      <c r="D33" s="524">
        <v>5218.4574199999997</v>
      </c>
      <c r="E33" s="524">
        <v>25.843349999999997</v>
      </c>
      <c r="F33" s="524">
        <v>5567.6016799999998</v>
      </c>
      <c r="G33" s="524">
        <v>175.55199999999999</v>
      </c>
    </row>
    <row r="34" spans="1:7" x14ac:dyDescent="0.2">
      <c r="A34" s="486" t="s">
        <v>2125</v>
      </c>
      <c r="B34" s="486" t="s">
        <v>2124</v>
      </c>
      <c r="C34" s="488" t="s">
        <v>2123</v>
      </c>
      <c r="D34" s="524">
        <v>932.02360999999996</v>
      </c>
      <c r="E34" s="524"/>
      <c r="F34" s="524">
        <v>1378.7198600000002</v>
      </c>
      <c r="G34" s="524"/>
    </row>
    <row r="35" spans="1:7" x14ac:dyDescent="0.2">
      <c r="A35" s="486" t="s">
        <v>2122</v>
      </c>
      <c r="B35" s="486" t="s">
        <v>2121</v>
      </c>
      <c r="C35" s="488" t="s">
        <v>2120</v>
      </c>
      <c r="D35" s="524">
        <v>734304.74961000006</v>
      </c>
      <c r="E35" s="524">
        <v>20847.929510000002</v>
      </c>
      <c r="F35" s="524">
        <v>624848.29219000007</v>
      </c>
      <c r="G35" s="524">
        <v>21410.999809999998</v>
      </c>
    </row>
    <row r="36" spans="1:7" x14ac:dyDescent="0.2">
      <c r="A36" s="486" t="s">
        <v>2119</v>
      </c>
      <c r="B36" s="486" t="s">
        <v>2118</v>
      </c>
      <c r="C36" s="488" t="s">
        <v>2117</v>
      </c>
      <c r="D36" s="524"/>
      <c r="E36" s="524"/>
      <c r="F36" s="524"/>
      <c r="G36" s="524"/>
    </row>
    <row r="37" spans="1:7" x14ac:dyDescent="0.2">
      <c r="A37" s="486" t="s">
        <v>2116</v>
      </c>
      <c r="B37" s="486" t="s">
        <v>2115</v>
      </c>
      <c r="C37" s="488" t="s">
        <v>2114</v>
      </c>
      <c r="D37" s="524">
        <v>6882.3405300000004</v>
      </c>
      <c r="E37" s="524"/>
      <c r="F37" s="524">
        <v>992.25761999999997</v>
      </c>
      <c r="G37" s="524">
        <v>52.0017</v>
      </c>
    </row>
    <row r="38" spans="1:7" x14ac:dyDescent="0.2">
      <c r="A38" s="486" t="s">
        <v>2113</v>
      </c>
      <c r="B38" s="486" t="s">
        <v>2112</v>
      </c>
      <c r="C38" s="488" t="s">
        <v>2111</v>
      </c>
      <c r="D38" s="524"/>
      <c r="E38" s="524"/>
      <c r="F38" s="524"/>
      <c r="G38" s="524"/>
    </row>
    <row r="39" spans="1:7" x14ac:dyDescent="0.2">
      <c r="A39" s="486" t="s">
        <v>2110</v>
      </c>
      <c r="B39" s="486" t="s">
        <v>2109</v>
      </c>
      <c r="C39" s="488" t="s">
        <v>2108</v>
      </c>
      <c r="D39" s="524">
        <v>4.2839999999999998</v>
      </c>
      <c r="E39" s="524"/>
      <c r="F39" s="524">
        <v>-8756.723</v>
      </c>
      <c r="G39" s="524"/>
    </row>
    <row r="40" spans="1:7" x14ac:dyDescent="0.2">
      <c r="A40" s="486" t="s">
        <v>2107</v>
      </c>
      <c r="B40" s="486" t="s">
        <v>2106</v>
      </c>
      <c r="C40" s="488" t="s">
        <v>2105</v>
      </c>
      <c r="D40" s="524">
        <v>604.46083999999996</v>
      </c>
      <c r="E40" s="524">
        <v>315.42546999999996</v>
      </c>
      <c r="F40" s="524">
        <v>-298.38436999999999</v>
      </c>
      <c r="G40" s="524">
        <v>-76.450879999999998</v>
      </c>
    </row>
    <row r="41" spans="1:7" x14ac:dyDescent="0.2">
      <c r="A41" s="486" t="s">
        <v>2104</v>
      </c>
      <c r="B41" s="486" t="s">
        <v>2103</v>
      </c>
      <c r="C41" s="488" t="s">
        <v>2102</v>
      </c>
      <c r="D41" s="524">
        <v>6111.6548700000003</v>
      </c>
      <c r="E41" s="524">
        <v>90.261499999999998</v>
      </c>
      <c r="F41" s="524">
        <v>4640.9268499999998</v>
      </c>
      <c r="G41" s="524">
        <v>67.086830000000006</v>
      </c>
    </row>
    <row r="42" spans="1:7" x14ac:dyDescent="0.2">
      <c r="A42" s="486" t="s">
        <v>2101</v>
      </c>
      <c r="B42" s="486" t="s">
        <v>2100</v>
      </c>
      <c r="C42" s="488" t="s">
        <v>2099</v>
      </c>
      <c r="D42" s="524">
        <v>156771.52959999998</v>
      </c>
      <c r="E42" s="524">
        <v>1692.31323</v>
      </c>
      <c r="F42" s="524">
        <v>172666.00300999999</v>
      </c>
      <c r="G42" s="524">
        <v>1254.6902</v>
      </c>
    </row>
    <row r="43" spans="1:7" x14ac:dyDescent="0.2">
      <c r="A43" s="486" t="s">
        <v>2098</v>
      </c>
      <c r="B43" s="486" t="s">
        <v>2097</v>
      </c>
      <c r="C43" s="488" t="s">
        <v>2096</v>
      </c>
      <c r="D43" s="524">
        <v>38204.835840000007</v>
      </c>
      <c r="E43" s="524">
        <v>1205.4371000000001</v>
      </c>
      <c r="F43" s="524">
        <v>52797.555380000005</v>
      </c>
      <c r="G43" s="524">
        <v>1123.90425</v>
      </c>
    </row>
    <row r="44" spans="1:7" x14ac:dyDescent="0.2">
      <c r="A44" s="495" t="s">
        <v>1975</v>
      </c>
      <c r="B44" s="495" t="s">
        <v>2095</v>
      </c>
      <c r="C44" s="536" t="s">
        <v>100</v>
      </c>
      <c r="D44" s="558">
        <v>2049.7378899999999</v>
      </c>
      <c r="E44" s="558">
        <v>21.74982</v>
      </c>
      <c r="F44" s="558">
        <v>2165.93417</v>
      </c>
      <c r="G44" s="558">
        <v>3.1069899999999997</v>
      </c>
    </row>
    <row r="45" spans="1:7" x14ac:dyDescent="0.2">
      <c r="A45" s="486" t="s">
        <v>1973</v>
      </c>
      <c r="B45" s="486" t="s">
        <v>2094</v>
      </c>
      <c r="C45" s="488" t="s">
        <v>2093</v>
      </c>
      <c r="D45" s="524"/>
      <c r="E45" s="524"/>
      <c r="F45" s="524"/>
      <c r="G45" s="524"/>
    </row>
    <row r="46" spans="1:7" x14ac:dyDescent="0.2">
      <c r="A46" s="486" t="s">
        <v>1971</v>
      </c>
      <c r="B46" s="486" t="s">
        <v>2034</v>
      </c>
      <c r="C46" s="488" t="s">
        <v>2092</v>
      </c>
      <c r="D46" s="524">
        <v>1050.3490800000002</v>
      </c>
      <c r="E46" s="524"/>
      <c r="F46" s="524">
        <v>793.23004000000003</v>
      </c>
      <c r="G46" s="524"/>
    </row>
    <row r="47" spans="1:7" x14ac:dyDescent="0.2">
      <c r="A47" s="486" t="s">
        <v>1968</v>
      </c>
      <c r="B47" s="486" t="s">
        <v>2091</v>
      </c>
      <c r="C47" s="488" t="s">
        <v>2090</v>
      </c>
      <c r="D47" s="524">
        <v>426.16496000000001</v>
      </c>
      <c r="E47" s="524">
        <v>20.551669999999998</v>
      </c>
      <c r="F47" s="524">
        <v>628.99360000000001</v>
      </c>
      <c r="G47" s="524">
        <v>1.6710499999999999</v>
      </c>
    </row>
    <row r="48" spans="1:7" x14ac:dyDescent="0.2">
      <c r="A48" s="486" t="s">
        <v>1965</v>
      </c>
      <c r="B48" s="486" t="s">
        <v>2089</v>
      </c>
      <c r="C48" s="488" t="s">
        <v>2088</v>
      </c>
      <c r="D48" s="524"/>
      <c r="E48" s="524"/>
      <c r="F48" s="524"/>
      <c r="G48" s="524">
        <v>0.1419</v>
      </c>
    </row>
    <row r="49" spans="1:7" x14ac:dyDescent="0.2">
      <c r="A49" s="486" t="s">
        <v>1962</v>
      </c>
      <c r="B49" s="486" t="s">
        <v>2087</v>
      </c>
      <c r="C49" s="488" t="s">
        <v>2086</v>
      </c>
      <c r="D49" s="524">
        <v>573.22384999999997</v>
      </c>
      <c r="E49" s="524">
        <v>1.19815</v>
      </c>
      <c r="F49" s="524">
        <v>743.71053000000006</v>
      </c>
      <c r="G49" s="524">
        <v>1.2940399999999999</v>
      </c>
    </row>
    <row r="50" spans="1:7" x14ac:dyDescent="0.2">
      <c r="A50" s="495" t="s">
        <v>1944</v>
      </c>
      <c r="B50" s="495" t="s">
        <v>2085</v>
      </c>
      <c r="C50" s="536" t="s">
        <v>100</v>
      </c>
      <c r="D50" s="558">
        <v>15.50375</v>
      </c>
      <c r="E50" s="558">
        <v>0</v>
      </c>
      <c r="F50" s="558">
        <v>11961.11318</v>
      </c>
      <c r="G50" s="558">
        <v>0</v>
      </c>
    </row>
    <row r="51" spans="1:7" x14ac:dyDescent="0.2">
      <c r="A51" s="486" t="s">
        <v>1942</v>
      </c>
      <c r="B51" s="486" t="s">
        <v>2084</v>
      </c>
      <c r="C51" s="488" t="s">
        <v>2083</v>
      </c>
      <c r="D51" s="524"/>
      <c r="E51" s="524"/>
      <c r="F51" s="524"/>
      <c r="G51" s="524"/>
    </row>
    <row r="52" spans="1:7" x14ac:dyDescent="0.2">
      <c r="A52" s="486" t="s">
        <v>1939</v>
      </c>
      <c r="B52" s="486" t="s">
        <v>2082</v>
      </c>
      <c r="C52" s="488" t="s">
        <v>2081</v>
      </c>
      <c r="D52" s="524">
        <v>15.50375</v>
      </c>
      <c r="E52" s="524"/>
      <c r="F52" s="524">
        <v>11961.11318</v>
      </c>
      <c r="G52" s="524"/>
    </row>
    <row r="53" spans="1:7" x14ac:dyDescent="0.2">
      <c r="A53" s="495" t="s">
        <v>2080</v>
      </c>
      <c r="B53" s="495" t="s">
        <v>1618</v>
      </c>
      <c r="C53" s="536" t="s">
        <v>100</v>
      </c>
      <c r="D53" s="558">
        <v>-11624.517320000001</v>
      </c>
      <c r="E53" s="558">
        <v>6015.4522699999998</v>
      </c>
      <c r="F53" s="558">
        <v>21299.083730000002</v>
      </c>
      <c r="G53" s="558">
        <v>6634.8809600000004</v>
      </c>
    </row>
    <row r="54" spans="1:7" x14ac:dyDescent="0.2">
      <c r="A54" s="486" t="s">
        <v>2079</v>
      </c>
      <c r="B54" s="486" t="s">
        <v>1618</v>
      </c>
      <c r="C54" s="488" t="s">
        <v>2078</v>
      </c>
      <c r="D54" s="524">
        <v>-8441.9573199999995</v>
      </c>
      <c r="E54" s="524">
        <v>6015.4522699999998</v>
      </c>
      <c r="F54" s="524">
        <v>21117.063730000002</v>
      </c>
      <c r="G54" s="524">
        <v>6634.8809600000004</v>
      </c>
    </row>
    <row r="55" spans="1:7" x14ac:dyDescent="0.2">
      <c r="A55" s="486" t="s">
        <v>2077</v>
      </c>
      <c r="B55" s="486" t="s">
        <v>2076</v>
      </c>
      <c r="C55" s="488" t="s">
        <v>2075</v>
      </c>
      <c r="D55" s="524">
        <v>-3182.56</v>
      </c>
      <c r="E55" s="524"/>
      <c r="F55" s="524">
        <v>182.02</v>
      </c>
      <c r="G55" s="524"/>
    </row>
    <row r="56" spans="1:7" x14ac:dyDescent="0.2">
      <c r="A56" s="495" t="s">
        <v>1898</v>
      </c>
      <c r="B56" s="495" t="s">
        <v>2074</v>
      </c>
      <c r="C56" s="536" t="s">
        <v>100</v>
      </c>
      <c r="D56" s="558">
        <v>12388955.109610001</v>
      </c>
      <c r="E56" s="558">
        <v>390593.19045999995</v>
      </c>
      <c r="F56" s="558">
        <v>11986752.91605</v>
      </c>
      <c r="G56" s="558">
        <v>384937.77801000001</v>
      </c>
    </row>
    <row r="57" spans="1:7" x14ac:dyDescent="0.2">
      <c r="A57" s="495" t="s">
        <v>1896</v>
      </c>
      <c r="B57" s="495" t="s">
        <v>2073</v>
      </c>
      <c r="C57" s="536" t="s">
        <v>100</v>
      </c>
      <c r="D57" s="558">
        <v>5884077.0638800003</v>
      </c>
      <c r="E57" s="558">
        <v>386151.96794</v>
      </c>
      <c r="F57" s="558">
        <v>5798905.1657600002</v>
      </c>
      <c r="G57" s="558">
        <v>381041.37742999999</v>
      </c>
    </row>
    <row r="58" spans="1:7" x14ac:dyDescent="0.2">
      <c r="A58" s="486" t="s">
        <v>1894</v>
      </c>
      <c r="B58" s="486" t="s">
        <v>2072</v>
      </c>
      <c r="C58" s="488" t="s">
        <v>2071</v>
      </c>
      <c r="D58" s="524">
        <v>17243.493609999998</v>
      </c>
      <c r="E58" s="524">
        <v>28185.49266</v>
      </c>
      <c r="F58" s="524">
        <v>16840.420170000001</v>
      </c>
      <c r="G58" s="524">
        <v>23652.386010000002</v>
      </c>
    </row>
    <row r="59" spans="1:7" x14ac:dyDescent="0.2">
      <c r="A59" s="486" t="s">
        <v>1891</v>
      </c>
      <c r="B59" s="486" t="s">
        <v>2070</v>
      </c>
      <c r="C59" s="488" t="s">
        <v>2069</v>
      </c>
      <c r="D59" s="524">
        <v>5109591.7619500002</v>
      </c>
      <c r="E59" s="524">
        <v>264781.91762000002</v>
      </c>
      <c r="F59" s="524">
        <v>5021760.4183999998</v>
      </c>
      <c r="G59" s="524">
        <v>267635.00144999998</v>
      </c>
    </row>
    <row r="60" spans="1:7" x14ac:dyDescent="0.2">
      <c r="A60" s="486" t="s">
        <v>1888</v>
      </c>
      <c r="B60" s="486" t="s">
        <v>2068</v>
      </c>
      <c r="C60" s="488" t="s">
        <v>2067</v>
      </c>
      <c r="D60" s="524">
        <v>7560.6721900000002</v>
      </c>
      <c r="E60" s="524">
        <v>60584.388140000003</v>
      </c>
      <c r="F60" s="524">
        <v>8873.8735299999989</v>
      </c>
      <c r="G60" s="524">
        <v>59231.22178</v>
      </c>
    </row>
    <row r="61" spans="1:7" x14ac:dyDescent="0.2">
      <c r="A61" s="486" t="s">
        <v>1885</v>
      </c>
      <c r="B61" s="486" t="s">
        <v>2066</v>
      </c>
      <c r="C61" s="488" t="s">
        <v>2065</v>
      </c>
      <c r="D61" s="524">
        <v>531017.82992000005</v>
      </c>
      <c r="E61" s="524">
        <v>21138.39241</v>
      </c>
      <c r="F61" s="524">
        <v>496559.34243000002</v>
      </c>
      <c r="G61" s="524">
        <v>19027.178230000001</v>
      </c>
    </row>
    <row r="62" spans="1:7" x14ac:dyDescent="0.2">
      <c r="A62" s="486" t="s">
        <v>1873</v>
      </c>
      <c r="B62" s="486" t="s">
        <v>2064</v>
      </c>
      <c r="C62" s="488" t="s">
        <v>2063</v>
      </c>
      <c r="D62" s="524">
        <v>348.57592</v>
      </c>
      <c r="E62" s="524">
        <v>129.72683000000001</v>
      </c>
      <c r="F62" s="524">
        <v>222.96695000000003</v>
      </c>
      <c r="G62" s="524">
        <v>114.95</v>
      </c>
    </row>
    <row r="63" spans="1:7" x14ac:dyDescent="0.2">
      <c r="A63" s="486" t="s">
        <v>1870</v>
      </c>
      <c r="B63" s="486" t="s">
        <v>2062</v>
      </c>
      <c r="C63" s="488" t="s">
        <v>2061</v>
      </c>
      <c r="D63" s="524">
        <v>690.00214000000005</v>
      </c>
      <c r="E63" s="524">
        <v>10.763299999999999</v>
      </c>
      <c r="F63" s="524">
        <v>1003.83468</v>
      </c>
      <c r="G63" s="524">
        <v>51.877690000000001</v>
      </c>
    </row>
    <row r="64" spans="1:7" x14ac:dyDescent="0.2">
      <c r="A64" s="486" t="s">
        <v>1867</v>
      </c>
      <c r="B64" s="486" t="s">
        <v>2060</v>
      </c>
      <c r="C64" s="488" t="s">
        <v>2059</v>
      </c>
      <c r="D64" s="524">
        <v>1863.0129999999999</v>
      </c>
      <c r="E64" s="524">
        <v>1</v>
      </c>
      <c r="F64" s="524">
        <v>27.649000000000001</v>
      </c>
      <c r="G64" s="524">
        <v>6.0442299999999998</v>
      </c>
    </row>
    <row r="65" spans="1:7" x14ac:dyDescent="0.2">
      <c r="A65" s="486" t="s">
        <v>2058</v>
      </c>
      <c r="B65" s="486" t="s">
        <v>2057</v>
      </c>
      <c r="C65" s="488" t="s">
        <v>2056</v>
      </c>
      <c r="D65" s="524">
        <v>94.354729999999989</v>
      </c>
      <c r="E65" s="524">
        <v>0.152</v>
      </c>
      <c r="F65" s="524">
        <v>76.602289999999996</v>
      </c>
      <c r="G65" s="524">
        <v>4.05</v>
      </c>
    </row>
    <row r="66" spans="1:7" x14ac:dyDescent="0.2">
      <c r="A66" s="486" t="s">
        <v>2055</v>
      </c>
      <c r="B66" s="486" t="s">
        <v>2054</v>
      </c>
      <c r="C66" s="488" t="s">
        <v>2053</v>
      </c>
      <c r="D66" s="524">
        <v>35702.518799999998</v>
      </c>
      <c r="E66" s="524">
        <v>447.96651000000003</v>
      </c>
      <c r="F66" s="524">
        <v>40506.502770000006</v>
      </c>
      <c r="G66" s="524">
        <v>581.36318000000006</v>
      </c>
    </row>
    <row r="67" spans="1:7" x14ac:dyDescent="0.2">
      <c r="A67" s="486" t="s">
        <v>2052</v>
      </c>
      <c r="B67" s="486" t="s">
        <v>2051</v>
      </c>
      <c r="C67" s="488" t="s">
        <v>2050</v>
      </c>
      <c r="D67" s="524"/>
      <c r="E67" s="524"/>
      <c r="F67" s="524"/>
      <c r="G67" s="524"/>
    </row>
    <row r="68" spans="1:7" x14ac:dyDescent="0.2">
      <c r="A68" s="486" t="s">
        <v>2049</v>
      </c>
      <c r="B68" s="486" t="s">
        <v>2048</v>
      </c>
      <c r="C68" s="488" t="s">
        <v>2047</v>
      </c>
      <c r="D68" s="524">
        <v>6042.8184299999994</v>
      </c>
      <c r="E68" s="524">
        <v>137.94826</v>
      </c>
      <c r="F68" s="524">
        <v>4907.9842399999998</v>
      </c>
      <c r="G68" s="524">
        <v>90.235900000000001</v>
      </c>
    </row>
    <row r="69" spans="1:7" x14ac:dyDescent="0.2">
      <c r="A69" s="486" t="s">
        <v>2046</v>
      </c>
      <c r="B69" s="486" t="s">
        <v>2045</v>
      </c>
      <c r="C69" s="488" t="s">
        <v>2044</v>
      </c>
      <c r="D69" s="524"/>
      <c r="E69" s="524"/>
      <c r="F69" s="524">
        <v>9.7210000000000001</v>
      </c>
      <c r="G69" s="524"/>
    </row>
    <row r="70" spans="1:7" x14ac:dyDescent="0.2">
      <c r="A70" s="486" t="s">
        <v>2043</v>
      </c>
      <c r="B70" s="486" t="s">
        <v>2042</v>
      </c>
      <c r="C70" s="488" t="s">
        <v>2041</v>
      </c>
      <c r="D70" s="524">
        <v>114406.18114</v>
      </c>
      <c r="E70" s="524">
        <v>449.83305999999999</v>
      </c>
      <c r="F70" s="524">
        <v>114008.30647</v>
      </c>
      <c r="G70" s="524">
        <v>395.73440999999997</v>
      </c>
    </row>
    <row r="71" spans="1:7" x14ac:dyDescent="0.2">
      <c r="A71" s="486" t="s">
        <v>2040</v>
      </c>
      <c r="B71" s="486" t="s">
        <v>2039</v>
      </c>
      <c r="C71" s="488" t="s">
        <v>2038</v>
      </c>
      <c r="D71" s="524">
        <v>59515.842049999999</v>
      </c>
      <c r="E71" s="524">
        <v>10284.38715</v>
      </c>
      <c r="F71" s="524">
        <v>94107.543829999995</v>
      </c>
      <c r="G71" s="524">
        <v>10251.334550000001</v>
      </c>
    </row>
    <row r="72" spans="1:7" x14ac:dyDescent="0.2">
      <c r="A72" s="495" t="s">
        <v>1864</v>
      </c>
      <c r="B72" s="495" t="s">
        <v>2037</v>
      </c>
      <c r="C72" s="536" t="s">
        <v>100</v>
      </c>
      <c r="D72" s="558">
        <v>74455.919640000007</v>
      </c>
      <c r="E72" s="558">
        <v>100.66364</v>
      </c>
      <c r="F72" s="558">
        <v>67795.592489999995</v>
      </c>
      <c r="G72" s="558">
        <v>51.98357</v>
      </c>
    </row>
    <row r="73" spans="1:7" x14ac:dyDescent="0.2">
      <c r="A73" s="486" t="s">
        <v>1862</v>
      </c>
      <c r="B73" s="486" t="s">
        <v>2036</v>
      </c>
      <c r="C73" s="488" t="s">
        <v>2035</v>
      </c>
      <c r="D73" s="524"/>
      <c r="E73" s="524"/>
      <c r="F73" s="524"/>
      <c r="G73" s="524"/>
    </row>
    <row r="74" spans="1:7" x14ac:dyDescent="0.2">
      <c r="A74" s="486" t="s">
        <v>1859</v>
      </c>
      <c r="B74" s="486" t="s">
        <v>2034</v>
      </c>
      <c r="C74" s="488" t="s">
        <v>2033</v>
      </c>
      <c r="D74" s="524">
        <v>2361.48236</v>
      </c>
      <c r="E74" s="524">
        <v>2.9710799999999997</v>
      </c>
      <c r="F74" s="524">
        <v>3284.5399700000003</v>
      </c>
      <c r="G74" s="524">
        <v>7.5385400000000002</v>
      </c>
    </row>
    <row r="75" spans="1:7" x14ac:dyDescent="0.2">
      <c r="A75" s="486" t="s">
        <v>1856</v>
      </c>
      <c r="B75" s="486" t="s">
        <v>2032</v>
      </c>
      <c r="C75" s="488" t="s">
        <v>2031</v>
      </c>
      <c r="D75" s="524">
        <v>223.72785999999999</v>
      </c>
      <c r="E75" s="524">
        <v>6.1078100000000006</v>
      </c>
      <c r="F75" s="524">
        <v>167.90823999999998</v>
      </c>
      <c r="G75" s="524">
        <v>1.0637699999999999</v>
      </c>
    </row>
    <row r="76" spans="1:7" x14ac:dyDescent="0.2">
      <c r="A76" s="486" t="s">
        <v>1853</v>
      </c>
      <c r="B76" s="486" t="s">
        <v>2030</v>
      </c>
      <c r="C76" s="488" t="s">
        <v>2029</v>
      </c>
      <c r="D76" s="524">
        <v>1.74</v>
      </c>
      <c r="E76" s="524"/>
      <c r="F76" s="524">
        <v>29</v>
      </c>
      <c r="G76" s="524"/>
    </row>
    <row r="77" spans="1:7" x14ac:dyDescent="0.2">
      <c r="A77" s="486" t="s">
        <v>1847</v>
      </c>
      <c r="B77" s="486" t="s">
        <v>2028</v>
      </c>
      <c r="C77" s="488" t="s">
        <v>2027</v>
      </c>
      <c r="D77" s="524">
        <v>71868.969420000009</v>
      </c>
      <c r="E77" s="524">
        <v>91.58475</v>
      </c>
      <c r="F77" s="524">
        <v>64314.14428</v>
      </c>
      <c r="G77" s="524">
        <v>43.381260000000005</v>
      </c>
    </row>
    <row r="78" spans="1:7" x14ac:dyDescent="0.2">
      <c r="A78" s="495" t="s">
        <v>2026</v>
      </c>
      <c r="B78" s="495" t="s">
        <v>2025</v>
      </c>
      <c r="C78" s="536" t="s">
        <v>100</v>
      </c>
      <c r="D78" s="558">
        <v>6430422.1260900004</v>
      </c>
      <c r="E78" s="558">
        <v>4340.5588799999996</v>
      </c>
      <c r="F78" s="558">
        <v>6120052.1578000002</v>
      </c>
      <c r="G78" s="558">
        <v>3844.4170099999997</v>
      </c>
    </row>
    <row r="79" spans="1:7" x14ac:dyDescent="0.2">
      <c r="A79" s="486" t="s">
        <v>2024</v>
      </c>
      <c r="B79" s="486" t="s">
        <v>2023</v>
      </c>
      <c r="C79" s="488" t="s">
        <v>2022</v>
      </c>
      <c r="D79" s="524"/>
      <c r="E79" s="524"/>
      <c r="F79" s="524"/>
      <c r="G79" s="524"/>
    </row>
    <row r="80" spans="1:7" x14ac:dyDescent="0.2">
      <c r="A80" s="486" t="s">
        <v>2021</v>
      </c>
      <c r="B80" s="486" t="s">
        <v>2020</v>
      </c>
      <c r="C80" s="488" t="s">
        <v>2019</v>
      </c>
      <c r="D80" s="524">
        <v>6430422.1260900004</v>
      </c>
      <c r="E80" s="524">
        <v>4340.5588799999996</v>
      </c>
      <c r="F80" s="524">
        <v>6120052.1578000002</v>
      </c>
      <c r="G80" s="524">
        <v>3844.4170099999997</v>
      </c>
    </row>
    <row r="81" spans="1:7" x14ac:dyDescent="0.2">
      <c r="A81" s="495" t="s">
        <v>1747</v>
      </c>
      <c r="B81" s="495" t="s">
        <v>2018</v>
      </c>
      <c r="C81" s="536" t="s">
        <v>100</v>
      </c>
      <c r="D81" s="558">
        <v>0</v>
      </c>
      <c r="E81" s="558">
        <v>0</v>
      </c>
      <c r="F81" s="558">
        <v>0</v>
      </c>
      <c r="G81" s="558">
        <v>0</v>
      </c>
    </row>
    <row r="82" spans="1:7" x14ac:dyDescent="0.2">
      <c r="A82" s="495" t="s">
        <v>2017</v>
      </c>
      <c r="B82" s="495" t="s">
        <v>2016</v>
      </c>
      <c r="C82" s="536" t="s">
        <v>100</v>
      </c>
      <c r="D82" s="558">
        <v>-215339.69545</v>
      </c>
      <c r="E82" s="558">
        <v>69955.042819999988</v>
      </c>
      <c r="F82" s="558">
        <v>-48266.556170000003</v>
      </c>
      <c r="G82" s="558">
        <v>69572.905729999999</v>
      </c>
    </row>
    <row r="83" spans="1:7" x14ac:dyDescent="0.2">
      <c r="A83" s="495" t="s">
        <v>2015</v>
      </c>
      <c r="B83" s="495" t="s">
        <v>1702</v>
      </c>
      <c r="C83" s="536" t="s">
        <v>100</v>
      </c>
      <c r="D83" s="558">
        <v>-203715.17812999999</v>
      </c>
      <c r="E83" s="558">
        <v>63939.590549999994</v>
      </c>
      <c r="F83" s="558">
        <v>-69565.639900000009</v>
      </c>
      <c r="G83" s="558">
        <v>62938.024770000004</v>
      </c>
    </row>
  </sheetData>
  <mergeCells count="6">
    <mergeCell ref="A1:G1"/>
    <mergeCell ref="D5:E5"/>
    <mergeCell ref="F5:G5"/>
    <mergeCell ref="A2:G2"/>
    <mergeCell ref="C5:C6"/>
    <mergeCell ref="A5:B6"/>
  </mergeCells>
  <printOptions horizontalCentered="1"/>
  <pageMargins left="0.39370078740157483" right="0.39370078740157483" top="0.59055118110236227" bottom="0.39370078740157483" header="0.31496062992125984" footer="0.11811023622047245"/>
  <pageSetup paperSize="9" scale="71" firstPageNumber="488" orientation="portrait" useFirstPageNumber="1" r:id="rId1"/>
  <headerFooter>
    <oddHeader>&amp;L&amp;"Tahoma,Kurzíva"Závěrečný účet za rok 2016&amp;R&amp;"Tahoma,Kurzíva"Tabulka č. 34</oddHeader>
    <oddFooter>&amp;C&amp;"Tahoma,Obyčejné"&amp;P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7"/>
  <sheetViews>
    <sheetView showGridLines="0" view="pageBreakPreview" zoomScaleNormal="100" zoomScaleSheetLayoutView="100" workbookViewId="0">
      <selection activeCell="H7" sqref="H7"/>
    </sheetView>
  </sheetViews>
  <sheetFormatPr defaultRowHeight="12.75" x14ac:dyDescent="0.2"/>
  <cols>
    <col min="1" max="1" width="7" style="548" customWidth="1"/>
    <col min="2" max="2" width="45.42578125" style="478" customWidth="1"/>
    <col min="3" max="3" width="8.7109375" style="547" customWidth="1"/>
    <col min="4" max="7" width="13.85546875" style="477" customWidth="1"/>
    <col min="8" max="8" width="9.140625" style="478" customWidth="1"/>
    <col min="9" max="16384" width="9.140625" style="478"/>
  </cols>
  <sheetData>
    <row r="1" spans="1:7" s="507" customFormat="1" ht="18" customHeight="1" x14ac:dyDescent="0.2">
      <c r="A1" s="1207" t="s">
        <v>2011</v>
      </c>
      <c r="B1" s="1207"/>
      <c r="C1" s="1207"/>
      <c r="D1" s="1207"/>
      <c r="E1" s="1207"/>
      <c r="F1" s="1207"/>
      <c r="G1" s="1207"/>
    </row>
    <row r="2" spans="1:7" s="507" customFormat="1" ht="18" customHeight="1" x14ac:dyDescent="0.2">
      <c r="A2" s="1208" t="s">
        <v>2196</v>
      </c>
      <c r="B2" s="1208"/>
      <c r="C2" s="1208"/>
      <c r="D2" s="1208"/>
      <c r="E2" s="1208"/>
      <c r="F2" s="1208"/>
      <c r="G2" s="1208"/>
    </row>
    <row r="3" spans="1:7" s="309" customFormat="1" x14ac:dyDescent="0.2">
      <c r="C3" s="302"/>
      <c r="D3" s="479"/>
      <c r="E3" s="479"/>
      <c r="F3" s="479"/>
      <c r="G3" s="479"/>
    </row>
    <row r="4" spans="1:7" x14ac:dyDescent="0.2">
      <c r="A4" s="521"/>
      <c r="B4" s="521"/>
      <c r="C4" s="520"/>
      <c r="D4" s="519">
        <v>1</v>
      </c>
      <c r="E4" s="519">
        <v>2</v>
      </c>
      <c r="F4" s="519">
        <v>3</v>
      </c>
      <c r="G4" s="519">
        <v>4</v>
      </c>
    </row>
    <row r="5" spans="1:7" s="557" customFormat="1" ht="12.75" customHeight="1" x14ac:dyDescent="0.2">
      <c r="A5" s="1214" t="s">
        <v>1753</v>
      </c>
      <c r="B5" s="1215"/>
      <c r="C5" s="1212" t="s">
        <v>1752</v>
      </c>
      <c r="D5" s="1221" t="s">
        <v>1751</v>
      </c>
      <c r="E5" s="1222"/>
      <c r="F5" s="1222"/>
      <c r="G5" s="1223"/>
    </row>
    <row r="6" spans="1:7" s="496" customFormat="1" x14ac:dyDescent="0.2">
      <c r="A6" s="1216"/>
      <c r="B6" s="1217"/>
      <c r="C6" s="1213"/>
      <c r="D6" s="1224" t="s">
        <v>1750</v>
      </c>
      <c r="E6" s="1225"/>
      <c r="F6" s="1226"/>
      <c r="G6" s="1227" t="s">
        <v>1749</v>
      </c>
    </row>
    <row r="7" spans="1:7" s="496" customFormat="1" x14ac:dyDescent="0.2">
      <c r="A7" s="1218"/>
      <c r="B7" s="1219"/>
      <c r="C7" s="1220"/>
      <c r="D7" s="543" t="s">
        <v>2009</v>
      </c>
      <c r="E7" s="543" t="s">
        <v>2008</v>
      </c>
      <c r="F7" s="543" t="s">
        <v>2007</v>
      </c>
      <c r="G7" s="1228"/>
    </row>
    <row r="8" spans="1:7" s="496" customFormat="1" x14ac:dyDescent="0.2">
      <c r="A8" s="526"/>
      <c r="B8" s="526" t="s">
        <v>2006</v>
      </c>
      <c r="C8" s="525" t="s">
        <v>100</v>
      </c>
      <c r="D8" s="493">
        <v>23783422.712619998</v>
      </c>
      <c r="E8" s="493">
        <v>2637567.4665199998</v>
      </c>
      <c r="F8" s="493">
        <v>21145855.246099997</v>
      </c>
      <c r="G8" s="493">
        <v>21104691.160050001</v>
      </c>
    </row>
    <row r="9" spans="1:7" s="550" customFormat="1" x14ac:dyDescent="0.2">
      <c r="A9" s="526" t="s">
        <v>2005</v>
      </c>
      <c r="B9" s="526" t="s">
        <v>2004</v>
      </c>
      <c r="C9" s="525" t="s">
        <v>100</v>
      </c>
      <c r="D9" s="493">
        <v>23459267.88459</v>
      </c>
      <c r="E9" s="493">
        <v>2637528.02012</v>
      </c>
      <c r="F9" s="493">
        <v>20821739.864470001</v>
      </c>
      <c r="G9" s="493">
        <v>20788877.96221</v>
      </c>
    </row>
    <row r="10" spans="1:7" s="550" customFormat="1" x14ac:dyDescent="0.2">
      <c r="A10" s="526" t="s">
        <v>2003</v>
      </c>
      <c r="B10" s="526" t="s">
        <v>2002</v>
      </c>
      <c r="C10" s="525" t="s">
        <v>100</v>
      </c>
      <c r="D10" s="493">
        <v>9115.4193200000009</v>
      </c>
      <c r="E10" s="493">
        <v>8691.8233199999995</v>
      </c>
      <c r="F10" s="493">
        <v>423.596</v>
      </c>
      <c r="G10" s="493">
        <v>635.39599999999996</v>
      </c>
    </row>
    <row r="11" spans="1:7" s="309" customFormat="1" x14ac:dyDescent="0.2">
      <c r="A11" s="486" t="s">
        <v>2001</v>
      </c>
      <c r="B11" s="486" t="s">
        <v>2000</v>
      </c>
      <c r="C11" s="488" t="s">
        <v>1999</v>
      </c>
      <c r="D11" s="514"/>
      <c r="E11" s="514"/>
      <c r="F11" s="514"/>
      <c r="G11" s="514"/>
    </row>
    <row r="12" spans="1:7" s="309" customFormat="1" x14ac:dyDescent="0.2">
      <c r="A12" s="486" t="s">
        <v>1998</v>
      </c>
      <c r="B12" s="486" t="s">
        <v>1997</v>
      </c>
      <c r="C12" s="488" t="s">
        <v>1996</v>
      </c>
      <c r="D12" s="484">
        <v>234.11920000000001</v>
      </c>
      <c r="E12" s="514">
        <v>234.11920000000001</v>
      </c>
      <c r="F12" s="484"/>
      <c r="G12" s="514">
        <v>0</v>
      </c>
    </row>
    <row r="13" spans="1:7" s="309" customFormat="1" x14ac:dyDescent="0.2">
      <c r="A13" s="486" t="s">
        <v>1995</v>
      </c>
      <c r="B13" s="486" t="s">
        <v>242</v>
      </c>
      <c r="C13" s="488" t="s">
        <v>1994</v>
      </c>
      <c r="D13" s="484"/>
      <c r="E13" s="514">
        <v>0</v>
      </c>
      <c r="F13" s="484"/>
      <c r="G13" s="514">
        <v>0</v>
      </c>
    </row>
    <row r="14" spans="1:7" s="309" customFormat="1" x14ac:dyDescent="0.2">
      <c r="A14" s="486" t="s">
        <v>1993</v>
      </c>
      <c r="B14" s="486" t="s">
        <v>1992</v>
      </c>
      <c r="C14" s="488" t="s">
        <v>1991</v>
      </c>
      <c r="D14" s="484"/>
      <c r="E14" s="514">
        <v>0</v>
      </c>
      <c r="F14" s="484"/>
      <c r="G14" s="514">
        <v>0</v>
      </c>
    </row>
    <row r="15" spans="1:7" s="309" customFormat="1" x14ac:dyDescent="0.2">
      <c r="A15" s="486" t="s">
        <v>1990</v>
      </c>
      <c r="B15" s="486" t="s">
        <v>1989</v>
      </c>
      <c r="C15" s="488" t="s">
        <v>1988</v>
      </c>
      <c r="D15" s="484">
        <v>4159.1696199999997</v>
      </c>
      <c r="E15" s="514">
        <v>4159.1696199999997</v>
      </c>
      <c r="F15" s="484"/>
      <c r="G15" s="514">
        <v>0</v>
      </c>
    </row>
    <row r="16" spans="1:7" s="309" customFormat="1" x14ac:dyDescent="0.2">
      <c r="A16" s="486" t="s">
        <v>1987</v>
      </c>
      <c r="B16" s="486" t="s">
        <v>1986</v>
      </c>
      <c r="C16" s="488" t="s">
        <v>1985</v>
      </c>
      <c r="D16" s="484">
        <v>4722.1305000000002</v>
      </c>
      <c r="E16" s="514">
        <v>4298.5344999999998</v>
      </c>
      <c r="F16" s="484">
        <v>423.596</v>
      </c>
      <c r="G16" s="514">
        <v>635.39599999999996</v>
      </c>
    </row>
    <row r="17" spans="1:7" s="309" customFormat="1" x14ac:dyDescent="0.2">
      <c r="A17" s="486" t="s">
        <v>1984</v>
      </c>
      <c r="B17" s="486" t="s">
        <v>1983</v>
      </c>
      <c r="C17" s="488" t="s">
        <v>1982</v>
      </c>
      <c r="D17" s="484"/>
      <c r="E17" s="514"/>
      <c r="F17" s="484"/>
      <c r="G17" s="514"/>
    </row>
    <row r="18" spans="1:7" s="309" customFormat="1" x14ac:dyDescent="0.2">
      <c r="A18" s="486" t="s">
        <v>1981</v>
      </c>
      <c r="B18" s="486" t="s">
        <v>1980</v>
      </c>
      <c r="C18" s="488" t="s">
        <v>1979</v>
      </c>
      <c r="D18" s="484"/>
      <c r="E18" s="514"/>
      <c r="F18" s="484"/>
      <c r="G18" s="514"/>
    </row>
    <row r="19" spans="1:7" s="309" customFormat="1" x14ac:dyDescent="0.2">
      <c r="A19" s="487" t="s">
        <v>1978</v>
      </c>
      <c r="B19" s="486" t="s">
        <v>1977</v>
      </c>
      <c r="C19" s="488" t="s">
        <v>1976</v>
      </c>
      <c r="D19" s="484"/>
      <c r="E19" s="514"/>
      <c r="F19" s="484"/>
      <c r="G19" s="514"/>
    </row>
    <row r="20" spans="1:7" s="309" customFormat="1" x14ac:dyDescent="0.2">
      <c r="A20" s="526" t="s">
        <v>1975</v>
      </c>
      <c r="B20" s="526" t="s">
        <v>1974</v>
      </c>
      <c r="C20" s="525" t="s">
        <v>100</v>
      </c>
      <c r="D20" s="493">
        <v>23449637.740110002</v>
      </c>
      <c r="E20" s="493">
        <v>2628836.1968</v>
      </c>
      <c r="F20" s="493">
        <v>20820801.543310001</v>
      </c>
      <c r="G20" s="493">
        <v>20787729.675999999</v>
      </c>
    </row>
    <row r="21" spans="1:7" s="550" customFormat="1" x14ac:dyDescent="0.2">
      <c r="A21" s="486" t="s">
        <v>1973</v>
      </c>
      <c r="B21" s="486" t="s">
        <v>190</v>
      </c>
      <c r="C21" s="488" t="s">
        <v>1972</v>
      </c>
      <c r="D21" s="514">
        <v>3792985.3481999999</v>
      </c>
      <c r="E21" s="514">
        <v>0</v>
      </c>
      <c r="F21" s="514">
        <v>3792985.3481999999</v>
      </c>
      <c r="G21" s="514">
        <v>3758817.2689499999</v>
      </c>
    </row>
    <row r="22" spans="1:7" s="309" customFormat="1" x14ac:dyDescent="0.2">
      <c r="A22" s="486" t="s">
        <v>1971</v>
      </c>
      <c r="B22" s="486" t="s">
        <v>1970</v>
      </c>
      <c r="C22" s="488" t="s">
        <v>1969</v>
      </c>
      <c r="D22" s="484"/>
      <c r="E22" s="514"/>
      <c r="F22" s="484"/>
      <c r="G22" s="514">
        <v>0</v>
      </c>
    </row>
    <row r="23" spans="1:7" s="309" customFormat="1" x14ac:dyDescent="0.2">
      <c r="A23" s="486" t="s">
        <v>1968</v>
      </c>
      <c r="B23" s="486" t="s">
        <v>1967</v>
      </c>
      <c r="C23" s="488" t="s">
        <v>1966</v>
      </c>
      <c r="D23" s="484">
        <v>18208510.175749999</v>
      </c>
      <c r="E23" s="514">
        <v>1698454.25129</v>
      </c>
      <c r="F23" s="484">
        <v>16510055.924459999</v>
      </c>
      <c r="G23" s="514">
        <v>16449679.823760001</v>
      </c>
    </row>
    <row r="24" spans="1:7" s="309" customFormat="1" ht="21" x14ac:dyDescent="0.2">
      <c r="A24" s="486" t="s">
        <v>1965</v>
      </c>
      <c r="B24" s="486" t="s">
        <v>1964</v>
      </c>
      <c r="C24" s="488" t="s">
        <v>1963</v>
      </c>
      <c r="D24" s="484">
        <v>1061304.91237</v>
      </c>
      <c r="E24" s="514">
        <v>885020.03865999996</v>
      </c>
      <c r="F24" s="484">
        <v>176284.87371000001</v>
      </c>
      <c r="G24" s="514">
        <v>189494.63072999998</v>
      </c>
    </row>
    <row r="25" spans="1:7" s="309" customFormat="1" x14ac:dyDescent="0.2">
      <c r="A25" s="486" t="s">
        <v>1962</v>
      </c>
      <c r="B25" s="486" t="s">
        <v>1961</v>
      </c>
      <c r="C25" s="488" t="s">
        <v>1960</v>
      </c>
      <c r="D25" s="484"/>
      <c r="E25" s="514"/>
      <c r="F25" s="484"/>
      <c r="G25" s="514"/>
    </row>
    <row r="26" spans="1:7" s="309" customFormat="1" x14ac:dyDescent="0.2">
      <c r="A26" s="486" t="s">
        <v>1959</v>
      </c>
      <c r="B26" s="486" t="s">
        <v>1958</v>
      </c>
      <c r="C26" s="488" t="s">
        <v>1957</v>
      </c>
      <c r="D26" s="484">
        <v>45361.906849999999</v>
      </c>
      <c r="E26" s="514">
        <v>45361.906849999999</v>
      </c>
      <c r="F26" s="484"/>
      <c r="G26" s="514">
        <v>0</v>
      </c>
    </row>
    <row r="27" spans="1:7" s="309" customFormat="1" x14ac:dyDescent="0.2">
      <c r="A27" s="486" t="s">
        <v>1956</v>
      </c>
      <c r="B27" s="486" t="s">
        <v>1955</v>
      </c>
      <c r="C27" s="488" t="s">
        <v>1954</v>
      </c>
      <c r="D27" s="484">
        <v>83.369</v>
      </c>
      <c r="E27" s="514">
        <v>0</v>
      </c>
      <c r="F27" s="484">
        <v>83.369</v>
      </c>
      <c r="G27" s="514">
        <v>0</v>
      </c>
    </row>
    <row r="28" spans="1:7" s="309" customFormat="1" x14ac:dyDescent="0.2">
      <c r="A28" s="486" t="s">
        <v>1953</v>
      </c>
      <c r="B28" s="486" t="s">
        <v>1952</v>
      </c>
      <c r="C28" s="488" t="s">
        <v>1951</v>
      </c>
      <c r="D28" s="484">
        <v>341102.85794000002</v>
      </c>
      <c r="E28" s="514">
        <v>0</v>
      </c>
      <c r="F28" s="484">
        <v>341102.85794000002</v>
      </c>
      <c r="G28" s="514">
        <v>389189.08455999999</v>
      </c>
    </row>
    <row r="29" spans="1:7" s="309" customFormat="1" x14ac:dyDescent="0.2">
      <c r="A29" s="486" t="s">
        <v>1950</v>
      </c>
      <c r="B29" s="486" t="s">
        <v>1949</v>
      </c>
      <c r="C29" s="488" t="s">
        <v>1948</v>
      </c>
      <c r="D29" s="484">
        <v>289.17</v>
      </c>
      <c r="E29" s="514">
        <v>0</v>
      </c>
      <c r="F29" s="484">
        <v>289.17</v>
      </c>
      <c r="G29" s="514">
        <v>548.86800000000005</v>
      </c>
    </row>
    <row r="30" spans="1:7" s="309" customFormat="1" x14ac:dyDescent="0.2">
      <c r="A30" s="487" t="s">
        <v>1947</v>
      </c>
      <c r="B30" s="486" t="s">
        <v>1946</v>
      </c>
      <c r="C30" s="488" t="s">
        <v>1945</v>
      </c>
      <c r="D30" s="484"/>
      <c r="E30" s="484"/>
      <c r="F30" s="484"/>
      <c r="G30" s="484"/>
    </row>
    <row r="31" spans="1:7" s="309" customFormat="1" x14ac:dyDescent="0.2">
      <c r="A31" s="526" t="s">
        <v>1944</v>
      </c>
      <c r="B31" s="526" t="s">
        <v>1943</v>
      </c>
      <c r="C31" s="525" t="s">
        <v>100</v>
      </c>
      <c r="D31" s="493">
        <v>0</v>
      </c>
      <c r="E31" s="493">
        <v>0</v>
      </c>
      <c r="F31" s="493">
        <v>0</v>
      </c>
      <c r="G31" s="493">
        <v>0</v>
      </c>
    </row>
    <row r="32" spans="1:7" s="309" customFormat="1" x14ac:dyDescent="0.2">
      <c r="A32" s="486" t="s">
        <v>1942</v>
      </c>
      <c r="B32" s="486" t="s">
        <v>1941</v>
      </c>
      <c r="C32" s="488" t="s">
        <v>1940</v>
      </c>
      <c r="D32" s="514">
        <v>0</v>
      </c>
      <c r="E32" s="514">
        <v>0</v>
      </c>
      <c r="F32" s="514">
        <v>0</v>
      </c>
      <c r="G32" s="514">
        <v>0</v>
      </c>
    </row>
    <row r="33" spans="1:7" s="550" customFormat="1" x14ac:dyDescent="0.2">
      <c r="A33" s="486" t="s">
        <v>1939</v>
      </c>
      <c r="B33" s="486" t="s">
        <v>1938</v>
      </c>
      <c r="C33" s="488" t="s">
        <v>1937</v>
      </c>
      <c r="D33" s="514">
        <v>0</v>
      </c>
      <c r="E33" s="514">
        <v>0</v>
      </c>
      <c r="F33" s="514">
        <v>0</v>
      </c>
      <c r="G33" s="514">
        <v>0</v>
      </c>
    </row>
    <row r="34" spans="1:7" s="309" customFormat="1" x14ac:dyDescent="0.2">
      <c r="A34" s="486" t="s">
        <v>1936</v>
      </c>
      <c r="B34" s="486" t="s">
        <v>1935</v>
      </c>
      <c r="C34" s="488" t="s">
        <v>1934</v>
      </c>
      <c r="D34" s="514">
        <v>0</v>
      </c>
      <c r="E34" s="514">
        <v>0</v>
      </c>
      <c r="F34" s="514">
        <v>0</v>
      </c>
      <c r="G34" s="514">
        <v>0</v>
      </c>
    </row>
    <row r="35" spans="1:7" s="309" customFormat="1" x14ac:dyDescent="0.2">
      <c r="A35" s="486" t="s">
        <v>1930</v>
      </c>
      <c r="B35" s="486" t="s">
        <v>1929</v>
      </c>
      <c r="C35" s="488" t="s">
        <v>1928</v>
      </c>
      <c r="D35" s="484"/>
      <c r="E35" s="514">
        <v>0</v>
      </c>
      <c r="F35" s="484"/>
      <c r="G35" s="514">
        <v>0</v>
      </c>
    </row>
    <row r="36" spans="1:7" s="309" customFormat="1" x14ac:dyDescent="0.2">
      <c r="A36" s="486" t="s">
        <v>1927</v>
      </c>
      <c r="B36" s="486" t="s">
        <v>1926</v>
      </c>
      <c r="C36" s="488" t="s">
        <v>1925</v>
      </c>
      <c r="D36" s="484"/>
      <c r="E36" s="514"/>
      <c r="F36" s="484"/>
      <c r="G36" s="514"/>
    </row>
    <row r="37" spans="1:7" s="309" customFormat="1" x14ac:dyDescent="0.2">
      <c r="A37" s="526" t="s">
        <v>1918</v>
      </c>
      <c r="B37" s="526" t="s">
        <v>1917</v>
      </c>
      <c r="C37" s="525" t="s">
        <v>100</v>
      </c>
      <c r="D37" s="493">
        <v>514.72515999999996</v>
      </c>
      <c r="E37" s="493">
        <v>0</v>
      </c>
      <c r="F37" s="493">
        <v>514.72515999999996</v>
      </c>
      <c r="G37" s="493">
        <v>512.89021000000002</v>
      </c>
    </row>
    <row r="38" spans="1:7" s="309" customFormat="1" x14ac:dyDescent="0.2">
      <c r="A38" s="486" t="s">
        <v>1916</v>
      </c>
      <c r="B38" s="486" t="s">
        <v>1915</v>
      </c>
      <c r="C38" s="488" t="s">
        <v>1914</v>
      </c>
      <c r="D38" s="484"/>
      <c r="E38" s="514"/>
      <c r="F38" s="484"/>
      <c r="G38" s="514"/>
    </row>
    <row r="39" spans="1:7" s="309" customFormat="1" x14ac:dyDescent="0.2">
      <c r="A39" s="486" t="s">
        <v>1913</v>
      </c>
      <c r="B39" s="486" t="s">
        <v>1912</v>
      </c>
      <c r="C39" s="488" t="s">
        <v>1911</v>
      </c>
      <c r="D39" s="484"/>
      <c r="E39" s="514"/>
      <c r="F39" s="484"/>
      <c r="G39" s="514"/>
    </row>
    <row r="40" spans="1:7" s="309" customFormat="1" x14ac:dyDescent="0.2">
      <c r="A40" s="486" t="s">
        <v>1910</v>
      </c>
      <c r="B40" s="486" t="s">
        <v>1909</v>
      </c>
      <c r="C40" s="488" t="s">
        <v>1908</v>
      </c>
      <c r="D40" s="484">
        <v>514.72515999999996</v>
      </c>
      <c r="E40" s="514">
        <v>0</v>
      </c>
      <c r="F40" s="484">
        <v>514.72515999999996</v>
      </c>
      <c r="G40" s="514">
        <v>512.89021000000002</v>
      </c>
    </row>
    <row r="41" spans="1:7" s="550" customFormat="1" x14ac:dyDescent="0.2">
      <c r="A41" s="486" t="s">
        <v>1904</v>
      </c>
      <c r="B41" s="486" t="s">
        <v>1903</v>
      </c>
      <c r="C41" s="488" t="s">
        <v>1902</v>
      </c>
      <c r="D41" s="484"/>
      <c r="E41" s="514"/>
      <c r="F41" s="484"/>
      <c r="G41" s="514"/>
    </row>
    <row r="42" spans="1:7" s="550" customFormat="1" x14ac:dyDescent="0.2">
      <c r="A42" s="486" t="s">
        <v>1901</v>
      </c>
      <c r="B42" s="515" t="s">
        <v>1900</v>
      </c>
      <c r="C42" s="537" t="s">
        <v>1899</v>
      </c>
      <c r="D42" s="484"/>
      <c r="E42" s="514"/>
      <c r="F42" s="484"/>
      <c r="G42" s="514"/>
    </row>
    <row r="43" spans="1:7" s="309" customFormat="1" x14ac:dyDescent="0.2">
      <c r="A43" s="526" t="s">
        <v>1898</v>
      </c>
      <c r="B43" s="526" t="s">
        <v>1897</v>
      </c>
      <c r="C43" s="525" t="s">
        <v>100</v>
      </c>
      <c r="D43" s="493">
        <v>324154.82802999998</v>
      </c>
      <c r="E43" s="493">
        <v>39.446400000000004</v>
      </c>
      <c r="F43" s="493">
        <v>324115.38163000002</v>
      </c>
      <c r="G43" s="493">
        <v>315813.19783999998</v>
      </c>
    </row>
    <row r="44" spans="1:7" s="309" customFormat="1" x14ac:dyDescent="0.2">
      <c r="A44" s="495" t="s">
        <v>1896</v>
      </c>
      <c r="B44" s="495" t="s">
        <v>1895</v>
      </c>
      <c r="C44" s="536" t="s">
        <v>100</v>
      </c>
      <c r="D44" s="493">
        <v>111443.01676</v>
      </c>
      <c r="E44" s="493">
        <v>0</v>
      </c>
      <c r="F44" s="493">
        <v>111443.01676</v>
      </c>
      <c r="G44" s="493">
        <v>126779.11192</v>
      </c>
    </row>
    <row r="45" spans="1:7" s="309" customFormat="1" x14ac:dyDescent="0.2">
      <c r="A45" s="486" t="s">
        <v>1894</v>
      </c>
      <c r="B45" s="486" t="s">
        <v>1893</v>
      </c>
      <c r="C45" s="488" t="s">
        <v>1892</v>
      </c>
      <c r="D45" s="484"/>
      <c r="E45" s="514"/>
      <c r="F45" s="484"/>
      <c r="G45" s="514"/>
    </row>
    <row r="46" spans="1:7" s="309" customFormat="1" x14ac:dyDescent="0.2">
      <c r="A46" s="486" t="s">
        <v>1891</v>
      </c>
      <c r="B46" s="486" t="s">
        <v>1890</v>
      </c>
      <c r="C46" s="488" t="s">
        <v>1889</v>
      </c>
      <c r="D46" s="484">
        <v>111443.01676</v>
      </c>
      <c r="E46" s="514">
        <v>0</v>
      </c>
      <c r="F46" s="484">
        <v>111443.01676</v>
      </c>
      <c r="G46" s="514">
        <v>126779.11192</v>
      </c>
    </row>
    <row r="47" spans="1:7" s="309" customFormat="1" x14ac:dyDescent="0.2">
      <c r="A47" s="486" t="s">
        <v>1888</v>
      </c>
      <c r="B47" s="486" t="s">
        <v>1887</v>
      </c>
      <c r="C47" s="488" t="s">
        <v>1886</v>
      </c>
      <c r="D47" s="484"/>
      <c r="E47" s="514"/>
      <c r="F47" s="484"/>
      <c r="G47" s="514"/>
    </row>
    <row r="48" spans="1:7" s="309" customFormat="1" x14ac:dyDescent="0.2">
      <c r="A48" s="486" t="s">
        <v>1885</v>
      </c>
      <c r="B48" s="486" t="s">
        <v>1884</v>
      </c>
      <c r="C48" s="488" t="s">
        <v>1883</v>
      </c>
      <c r="D48" s="484"/>
      <c r="E48" s="514"/>
      <c r="F48" s="484"/>
      <c r="G48" s="514"/>
    </row>
    <row r="49" spans="1:7" s="309" customFormat="1" x14ac:dyDescent="0.2">
      <c r="A49" s="486" t="s">
        <v>1882</v>
      </c>
      <c r="B49" s="486" t="s">
        <v>1881</v>
      </c>
      <c r="C49" s="488" t="s">
        <v>1880</v>
      </c>
      <c r="D49" s="484"/>
      <c r="E49" s="514"/>
      <c r="F49" s="484"/>
      <c r="G49" s="514"/>
    </row>
    <row r="50" spans="1:7" s="309" customFormat="1" x14ac:dyDescent="0.2">
      <c r="A50" s="486" t="s">
        <v>1879</v>
      </c>
      <c r="B50" s="486" t="s">
        <v>1878</v>
      </c>
      <c r="C50" s="488" t="s">
        <v>1877</v>
      </c>
      <c r="D50" s="484"/>
      <c r="E50" s="514"/>
      <c r="F50" s="484"/>
      <c r="G50" s="514"/>
    </row>
    <row r="51" spans="1:7" s="309" customFormat="1" x14ac:dyDescent="0.2">
      <c r="A51" s="486" t="s">
        <v>1876</v>
      </c>
      <c r="B51" s="486" t="s">
        <v>1875</v>
      </c>
      <c r="C51" s="488" t="s">
        <v>1874</v>
      </c>
      <c r="D51" s="484"/>
      <c r="E51" s="514"/>
      <c r="F51" s="484"/>
      <c r="G51" s="514"/>
    </row>
    <row r="52" spans="1:7" s="309" customFormat="1" x14ac:dyDescent="0.2">
      <c r="A52" s="486" t="s">
        <v>1873</v>
      </c>
      <c r="B52" s="486" t="s">
        <v>1872</v>
      </c>
      <c r="C52" s="488" t="s">
        <v>1871</v>
      </c>
      <c r="D52" s="484"/>
      <c r="E52" s="514"/>
      <c r="F52" s="484"/>
      <c r="G52" s="514"/>
    </row>
    <row r="53" spans="1:7" s="550" customFormat="1" x14ac:dyDescent="0.2">
      <c r="A53" s="486" t="s">
        <v>1870</v>
      </c>
      <c r="B53" s="486" t="s">
        <v>1869</v>
      </c>
      <c r="C53" s="488" t="s">
        <v>1868</v>
      </c>
      <c r="D53" s="484"/>
      <c r="E53" s="514"/>
      <c r="F53" s="484"/>
      <c r="G53" s="514"/>
    </row>
    <row r="54" spans="1:7" s="309" customFormat="1" x14ac:dyDescent="0.2">
      <c r="A54" s="515" t="s">
        <v>1867</v>
      </c>
      <c r="B54" s="515" t="s">
        <v>1866</v>
      </c>
      <c r="C54" s="537" t="s">
        <v>1865</v>
      </c>
      <c r="D54" s="484"/>
      <c r="E54" s="514"/>
      <c r="F54" s="484"/>
      <c r="G54" s="514"/>
    </row>
    <row r="55" spans="1:7" s="309" customFormat="1" x14ac:dyDescent="0.2">
      <c r="A55" s="495" t="s">
        <v>1864</v>
      </c>
      <c r="B55" s="495" t="s">
        <v>1863</v>
      </c>
      <c r="C55" s="536" t="s">
        <v>100</v>
      </c>
      <c r="D55" s="493">
        <v>16520.08022</v>
      </c>
      <c r="E55" s="493">
        <v>39.446400000000004</v>
      </c>
      <c r="F55" s="493">
        <v>16480.633819999999</v>
      </c>
      <c r="G55" s="493">
        <v>9776.1414700000005</v>
      </c>
    </row>
    <row r="56" spans="1:7" s="309" customFormat="1" x14ac:dyDescent="0.2">
      <c r="A56" s="513" t="s">
        <v>1862</v>
      </c>
      <c r="B56" s="513" t="s">
        <v>1861</v>
      </c>
      <c r="C56" s="535" t="s">
        <v>1860</v>
      </c>
      <c r="D56" s="484">
        <v>13514.722220000001</v>
      </c>
      <c r="E56" s="514">
        <v>39.446400000000004</v>
      </c>
      <c r="F56" s="484">
        <v>13475.275820000001</v>
      </c>
      <c r="G56" s="514">
        <v>5976.7272699999994</v>
      </c>
    </row>
    <row r="57" spans="1:7" s="309" customFormat="1" x14ac:dyDescent="0.2">
      <c r="A57" s="486" t="s">
        <v>1853</v>
      </c>
      <c r="B57" s="486" t="s">
        <v>1852</v>
      </c>
      <c r="C57" s="488" t="s">
        <v>1851</v>
      </c>
      <c r="D57" s="484">
        <v>659.87950000000001</v>
      </c>
      <c r="E57" s="514">
        <v>0</v>
      </c>
      <c r="F57" s="484">
        <v>659.87950000000001</v>
      </c>
      <c r="G57" s="514">
        <v>1051.4884999999999</v>
      </c>
    </row>
    <row r="58" spans="1:7" s="309" customFormat="1" x14ac:dyDescent="0.2">
      <c r="A58" s="486" t="s">
        <v>1850</v>
      </c>
      <c r="B58" s="486" t="s">
        <v>1849</v>
      </c>
      <c r="C58" s="488" t="s">
        <v>1848</v>
      </c>
      <c r="D58" s="484">
        <v>1094.64002</v>
      </c>
      <c r="E58" s="514">
        <v>0</v>
      </c>
      <c r="F58" s="484">
        <v>1094.64002</v>
      </c>
      <c r="G58" s="514">
        <v>420.36841999999996</v>
      </c>
    </row>
    <row r="59" spans="1:7" s="309" customFormat="1" x14ac:dyDescent="0.2">
      <c r="A59" s="486" t="s">
        <v>1847</v>
      </c>
      <c r="B59" s="486" t="s">
        <v>1846</v>
      </c>
      <c r="C59" s="488" t="s">
        <v>1845</v>
      </c>
      <c r="D59" s="484"/>
      <c r="E59" s="514">
        <v>0</v>
      </c>
      <c r="F59" s="484"/>
      <c r="G59" s="514">
        <v>0</v>
      </c>
    </row>
    <row r="60" spans="1:7" s="309" customFormat="1" x14ac:dyDescent="0.2">
      <c r="A60" s="486" t="s">
        <v>1838</v>
      </c>
      <c r="B60" s="486" t="s">
        <v>1837</v>
      </c>
      <c r="C60" s="488" t="s">
        <v>1836</v>
      </c>
      <c r="D60" s="484">
        <v>123.01102</v>
      </c>
      <c r="E60" s="514">
        <v>0</v>
      </c>
      <c r="F60" s="484">
        <v>123.01102</v>
      </c>
      <c r="G60" s="514">
        <v>16.068000000000001</v>
      </c>
    </row>
    <row r="61" spans="1:7" s="309" customFormat="1" x14ac:dyDescent="0.2">
      <c r="A61" s="486" t="s">
        <v>1835</v>
      </c>
      <c r="B61" s="486" t="s">
        <v>1627</v>
      </c>
      <c r="C61" s="488" t="s">
        <v>1626</v>
      </c>
      <c r="D61" s="514"/>
      <c r="E61" s="514"/>
      <c r="F61" s="514"/>
      <c r="G61" s="514"/>
    </row>
    <row r="62" spans="1:7" s="309" customFormat="1" x14ac:dyDescent="0.2">
      <c r="A62" s="486" t="s">
        <v>1834</v>
      </c>
      <c r="B62" s="486" t="s">
        <v>1624</v>
      </c>
      <c r="C62" s="488" t="s">
        <v>1623</v>
      </c>
      <c r="D62" s="514"/>
      <c r="E62" s="514"/>
      <c r="F62" s="514"/>
      <c r="G62" s="514"/>
    </row>
    <row r="63" spans="1:7" s="309" customFormat="1" x14ac:dyDescent="0.2">
      <c r="A63" s="486" t="s">
        <v>1833</v>
      </c>
      <c r="B63" s="486" t="s">
        <v>1621</v>
      </c>
      <c r="C63" s="488" t="s">
        <v>1620</v>
      </c>
      <c r="D63" s="514"/>
      <c r="E63" s="514"/>
      <c r="F63" s="514"/>
      <c r="G63" s="514"/>
    </row>
    <row r="64" spans="1:7" s="309" customFormat="1" x14ac:dyDescent="0.2">
      <c r="A64" s="486" t="s">
        <v>1832</v>
      </c>
      <c r="B64" s="486" t="s">
        <v>1618</v>
      </c>
      <c r="C64" s="488" t="s">
        <v>1617</v>
      </c>
      <c r="D64" s="514">
        <v>427.24</v>
      </c>
      <c r="E64" s="514">
        <v>0</v>
      </c>
      <c r="F64" s="514">
        <v>427.24</v>
      </c>
      <c r="G64" s="514"/>
    </row>
    <row r="65" spans="1:7" s="309" customFormat="1" x14ac:dyDescent="0.2">
      <c r="A65" s="486" t="s">
        <v>1831</v>
      </c>
      <c r="B65" s="486" t="s">
        <v>1615</v>
      </c>
      <c r="C65" s="488" t="s">
        <v>1614</v>
      </c>
      <c r="D65" s="514"/>
      <c r="E65" s="514"/>
      <c r="F65" s="514"/>
      <c r="G65" s="514"/>
    </row>
    <row r="66" spans="1:7" s="309" customFormat="1" x14ac:dyDescent="0.2">
      <c r="A66" s="486" t="s">
        <v>1830</v>
      </c>
      <c r="B66" s="486" t="s">
        <v>169</v>
      </c>
      <c r="C66" s="488" t="s">
        <v>1612</v>
      </c>
      <c r="D66" s="514"/>
      <c r="E66" s="514"/>
      <c r="F66" s="514"/>
      <c r="G66" s="514"/>
    </row>
    <row r="67" spans="1:7" s="309" customFormat="1" x14ac:dyDescent="0.2">
      <c r="A67" s="486" t="s">
        <v>1829</v>
      </c>
      <c r="B67" s="486" t="s">
        <v>1828</v>
      </c>
      <c r="C67" s="488" t="s">
        <v>1827</v>
      </c>
      <c r="D67" s="514"/>
      <c r="E67" s="514"/>
      <c r="F67" s="514"/>
      <c r="G67" s="514"/>
    </row>
    <row r="68" spans="1:7" s="309" customFormat="1" x14ac:dyDescent="0.2">
      <c r="A68" s="486" t="s">
        <v>1826</v>
      </c>
      <c r="B68" s="486" t="s">
        <v>1825</v>
      </c>
      <c r="C68" s="488" t="s">
        <v>1824</v>
      </c>
      <c r="D68" s="514"/>
      <c r="E68" s="514"/>
      <c r="F68" s="514"/>
      <c r="G68" s="514"/>
    </row>
    <row r="69" spans="1:7" s="309" customFormat="1" x14ac:dyDescent="0.2">
      <c r="A69" s="486" t="s">
        <v>1823</v>
      </c>
      <c r="B69" s="486" t="s">
        <v>1822</v>
      </c>
      <c r="C69" s="488" t="s">
        <v>1821</v>
      </c>
      <c r="D69" s="514"/>
      <c r="E69" s="514"/>
      <c r="F69" s="514"/>
      <c r="G69" s="514"/>
    </row>
    <row r="70" spans="1:7" s="309" customFormat="1" x14ac:dyDescent="0.2">
      <c r="A70" s="486" t="s">
        <v>1807</v>
      </c>
      <c r="B70" s="486" t="s">
        <v>1806</v>
      </c>
      <c r="C70" s="488" t="s">
        <v>1805</v>
      </c>
      <c r="D70" s="514"/>
      <c r="E70" s="514"/>
      <c r="F70" s="514"/>
      <c r="G70" s="514"/>
    </row>
    <row r="71" spans="1:7" s="309" customFormat="1" x14ac:dyDescent="0.2">
      <c r="A71" s="486" t="s">
        <v>1803</v>
      </c>
      <c r="B71" s="486" t="s">
        <v>1802</v>
      </c>
      <c r="C71" s="488" t="s">
        <v>1801</v>
      </c>
      <c r="D71" s="514">
        <v>382.90570000000002</v>
      </c>
      <c r="E71" s="514">
        <v>0</v>
      </c>
      <c r="F71" s="514">
        <v>382.90570000000002</v>
      </c>
      <c r="G71" s="514">
        <v>1055.4273600000001</v>
      </c>
    </row>
    <row r="72" spans="1:7" s="309" customFormat="1" x14ac:dyDescent="0.2">
      <c r="A72" s="486" t="s">
        <v>1800</v>
      </c>
      <c r="B72" s="486" t="s">
        <v>1799</v>
      </c>
      <c r="C72" s="488" t="s">
        <v>1798</v>
      </c>
      <c r="D72" s="514">
        <v>0</v>
      </c>
      <c r="E72" s="514">
        <v>0</v>
      </c>
      <c r="F72" s="514">
        <v>0</v>
      </c>
      <c r="G72" s="514">
        <v>0</v>
      </c>
    </row>
    <row r="73" spans="1:7" s="309" customFormat="1" x14ac:dyDescent="0.2">
      <c r="A73" s="486" t="s">
        <v>1797</v>
      </c>
      <c r="B73" s="486" t="s">
        <v>1796</v>
      </c>
      <c r="C73" s="488" t="s">
        <v>1795</v>
      </c>
      <c r="D73" s="514">
        <v>301.73746999999997</v>
      </c>
      <c r="E73" s="514">
        <v>0</v>
      </c>
      <c r="F73" s="514">
        <v>301.73746999999997</v>
      </c>
      <c r="G73" s="514">
        <v>675.68525999999997</v>
      </c>
    </row>
    <row r="74" spans="1:7" s="309" customFormat="1" x14ac:dyDescent="0.2">
      <c r="A74" s="556" t="s">
        <v>1794</v>
      </c>
      <c r="B74" s="556" t="s">
        <v>1793</v>
      </c>
      <c r="C74" s="555" t="s">
        <v>1792</v>
      </c>
      <c r="D74" s="549">
        <v>15.944290000000001</v>
      </c>
      <c r="E74" s="549">
        <v>0</v>
      </c>
      <c r="F74" s="549">
        <v>15.944290000000001</v>
      </c>
      <c r="G74" s="549">
        <v>580.37666000000002</v>
      </c>
    </row>
    <row r="75" spans="1:7" s="309" customFormat="1" x14ac:dyDescent="0.2">
      <c r="A75" s="526" t="s">
        <v>1791</v>
      </c>
      <c r="B75" s="526" t="s">
        <v>1790</v>
      </c>
      <c r="C75" s="525" t="s">
        <v>100</v>
      </c>
      <c r="D75" s="493">
        <v>196191.73105</v>
      </c>
      <c r="E75" s="493">
        <v>0</v>
      </c>
      <c r="F75" s="493">
        <v>196191.73105</v>
      </c>
      <c r="G75" s="493">
        <v>179257.94444999998</v>
      </c>
    </row>
    <row r="76" spans="1:7" s="551" customFormat="1" x14ac:dyDescent="0.2">
      <c r="A76" s="515" t="s">
        <v>1789</v>
      </c>
      <c r="B76" s="515" t="s">
        <v>1788</v>
      </c>
      <c r="C76" s="537" t="s">
        <v>1787</v>
      </c>
      <c r="D76" s="484"/>
      <c r="E76" s="484"/>
      <c r="F76" s="484"/>
      <c r="G76" s="484"/>
    </row>
    <row r="77" spans="1:7" s="551" customFormat="1" x14ac:dyDescent="0.2">
      <c r="A77" s="486" t="s">
        <v>1786</v>
      </c>
      <c r="B77" s="486" t="s">
        <v>1785</v>
      </c>
      <c r="C77" s="488" t="s">
        <v>1784</v>
      </c>
      <c r="D77" s="484"/>
      <c r="E77" s="484"/>
      <c r="F77" s="484"/>
      <c r="G77" s="484"/>
    </row>
    <row r="78" spans="1:7" x14ac:dyDescent="0.2">
      <c r="A78" s="486" t="s">
        <v>1783</v>
      </c>
      <c r="B78" s="486" t="s">
        <v>1782</v>
      </c>
      <c r="C78" s="488" t="s">
        <v>1781</v>
      </c>
      <c r="D78" s="484"/>
      <c r="E78" s="484"/>
      <c r="F78" s="484"/>
      <c r="G78" s="484"/>
    </row>
    <row r="79" spans="1:7" s="496" customFormat="1" x14ac:dyDescent="0.2">
      <c r="A79" s="486" t="s">
        <v>1780</v>
      </c>
      <c r="B79" s="486" t="s">
        <v>1779</v>
      </c>
      <c r="C79" s="488" t="s">
        <v>1778</v>
      </c>
      <c r="D79" s="484"/>
      <c r="E79" s="484"/>
      <c r="F79" s="484"/>
      <c r="G79" s="484"/>
    </row>
    <row r="80" spans="1:7" s="496" customFormat="1" x14ac:dyDescent="0.2">
      <c r="A80" s="486" t="s">
        <v>1777</v>
      </c>
      <c r="B80" s="486" t="s">
        <v>1776</v>
      </c>
      <c r="C80" s="488" t="s">
        <v>1775</v>
      </c>
      <c r="D80" s="484"/>
      <c r="E80" s="484"/>
      <c r="F80" s="484"/>
      <c r="G80" s="484"/>
    </row>
    <row r="81" spans="1:7" s="550" customFormat="1" x14ac:dyDescent="0.2">
      <c r="A81" s="486" t="s">
        <v>1774</v>
      </c>
      <c r="B81" s="486" t="s">
        <v>1773</v>
      </c>
      <c r="C81" s="488" t="s">
        <v>1772</v>
      </c>
      <c r="D81" s="484">
        <v>195330.71486000001</v>
      </c>
      <c r="E81" s="484"/>
      <c r="F81" s="484">
        <v>195330.71486000001</v>
      </c>
      <c r="G81" s="484">
        <v>178568.52597999998</v>
      </c>
    </row>
    <row r="82" spans="1:7" s="550" customFormat="1" x14ac:dyDescent="0.2">
      <c r="A82" s="486" t="s">
        <v>1771</v>
      </c>
      <c r="B82" s="486" t="s">
        <v>1770</v>
      </c>
      <c r="C82" s="488" t="s">
        <v>1769</v>
      </c>
      <c r="D82" s="484">
        <v>731.73618999999997</v>
      </c>
      <c r="E82" s="484"/>
      <c r="F82" s="484">
        <v>731.73618999999997</v>
      </c>
      <c r="G82" s="484">
        <v>460.23746999999997</v>
      </c>
    </row>
    <row r="83" spans="1:7" s="309" customFormat="1" x14ac:dyDescent="0.2">
      <c r="A83" s="486" t="s">
        <v>1762</v>
      </c>
      <c r="B83" s="486" t="s">
        <v>1761</v>
      </c>
      <c r="C83" s="488" t="s">
        <v>1760</v>
      </c>
      <c r="D83" s="484"/>
      <c r="E83" s="484"/>
      <c r="F83" s="484"/>
      <c r="G83" s="484"/>
    </row>
    <row r="84" spans="1:7" s="309" customFormat="1" x14ac:dyDescent="0.2">
      <c r="A84" s="486" t="s">
        <v>1759</v>
      </c>
      <c r="B84" s="486" t="s">
        <v>1758</v>
      </c>
      <c r="C84" s="488" t="s">
        <v>1757</v>
      </c>
      <c r="D84" s="484"/>
      <c r="E84" s="484"/>
      <c r="F84" s="484"/>
      <c r="G84" s="484"/>
    </row>
    <row r="85" spans="1:7" s="309" customFormat="1" x14ac:dyDescent="0.2">
      <c r="A85" s="482" t="s">
        <v>1756</v>
      </c>
      <c r="B85" s="482" t="s">
        <v>1755</v>
      </c>
      <c r="C85" s="481" t="s">
        <v>1754</v>
      </c>
      <c r="D85" s="549">
        <v>129.28</v>
      </c>
      <c r="E85" s="549">
        <v>0</v>
      </c>
      <c r="F85" s="549">
        <v>129.28</v>
      </c>
      <c r="G85" s="549">
        <v>229.18100000000001</v>
      </c>
    </row>
    <row r="86" spans="1:7" s="309" customFormat="1" x14ac:dyDescent="0.2">
      <c r="A86" s="554"/>
      <c r="B86" s="554"/>
      <c r="C86" s="554"/>
      <c r="D86" s="552"/>
      <c r="E86" s="553"/>
      <c r="F86" s="552"/>
      <c r="G86" s="552"/>
    </row>
    <row r="87" spans="1:7" s="309" customFormat="1" x14ac:dyDescent="0.2">
      <c r="A87" s="554"/>
      <c r="B87" s="554"/>
      <c r="C87" s="554"/>
      <c r="D87" s="552"/>
      <c r="E87" s="553"/>
      <c r="F87" s="552"/>
      <c r="G87" s="552"/>
    </row>
    <row r="88" spans="1:7" s="550" customFormat="1" x14ac:dyDescent="0.2">
      <c r="A88" s="531"/>
      <c r="B88" s="530"/>
      <c r="C88" s="529"/>
      <c r="D88" s="502">
        <v>1</v>
      </c>
      <c r="E88" s="502">
        <v>2</v>
      </c>
      <c r="F88" s="492"/>
      <c r="G88" s="491"/>
    </row>
    <row r="89" spans="1:7" s="309" customFormat="1" x14ac:dyDescent="0.2">
      <c r="A89" s="1214" t="s">
        <v>1753</v>
      </c>
      <c r="B89" s="1215"/>
      <c r="C89" s="1212" t="s">
        <v>1752</v>
      </c>
      <c r="D89" s="1229" t="s">
        <v>1751</v>
      </c>
      <c r="E89" s="1229"/>
      <c r="F89" s="492"/>
      <c r="G89" s="491"/>
    </row>
    <row r="90" spans="1:7" s="309" customFormat="1" x14ac:dyDescent="0.2">
      <c r="A90" s="1218"/>
      <c r="B90" s="1219"/>
      <c r="C90" s="1220"/>
      <c r="D90" s="501" t="s">
        <v>1750</v>
      </c>
      <c r="E90" s="500" t="s">
        <v>1749</v>
      </c>
      <c r="F90" s="492"/>
      <c r="G90" s="491"/>
    </row>
    <row r="91" spans="1:7" s="309" customFormat="1" ht="13.5" customHeight="1" x14ac:dyDescent="0.2">
      <c r="A91" s="526"/>
      <c r="B91" s="526" t="s">
        <v>1748</v>
      </c>
      <c r="C91" s="525" t="s">
        <v>100</v>
      </c>
      <c r="D91" s="493">
        <v>21145855.246099997</v>
      </c>
      <c r="E91" s="493">
        <v>21104691.160050001</v>
      </c>
      <c r="F91" s="498"/>
      <c r="G91" s="497"/>
    </row>
    <row r="92" spans="1:7" s="309" customFormat="1" x14ac:dyDescent="0.2">
      <c r="A92" s="526" t="s">
        <v>1747</v>
      </c>
      <c r="B92" s="526" t="s">
        <v>1746</v>
      </c>
      <c r="C92" s="525" t="s">
        <v>100</v>
      </c>
      <c r="D92" s="493">
        <v>21048968.750640001</v>
      </c>
      <c r="E92" s="493">
        <v>21018771.22185</v>
      </c>
      <c r="F92" s="498"/>
      <c r="G92" s="497"/>
    </row>
    <row r="93" spans="1:7" s="309" customFormat="1" x14ac:dyDescent="0.2">
      <c r="A93" s="526" t="s">
        <v>1745</v>
      </c>
      <c r="B93" s="526" t="s">
        <v>1744</v>
      </c>
      <c r="C93" s="525" t="s">
        <v>100</v>
      </c>
      <c r="D93" s="493">
        <v>20873392.33602</v>
      </c>
      <c r="E93" s="493">
        <v>20744816.465659998</v>
      </c>
      <c r="F93" s="498"/>
      <c r="G93" s="497"/>
    </row>
    <row r="94" spans="1:7" s="550" customFormat="1" x14ac:dyDescent="0.2">
      <c r="A94" s="486" t="s">
        <v>1743</v>
      </c>
      <c r="B94" s="486" t="s">
        <v>1742</v>
      </c>
      <c r="C94" s="488" t="s">
        <v>1741</v>
      </c>
      <c r="D94" s="484">
        <v>17165606.13061</v>
      </c>
      <c r="E94" s="484">
        <v>16987214.002</v>
      </c>
      <c r="F94" s="492"/>
      <c r="G94" s="491"/>
    </row>
    <row r="95" spans="1:7" s="309" customFormat="1" x14ac:dyDescent="0.2">
      <c r="A95" s="486" t="s">
        <v>1740</v>
      </c>
      <c r="B95" s="486" t="s">
        <v>1739</v>
      </c>
      <c r="C95" s="488" t="s">
        <v>1738</v>
      </c>
      <c r="D95" s="514">
        <v>3707786.2054099999</v>
      </c>
      <c r="E95" s="514">
        <v>3757602.4636599999</v>
      </c>
      <c r="F95" s="492"/>
      <c r="G95" s="489"/>
    </row>
    <row r="96" spans="1:7" s="309" customFormat="1" x14ac:dyDescent="0.2">
      <c r="A96" s="486" t="s">
        <v>1737</v>
      </c>
      <c r="B96" s="486" t="s">
        <v>1736</v>
      </c>
      <c r="C96" s="488" t="s">
        <v>1735</v>
      </c>
      <c r="D96" s="514"/>
      <c r="E96" s="514"/>
      <c r="F96" s="490"/>
      <c r="G96" s="489"/>
    </row>
    <row r="97" spans="1:7" s="309" customFormat="1" x14ac:dyDescent="0.2">
      <c r="A97" s="486" t="s">
        <v>1734</v>
      </c>
      <c r="B97" s="486" t="s">
        <v>1733</v>
      </c>
      <c r="C97" s="488" t="s">
        <v>1732</v>
      </c>
      <c r="D97" s="514"/>
      <c r="E97" s="514"/>
      <c r="F97" s="490"/>
      <c r="G97" s="489"/>
    </row>
    <row r="98" spans="1:7" s="550" customFormat="1" x14ac:dyDescent="0.2">
      <c r="A98" s="486" t="s">
        <v>1731</v>
      </c>
      <c r="B98" s="486" t="s">
        <v>1730</v>
      </c>
      <c r="C98" s="488" t="s">
        <v>1729</v>
      </c>
      <c r="D98" s="514"/>
      <c r="E98" s="514"/>
      <c r="F98" s="490"/>
      <c r="G98" s="489"/>
    </row>
    <row r="99" spans="1:7" s="550" customFormat="1" x14ac:dyDescent="0.2">
      <c r="A99" s="486" t="s">
        <v>1728</v>
      </c>
      <c r="B99" s="486" t="s">
        <v>1727</v>
      </c>
      <c r="C99" s="488" t="s">
        <v>1726</v>
      </c>
      <c r="D99" s="514"/>
      <c r="E99" s="514"/>
      <c r="F99" s="490"/>
      <c r="G99" s="489"/>
    </row>
    <row r="100" spans="1:7" s="309" customFormat="1" x14ac:dyDescent="0.2">
      <c r="A100" s="526" t="s">
        <v>1725</v>
      </c>
      <c r="B100" s="526" t="s">
        <v>1724</v>
      </c>
      <c r="C100" s="525" t="s">
        <v>100</v>
      </c>
      <c r="D100" s="493">
        <v>172389.59803999998</v>
      </c>
      <c r="E100" s="493">
        <v>270212.50164999999</v>
      </c>
      <c r="F100" s="498"/>
      <c r="G100" s="497"/>
    </row>
    <row r="101" spans="1:7" s="550" customFormat="1" x14ac:dyDescent="0.2">
      <c r="A101" s="486" t="s">
        <v>1723</v>
      </c>
      <c r="B101" s="486" t="s">
        <v>1722</v>
      </c>
      <c r="C101" s="488" t="s">
        <v>1721</v>
      </c>
      <c r="D101" s="484">
        <v>13562.965</v>
      </c>
      <c r="E101" s="484">
        <v>13562.965</v>
      </c>
      <c r="F101" s="492"/>
      <c r="G101" s="491"/>
    </row>
    <row r="102" spans="1:7" s="309" customFormat="1" x14ac:dyDescent="0.2">
      <c r="A102" s="486" t="s">
        <v>1720</v>
      </c>
      <c r="B102" s="486" t="s">
        <v>1719</v>
      </c>
      <c r="C102" s="488" t="s">
        <v>1718</v>
      </c>
      <c r="D102" s="514">
        <v>824.45715000000007</v>
      </c>
      <c r="E102" s="514">
        <v>427.41922</v>
      </c>
      <c r="F102" s="492"/>
      <c r="G102" s="491"/>
    </row>
    <row r="103" spans="1:7" s="309" customFormat="1" x14ac:dyDescent="0.2">
      <c r="A103" s="486" t="s">
        <v>1717</v>
      </c>
      <c r="B103" s="486" t="s">
        <v>1716</v>
      </c>
      <c r="C103" s="488" t="s">
        <v>1715</v>
      </c>
      <c r="D103" s="514">
        <v>24558.641030000003</v>
      </c>
      <c r="E103" s="514">
        <v>20816.386489999997</v>
      </c>
      <c r="F103" s="492"/>
      <c r="G103" s="491"/>
    </row>
    <row r="104" spans="1:7" s="309" customFormat="1" x14ac:dyDescent="0.2">
      <c r="A104" s="486" t="s">
        <v>1714</v>
      </c>
      <c r="B104" s="486" t="s">
        <v>1713</v>
      </c>
      <c r="C104" s="488" t="s">
        <v>1712</v>
      </c>
      <c r="D104" s="514"/>
      <c r="E104" s="514"/>
      <c r="F104" s="490"/>
      <c r="G104" s="489"/>
    </row>
    <row r="105" spans="1:7" s="309" customFormat="1" x14ac:dyDescent="0.2">
      <c r="A105" s="486" t="s">
        <v>1711</v>
      </c>
      <c r="B105" s="486" t="s">
        <v>1710</v>
      </c>
      <c r="C105" s="488" t="s">
        <v>1709</v>
      </c>
      <c r="D105" s="514">
        <v>133443.53485999999</v>
      </c>
      <c r="E105" s="514">
        <v>235405.73094000001</v>
      </c>
      <c r="F105" s="492"/>
      <c r="G105" s="491"/>
    </row>
    <row r="106" spans="1:7" s="309" customFormat="1" x14ac:dyDescent="0.2">
      <c r="A106" s="526" t="s">
        <v>1705</v>
      </c>
      <c r="B106" s="526" t="s">
        <v>1704</v>
      </c>
      <c r="C106" s="525" t="s">
        <v>100</v>
      </c>
      <c r="D106" s="493">
        <v>3186.8165800000002</v>
      </c>
      <c r="E106" s="493">
        <v>3742.2545399999999</v>
      </c>
      <c r="F106" s="498"/>
      <c r="G106" s="497"/>
    </row>
    <row r="107" spans="1:7" s="550" customFormat="1" x14ac:dyDescent="0.2">
      <c r="A107" s="486" t="s">
        <v>1703</v>
      </c>
      <c r="B107" s="486" t="s">
        <v>1702</v>
      </c>
      <c r="C107" s="488" t="s">
        <v>100</v>
      </c>
      <c r="D107" s="484">
        <v>3186.8165800000002</v>
      </c>
      <c r="E107" s="484">
        <v>3742.2545399999999</v>
      </c>
      <c r="F107" s="492"/>
      <c r="G107" s="489"/>
    </row>
    <row r="108" spans="1:7" s="309" customFormat="1" x14ac:dyDescent="0.2">
      <c r="A108" s="486" t="s">
        <v>1701</v>
      </c>
      <c r="B108" s="486" t="s">
        <v>1700</v>
      </c>
      <c r="C108" s="488" t="s">
        <v>1699</v>
      </c>
      <c r="D108" s="514">
        <v>0</v>
      </c>
      <c r="E108" s="514">
        <v>0</v>
      </c>
      <c r="F108" s="490"/>
      <c r="G108" s="491"/>
    </row>
    <row r="109" spans="1:7" s="309" customFormat="1" x14ac:dyDescent="0.2">
      <c r="A109" s="486" t="s">
        <v>1698</v>
      </c>
      <c r="B109" s="486" t="s">
        <v>1697</v>
      </c>
      <c r="C109" s="488" t="s">
        <v>1696</v>
      </c>
      <c r="D109" s="514">
        <v>0</v>
      </c>
      <c r="E109" s="514">
        <v>0</v>
      </c>
      <c r="F109" s="490"/>
      <c r="G109" s="489"/>
    </row>
    <row r="110" spans="1:7" s="309" customFormat="1" x14ac:dyDescent="0.2">
      <c r="A110" s="526" t="s">
        <v>1695</v>
      </c>
      <c r="B110" s="526" t="s">
        <v>1694</v>
      </c>
      <c r="C110" s="525" t="s">
        <v>100</v>
      </c>
      <c r="D110" s="493">
        <v>96886.495459999991</v>
      </c>
      <c r="E110" s="493">
        <v>85919.938200000004</v>
      </c>
      <c r="F110" s="498"/>
      <c r="G110" s="497"/>
    </row>
    <row r="111" spans="1:7" s="309" customFormat="1" x14ac:dyDescent="0.2">
      <c r="A111" s="526" t="s">
        <v>1693</v>
      </c>
      <c r="B111" s="526" t="s">
        <v>1691</v>
      </c>
      <c r="C111" s="525" t="s">
        <v>100</v>
      </c>
      <c r="D111" s="493">
        <v>0</v>
      </c>
      <c r="E111" s="493">
        <v>0</v>
      </c>
      <c r="F111" s="498"/>
      <c r="G111" s="497"/>
    </row>
    <row r="112" spans="1:7" s="309" customFormat="1" x14ac:dyDescent="0.2">
      <c r="A112" s="486" t="s">
        <v>1692</v>
      </c>
      <c r="B112" s="486" t="s">
        <v>1691</v>
      </c>
      <c r="C112" s="488" t="s">
        <v>1690</v>
      </c>
      <c r="D112" s="484"/>
      <c r="E112" s="484"/>
      <c r="F112" s="490"/>
      <c r="G112" s="489"/>
    </row>
    <row r="113" spans="1:7" s="309" customFormat="1" x14ac:dyDescent="0.2">
      <c r="A113" s="526" t="s">
        <v>1689</v>
      </c>
      <c r="B113" s="526" t="s">
        <v>1688</v>
      </c>
      <c r="C113" s="525" t="s">
        <v>100</v>
      </c>
      <c r="D113" s="493">
        <v>0</v>
      </c>
      <c r="E113" s="493">
        <v>0</v>
      </c>
      <c r="F113" s="498"/>
      <c r="G113" s="497"/>
    </row>
    <row r="114" spans="1:7" s="309" customFormat="1" x14ac:dyDescent="0.2">
      <c r="A114" s="486" t="s">
        <v>1687</v>
      </c>
      <c r="B114" s="486" t="s">
        <v>1686</v>
      </c>
      <c r="C114" s="488" t="s">
        <v>1685</v>
      </c>
      <c r="D114" s="484"/>
      <c r="E114" s="484"/>
      <c r="F114" s="490"/>
      <c r="G114" s="489"/>
    </row>
    <row r="115" spans="1:7" s="309" customFormat="1" x14ac:dyDescent="0.2">
      <c r="A115" s="486" t="s">
        <v>1684</v>
      </c>
      <c r="B115" s="486" t="s">
        <v>1683</v>
      </c>
      <c r="C115" s="488" t="s">
        <v>1682</v>
      </c>
      <c r="D115" s="514"/>
      <c r="E115" s="514"/>
      <c r="F115" s="490"/>
      <c r="G115" s="489"/>
    </row>
    <row r="116" spans="1:7" s="309" customFormat="1" x14ac:dyDescent="0.2">
      <c r="A116" s="486" t="s">
        <v>1678</v>
      </c>
      <c r="B116" s="486" t="s">
        <v>1677</v>
      </c>
      <c r="C116" s="488" t="s">
        <v>1676</v>
      </c>
      <c r="D116" s="514"/>
      <c r="E116" s="514"/>
      <c r="F116" s="490"/>
      <c r="G116" s="489"/>
    </row>
    <row r="117" spans="1:7" s="309" customFormat="1" x14ac:dyDescent="0.2">
      <c r="A117" s="486" t="s">
        <v>1669</v>
      </c>
      <c r="B117" s="486" t="s">
        <v>1668</v>
      </c>
      <c r="C117" s="488" t="s">
        <v>1667</v>
      </c>
      <c r="D117" s="514"/>
      <c r="E117" s="514"/>
      <c r="F117" s="490"/>
      <c r="G117" s="489"/>
    </row>
    <row r="118" spans="1:7" s="309" customFormat="1" x14ac:dyDescent="0.2">
      <c r="A118" s="486" t="s">
        <v>1666</v>
      </c>
      <c r="B118" s="486" t="s">
        <v>1665</v>
      </c>
      <c r="C118" s="488" t="s">
        <v>1664</v>
      </c>
      <c r="D118" s="514"/>
      <c r="E118" s="514"/>
      <c r="F118" s="490"/>
      <c r="G118" s="489"/>
    </row>
    <row r="119" spans="1:7" s="309" customFormat="1" x14ac:dyDescent="0.2">
      <c r="A119" s="526" t="s">
        <v>1663</v>
      </c>
      <c r="B119" s="526" t="s">
        <v>1662</v>
      </c>
      <c r="C119" s="525" t="s">
        <v>100</v>
      </c>
      <c r="D119" s="493">
        <v>96886.495459999991</v>
      </c>
      <c r="E119" s="493">
        <v>85919.938200000004</v>
      </c>
      <c r="F119" s="498"/>
      <c r="G119" s="497"/>
    </row>
    <row r="120" spans="1:7" s="309" customFormat="1" x14ac:dyDescent="0.2">
      <c r="A120" s="486" t="s">
        <v>1661</v>
      </c>
      <c r="B120" s="486" t="s">
        <v>1660</v>
      </c>
      <c r="C120" s="488" t="s">
        <v>1659</v>
      </c>
      <c r="D120" s="484"/>
      <c r="E120" s="484"/>
      <c r="F120" s="490"/>
      <c r="G120" s="489"/>
    </row>
    <row r="121" spans="1:7" s="309" customFormat="1" x14ac:dyDescent="0.2">
      <c r="A121" s="486" t="s">
        <v>1652</v>
      </c>
      <c r="B121" s="486" t="s">
        <v>1651</v>
      </c>
      <c r="C121" s="488" t="s">
        <v>1650</v>
      </c>
      <c r="D121" s="514"/>
      <c r="E121" s="514"/>
      <c r="F121" s="490"/>
      <c r="G121" s="489"/>
    </row>
    <row r="122" spans="1:7" s="309" customFormat="1" x14ac:dyDescent="0.2">
      <c r="A122" s="486" t="s">
        <v>1649</v>
      </c>
      <c r="B122" s="486" t="s">
        <v>1648</v>
      </c>
      <c r="C122" s="488" t="s">
        <v>1647</v>
      </c>
      <c r="D122" s="514">
        <v>67721.03018999999</v>
      </c>
      <c r="E122" s="514">
        <v>59860.51511</v>
      </c>
      <c r="F122" s="492"/>
      <c r="G122" s="491"/>
    </row>
    <row r="123" spans="1:7" s="309" customFormat="1" x14ac:dyDescent="0.2">
      <c r="A123" s="486" t="s">
        <v>1643</v>
      </c>
      <c r="B123" s="486" t="s">
        <v>1642</v>
      </c>
      <c r="C123" s="488" t="s">
        <v>1641</v>
      </c>
      <c r="D123" s="514">
        <v>200</v>
      </c>
      <c r="E123" s="514">
        <v>100</v>
      </c>
      <c r="F123" s="492"/>
      <c r="G123" s="491"/>
    </row>
    <row r="124" spans="1:7" s="309" customFormat="1" x14ac:dyDescent="0.2">
      <c r="A124" s="486" t="s">
        <v>1637</v>
      </c>
      <c r="B124" s="486" t="s">
        <v>1636</v>
      </c>
      <c r="C124" s="488" t="s">
        <v>1635</v>
      </c>
      <c r="D124" s="514"/>
      <c r="E124" s="514"/>
      <c r="F124" s="490"/>
      <c r="G124" s="489"/>
    </row>
    <row r="125" spans="1:7" s="309" customFormat="1" ht="12.75" customHeight="1" x14ac:dyDescent="0.2">
      <c r="A125" s="486" t="s">
        <v>1634</v>
      </c>
      <c r="B125" s="486" t="s">
        <v>1633</v>
      </c>
      <c r="C125" s="488" t="s">
        <v>1632</v>
      </c>
      <c r="D125" s="514">
        <v>2783.7890000000002</v>
      </c>
      <c r="E125" s="514">
        <v>2547.58</v>
      </c>
      <c r="F125" s="492"/>
      <c r="G125" s="491"/>
    </row>
    <row r="126" spans="1:7" s="309" customFormat="1" ht="12.75" customHeight="1" x14ac:dyDescent="0.2">
      <c r="A126" s="486" t="s">
        <v>1631</v>
      </c>
      <c r="B126" s="486" t="s">
        <v>1630</v>
      </c>
      <c r="C126" s="488" t="s">
        <v>1629</v>
      </c>
      <c r="D126" s="514">
        <v>10806.208000000001</v>
      </c>
      <c r="E126" s="514">
        <v>9375.2090000000007</v>
      </c>
      <c r="F126" s="492"/>
      <c r="G126" s="491"/>
    </row>
    <row r="127" spans="1:7" s="309" customFormat="1" ht="12.75" customHeight="1" x14ac:dyDescent="0.2">
      <c r="A127" s="486" t="s">
        <v>1628</v>
      </c>
      <c r="B127" s="486" t="s">
        <v>1627</v>
      </c>
      <c r="C127" s="488" t="s">
        <v>1626</v>
      </c>
      <c r="D127" s="514">
        <v>5383.6390000000001</v>
      </c>
      <c r="E127" s="514">
        <v>4703.415</v>
      </c>
      <c r="F127" s="492"/>
      <c r="G127" s="491"/>
    </row>
    <row r="128" spans="1:7" s="309" customFormat="1" ht="12.75" customHeight="1" x14ac:dyDescent="0.2">
      <c r="A128" s="486" t="s">
        <v>1625</v>
      </c>
      <c r="B128" s="486" t="s">
        <v>1624</v>
      </c>
      <c r="C128" s="488" t="s">
        <v>1623</v>
      </c>
      <c r="D128" s="514">
        <v>2319.4050000000002</v>
      </c>
      <c r="E128" s="514">
        <v>2028.5989999999999</v>
      </c>
      <c r="F128" s="492"/>
      <c r="G128" s="491"/>
    </row>
    <row r="129" spans="1:7" s="309" customFormat="1" ht="12.75" customHeight="1" x14ac:dyDescent="0.2">
      <c r="A129" s="486" t="s">
        <v>1622</v>
      </c>
      <c r="B129" s="486" t="s">
        <v>1621</v>
      </c>
      <c r="C129" s="488" t="s">
        <v>1620</v>
      </c>
      <c r="D129" s="514">
        <v>0</v>
      </c>
      <c r="E129" s="514">
        <v>6.2880000000000003</v>
      </c>
      <c r="F129" s="492"/>
      <c r="G129" s="491"/>
    </row>
    <row r="130" spans="1:7" s="309" customFormat="1" ht="12.75" customHeight="1" x14ac:dyDescent="0.2">
      <c r="A130" s="486" t="s">
        <v>1619</v>
      </c>
      <c r="B130" s="486" t="s">
        <v>1618</v>
      </c>
      <c r="C130" s="488" t="s">
        <v>1617</v>
      </c>
      <c r="D130" s="514">
        <v>0</v>
      </c>
      <c r="E130" s="514">
        <v>608.79399999999998</v>
      </c>
      <c r="F130" s="492"/>
      <c r="G130" s="491"/>
    </row>
    <row r="131" spans="1:7" s="309" customFormat="1" ht="12.75" customHeight="1" x14ac:dyDescent="0.2">
      <c r="A131" s="486" t="s">
        <v>1616</v>
      </c>
      <c r="B131" s="486" t="s">
        <v>1615</v>
      </c>
      <c r="C131" s="488" t="s">
        <v>1614</v>
      </c>
      <c r="D131" s="514">
        <v>1941.1510000000001</v>
      </c>
      <c r="E131" s="514">
        <v>1556.8810000000001</v>
      </c>
      <c r="F131" s="490"/>
      <c r="G131" s="489"/>
    </row>
    <row r="132" spans="1:7" s="309" customFormat="1" ht="12.75" customHeight="1" x14ac:dyDescent="0.2">
      <c r="A132" s="486" t="s">
        <v>1613</v>
      </c>
      <c r="B132" s="486" t="s">
        <v>169</v>
      </c>
      <c r="C132" s="488" t="s">
        <v>1612</v>
      </c>
      <c r="D132" s="514">
        <v>2273.2162699999999</v>
      </c>
      <c r="E132" s="514">
        <v>1336.4178700000002</v>
      </c>
      <c r="F132" s="492"/>
      <c r="G132" s="491"/>
    </row>
    <row r="133" spans="1:7" s="309" customFormat="1" ht="12.75" customHeight="1" x14ac:dyDescent="0.2">
      <c r="A133" s="486" t="s">
        <v>1611</v>
      </c>
      <c r="B133" s="486" t="s">
        <v>1610</v>
      </c>
      <c r="C133" s="488" t="s">
        <v>1609</v>
      </c>
      <c r="D133" s="514">
        <v>0</v>
      </c>
      <c r="E133" s="514">
        <v>0</v>
      </c>
      <c r="F133" s="492"/>
      <c r="G133" s="491"/>
    </row>
    <row r="134" spans="1:7" s="309" customFormat="1" ht="12.75" customHeight="1" x14ac:dyDescent="0.2">
      <c r="A134" s="486" t="s">
        <v>1608</v>
      </c>
      <c r="B134" s="486" t="s">
        <v>1607</v>
      </c>
      <c r="C134" s="488" t="s">
        <v>1606</v>
      </c>
      <c r="D134" s="514">
        <v>0</v>
      </c>
      <c r="E134" s="514">
        <v>0</v>
      </c>
      <c r="F134" s="492"/>
      <c r="G134" s="491"/>
    </row>
    <row r="135" spans="1:7" s="309" customFormat="1" ht="12.75" customHeight="1" x14ac:dyDescent="0.2">
      <c r="A135" s="486" t="s">
        <v>1605</v>
      </c>
      <c r="B135" s="486" t="s">
        <v>1604</v>
      </c>
      <c r="C135" s="488" t="s">
        <v>1603</v>
      </c>
      <c r="D135" s="514">
        <v>0</v>
      </c>
      <c r="E135" s="514">
        <v>0</v>
      </c>
      <c r="F135" s="490"/>
      <c r="G135" s="489"/>
    </row>
    <row r="136" spans="1:7" s="309" customFormat="1" ht="12.75" customHeight="1" x14ac:dyDescent="0.2">
      <c r="A136" s="486" t="s">
        <v>1587</v>
      </c>
      <c r="B136" s="486" t="s">
        <v>1586</v>
      </c>
      <c r="C136" s="488" t="s">
        <v>1585</v>
      </c>
      <c r="D136" s="514">
        <v>0</v>
      </c>
      <c r="E136" s="514">
        <v>0</v>
      </c>
      <c r="F136" s="490"/>
      <c r="G136" s="489"/>
    </row>
    <row r="137" spans="1:7" s="309" customFormat="1" ht="12.75" customHeight="1" x14ac:dyDescent="0.2">
      <c r="A137" s="486" t="s">
        <v>1581</v>
      </c>
      <c r="B137" s="486" t="s">
        <v>1580</v>
      </c>
      <c r="C137" s="488" t="s">
        <v>1579</v>
      </c>
      <c r="D137" s="514">
        <v>23.86741</v>
      </c>
      <c r="E137" s="514">
        <v>0</v>
      </c>
      <c r="F137" s="490"/>
      <c r="G137" s="489"/>
    </row>
    <row r="138" spans="1:7" s="309" customFormat="1" ht="12.75" customHeight="1" x14ac:dyDescent="0.2">
      <c r="A138" s="486" t="s">
        <v>1578</v>
      </c>
      <c r="B138" s="486" t="s">
        <v>1577</v>
      </c>
      <c r="C138" s="488" t="s">
        <v>1576</v>
      </c>
      <c r="D138" s="514">
        <v>2089.7973899999997</v>
      </c>
      <c r="E138" s="514">
        <v>1743.45164</v>
      </c>
      <c r="F138" s="490"/>
      <c r="G138" s="489"/>
    </row>
    <row r="139" spans="1:7" s="309" customFormat="1" ht="12.75" customHeight="1" x14ac:dyDescent="0.2">
      <c r="A139" s="486" t="s">
        <v>1575</v>
      </c>
      <c r="B139" s="486" t="s">
        <v>1574</v>
      </c>
      <c r="C139" s="488" t="s">
        <v>1573</v>
      </c>
      <c r="D139" s="514">
        <v>1140.1116100000002</v>
      </c>
      <c r="E139" s="514">
        <v>1858.27799</v>
      </c>
      <c r="F139" s="490"/>
      <c r="G139" s="489"/>
    </row>
    <row r="140" spans="1:7" s="309" customFormat="1" ht="12.75" customHeight="1" x14ac:dyDescent="0.2">
      <c r="A140" s="482" t="s">
        <v>1572</v>
      </c>
      <c r="B140" s="482" t="s">
        <v>1571</v>
      </c>
      <c r="C140" s="481" t="s">
        <v>1570</v>
      </c>
      <c r="D140" s="549">
        <v>204.28058999999999</v>
      </c>
      <c r="E140" s="549">
        <v>194.50959</v>
      </c>
      <c r="F140" s="490"/>
      <c r="G140" s="489"/>
    </row>
    <row r="141" spans="1:7" x14ac:dyDescent="0.2">
      <c r="A141" s="309"/>
      <c r="B141" s="309"/>
      <c r="C141" s="302"/>
      <c r="D141" s="479"/>
      <c r="E141" s="479"/>
      <c r="F141" s="479"/>
      <c r="G141" s="479"/>
    </row>
    <row r="142" spans="1:7" x14ac:dyDescent="0.2">
      <c r="A142" s="309"/>
      <c r="B142" s="309"/>
      <c r="C142" s="302"/>
      <c r="D142" s="479"/>
      <c r="E142" s="479"/>
      <c r="F142" s="479"/>
      <c r="G142" s="479"/>
    </row>
    <row r="143" spans="1:7" x14ac:dyDescent="0.2">
      <c r="A143" s="309"/>
      <c r="B143" s="309"/>
      <c r="C143" s="302"/>
      <c r="D143" s="479"/>
      <c r="E143" s="479"/>
      <c r="F143" s="479"/>
      <c r="G143" s="479"/>
    </row>
    <row r="144" spans="1:7" x14ac:dyDescent="0.2">
      <c r="A144" s="309"/>
      <c r="B144" s="309"/>
      <c r="C144" s="302"/>
      <c r="D144" s="479"/>
      <c r="E144" s="479"/>
      <c r="F144" s="479"/>
      <c r="G144" s="479"/>
    </row>
    <row r="145" spans="1:7" x14ac:dyDescent="0.2">
      <c r="A145" s="309"/>
      <c r="B145" s="309"/>
      <c r="C145" s="302"/>
      <c r="D145" s="479"/>
      <c r="E145" s="479"/>
      <c r="F145" s="479"/>
      <c r="G145" s="479"/>
    </row>
    <row r="146" spans="1:7" x14ac:dyDescent="0.2">
      <c r="A146" s="309"/>
      <c r="B146" s="309"/>
      <c r="C146" s="302"/>
      <c r="D146" s="479"/>
      <c r="E146" s="479"/>
      <c r="F146" s="479"/>
      <c r="G146" s="479"/>
    </row>
    <row r="147" spans="1:7" x14ac:dyDescent="0.2">
      <c r="A147" s="309"/>
      <c r="B147" s="309"/>
      <c r="C147" s="302"/>
      <c r="D147" s="479"/>
      <c r="E147" s="479"/>
      <c r="F147" s="479"/>
      <c r="G147" s="479"/>
    </row>
    <row r="148" spans="1:7" x14ac:dyDescent="0.2">
      <c r="A148" s="309"/>
      <c r="B148" s="309"/>
      <c r="C148" s="302"/>
      <c r="D148" s="479"/>
      <c r="E148" s="479"/>
      <c r="F148" s="479"/>
      <c r="G148" s="479"/>
    </row>
    <row r="149" spans="1:7" x14ac:dyDescent="0.2">
      <c r="A149" s="309"/>
      <c r="B149" s="309"/>
      <c r="C149" s="302"/>
      <c r="D149" s="479"/>
      <c r="E149" s="479"/>
      <c r="F149" s="479"/>
      <c r="G149" s="479"/>
    </row>
    <row r="150" spans="1:7" x14ac:dyDescent="0.2">
      <c r="A150" s="309"/>
      <c r="B150" s="309"/>
      <c r="C150" s="302"/>
      <c r="D150" s="479"/>
      <c r="E150" s="479"/>
      <c r="F150" s="479"/>
      <c r="G150" s="479"/>
    </row>
    <row r="151" spans="1:7" x14ac:dyDescent="0.2">
      <c r="A151" s="309"/>
      <c r="B151" s="309"/>
      <c r="C151" s="302"/>
      <c r="D151" s="479"/>
      <c r="E151" s="479"/>
      <c r="F151" s="479"/>
      <c r="G151" s="479"/>
    </row>
    <row r="152" spans="1:7" x14ac:dyDescent="0.2">
      <c r="A152" s="309"/>
      <c r="B152" s="309"/>
      <c r="C152" s="302"/>
      <c r="D152" s="479"/>
      <c r="E152" s="479"/>
      <c r="F152" s="479"/>
      <c r="G152" s="479"/>
    </row>
    <row r="153" spans="1:7" x14ac:dyDescent="0.2">
      <c r="A153" s="478"/>
      <c r="D153" s="479"/>
      <c r="E153" s="479"/>
      <c r="F153" s="479"/>
      <c r="G153" s="479"/>
    </row>
    <row r="154" spans="1:7" x14ac:dyDescent="0.2">
      <c r="A154" s="478"/>
      <c r="D154" s="479"/>
      <c r="E154" s="479"/>
      <c r="F154" s="479"/>
      <c r="G154" s="479"/>
    </row>
    <row r="155" spans="1:7" x14ac:dyDescent="0.2">
      <c r="A155" s="478"/>
      <c r="D155" s="479"/>
      <c r="E155" s="479"/>
      <c r="F155" s="479"/>
      <c r="G155" s="479"/>
    </row>
    <row r="156" spans="1:7" x14ac:dyDescent="0.2">
      <c r="A156" s="478"/>
      <c r="D156" s="479"/>
      <c r="E156" s="479"/>
      <c r="F156" s="479"/>
      <c r="G156" s="479"/>
    </row>
    <row r="157" spans="1:7" x14ac:dyDescent="0.2">
      <c r="A157" s="478"/>
      <c r="D157" s="479"/>
      <c r="E157" s="479"/>
      <c r="F157" s="479"/>
      <c r="G157" s="479"/>
    </row>
    <row r="158" spans="1:7" x14ac:dyDescent="0.2">
      <c r="A158" s="478"/>
      <c r="D158" s="479"/>
      <c r="E158" s="479"/>
      <c r="F158" s="479"/>
      <c r="G158" s="479"/>
    </row>
    <row r="159" spans="1:7" x14ac:dyDescent="0.2">
      <c r="A159" s="478"/>
      <c r="D159" s="479"/>
      <c r="E159" s="479"/>
      <c r="F159" s="479"/>
      <c r="G159" s="479"/>
    </row>
    <row r="160" spans="1:7" x14ac:dyDescent="0.2">
      <c r="A160" s="478"/>
      <c r="D160" s="479"/>
      <c r="E160" s="479"/>
      <c r="F160" s="479"/>
      <c r="G160" s="479"/>
    </row>
    <row r="161" spans="1:7" x14ac:dyDescent="0.2">
      <c r="A161" s="478"/>
      <c r="D161" s="479"/>
      <c r="E161" s="479"/>
      <c r="F161" s="479"/>
      <c r="G161" s="479"/>
    </row>
    <row r="162" spans="1:7" x14ac:dyDescent="0.2">
      <c r="A162" s="478"/>
      <c r="D162" s="479"/>
      <c r="E162" s="479"/>
      <c r="F162" s="479"/>
      <c r="G162" s="479"/>
    </row>
    <row r="163" spans="1:7" x14ac:dyDescent="0.2">
      <c r="A163" s="478"/>
      <c r="D163" s="479"/>
      <c r="E163" s="479"/>
      <c r="F163" s="479"/>
      <c r="G163" s="479"/>
    </row>
    <row r="164" spans="1:7" x14ac:dyDescent="0.2">
      <c r="A164" s="478"/>
      <c r="D164" s="479"/>
      <c r="E164" s="479"/>
      <c r="F164" s="479"/>
      <c r="G164" s="479"/>
    </row>
    <row r="165" spans="1:7" x14ac:dyDescent="0.2">
      <c r="A165" s="478"/>
      <c r="D165" s="479"/>
      <c r="E165" s="479"/>
      <c r="F165" s="479"/>
      <c r="G165" s="479"/>
    </row>
    <row r="166" spans="1:7" x14ac:dyDescent="0.2">
      <c r="A166" s="478"/>
      <c r="D166" s="479"/>
      <c r="E166" s="479"/>
      <c r="F166" s="479"/>
      <c r="G166" s="479"/>
    </row>
    <row r="167" spans="1:7" x14ac:dyDescent="0.2">
      <c r="A167" s="478"/>
      <c r="D167" s="479"/>
      <c r="E167" s="479"/>
      <c r="F167" s="479"/>
      <c r="G167" s="479"/>
    </row>
    <row r="168" spans="1:7" x14ac:dyDescent="0.2">
      <c r="A168" s="478"/>
      <c r="D168" s="479"/>
      <c r="E168" s="479"/>
      <c r="F168" s="479"/>
      <c r="G168" s="479"/>
    </row>
    <row r="169" spans="1:7" x14ac:dyDescent="0.2">
      <c r="A169" s="478"/>
      <c r="D169" s="479"/>
      <c r="E169" s="479"/>
      <c r="F169" s="479"/>
      <c r="G169" s="479"/>
    </row>
    <row r="170" spans="1:7" x14ac:dyDescent="0.2">
      <c r="A170" s="478"/>
      <c r="D170" s="479"/>
      <c r="E170" s="479"/>
      <c r="F170" s="479"/>
      <c r="G170" s="479"/>
    </row>
    <row r="171" spans="1:7" x14ac:dyDescent="0.2">
      <c r="A171" s="478"/>
      <c r="D171" s="479"/>
      <c r="E171" s="479"/>
      <c r="F171" s="479"/>
      <c r="G171" s="479"/>
    </row>
    <row r="172" spans="1:7" x14ac:dyDescent="0.2">
      <c r="A172" s="478"/>
      <c r="D172" s="479"/>
      <c r="E172" s="479"/>
      <c r="F172" s="479"/>
      <c r="G172" s="479"/>
    </row>
    <row r="173" spans="1:7" x14ac:dyDescent="0.2">
      <c r="A173" s="478"/>
      <c r="D173" s="479"/>
      <c r="E173" s="479"/>
      <c r="F173" s="479"/>
      <c r="G173" s="479"/>
    </row>
    <row r="174" spans="1:7" x14ac:dyDescent="0.2">
      <c r="A174" s="478"/>
      <c r="D174" s="479"/>
      <c r="E174" s="479"/>
      <c r="F174" s="479"/>
      <c r="G174" s="479"/>
    </row>
    <row r="175" spans="1:7" x14ac:dyDescent="0.2">
      <c r="A175" s="478"/>
      <c r="D175" s="479"/>
      <c r="E175" s="479"/>
      <c r="F175" s="479"/>
      <c r="G175" s="479"/>
    </row>
    <row r="176" spans="1:7" x14ac:dyDescent="0.2">
      <c r="A176" s="478"/>
      <c r="D176" s="479"/>
      <c r="E176" s="479"/>
      <c r="F176" s="479"/>
      <c r="G176" s="479"/>
    </row>
    <row r="177" spans="1:7" x14ac:dyDescent="0.2">
      <c r="A177" s="478"/>
      <c r="D177" s="479"/>
      <c r="E177" s="479"/>
      <c r="F177" s="479"/>
      <c r="G177" s="479"/>
    </row>
    <row r="178" spans="1:7" x14ac:dyDescent="0.2">
      <c r="A178" s="478"/>
      <c r="D178" s="479"/>
      <c r="E178" s="479"/>
      <c r="F178" s="479"/>
      <c r="G178" s="479"/>
    </row>
    <row r="179" spans="1:7" x14ac:dyDescent="0.2">
      <c r="A179" s="478"/>
      <c r="D179" s="479"/>
      <c r="E179" s="479"/>
      <c r="F179" s="479"/>
      <c r="G179" s="479"/>
    </row>
    <row r="180" spans="1:7" x14ac:dyDescent="0.2">
      <c r="A180" s="478"/>
      <c r="D180" s="479"/>
      <c r="E180" s="479"/>
      <c r="F180" s="479"/>
      <c r="G180" s="479"/>
    </row>
    <row r="181" spans="1:7" x14ac:dyDescent="0.2">
      <c r="A181" s="478"/>
      <c r="D181" s="479"/>
      <c r="E181" s="479"/>
      <c r="F181" s="479"/>
      <c r="G181" s="479"/>
    </row>
    <row r="182" spans="1:7" x14ac:dyDescent="0.2">
      <c r="A182" s="478"/>
      <c r="D182" s="479"/>
      <c r="E182" s="479"/>
      <c r="F182" s="479"/>
      <c r="G182" s="479"/>
    </row>
    <row r="183" spans="1:7" x14ac:dyDescent="0.2">
      <c r="A183" s="478"/>
      <c r="D183" s="479"/>
      <c r="E183" s="479"/>
      <c r="F183" s="479"/>
      <c r="G183" s="479"/>
    </row>
    <row r="184" spans="1:7" x14ac:dyDescent="0.2">
      <c r="A184" s="478"/>
      <c r="D184" s="479"/>
      <c r="E184" s="479"/>
      <c r="F184" s="479"/>
      <c r="G184" s="479"/>
    </row>
    <row r="185" spans="1:7" x14ac:dyDescent="0.2">
      <c r="A185" s="478"/>
      <c r="D185" s="479"/>
      <c r="E185" s="479"/>
      <c r="F185" s="479"/>
      <c r="G185" s="479"/>
    </row>
    <row r="186" spans="1:7" x14ac:dyDescent="0.2">
      <c r="A186" s="478"/>
      <c r="D186" s="479"/>
      <c r="E186" s="479"/>
      <c r="F186" s="479"/>
      <c r="G186" s="479"/>
    </row>
    <row r="187" spans="1:7" x14ac:dyDescent="0.2">
      <c r="A187" s="478"/>
      <c r="D187" s="479"/>
      <c r="E187" s="479"/>
      <c r="F187" s="479"/>
      <c r="G187" s="479"/>
    </row>
    <row r="188" spans="1:7" x14ac:dyDescent="0.2">
      <c r="A188" s="478"/>
      <c r="D188" s="479"/>
      <c r="E188" s="479"/>
      <c r="F188" s="479"/>
      <c r="G188" s="479"/>
    </row>
    <row r="189" spans="1:7" x14ac:dyDescent="0.2">
      <c r="A189" s="478"/>
      <c r="D189" s="479"/>
      <c r="E189" s="479"/>
      <c r="F189" s="479"/>
      <c r="G189" s="479"/>
    </row>
    <row r="190" spans="1:7" x14ac:dyDescent="0.2">
      <c r="A190" s="478"/>
      <c r="D190" s="479"/>
      <c r="E190" s="479"/>
      <c r="F190" s="479"/>
      <c r="G190" s="479"/>
    </row>
    <row r="191" spans="1:7" x14ac:dyDescent="0.2">
      <c r="A191" s="478"/>
      <c r="D191" s="479"/>
      <c r="E191" s="479"/>
      <c r="F191" s="479"/>
      <c r="G191" s="479"/>
    </row>
    <row r="192" spans="1:7" x14ac:dyDescent="0.2">
      <c r="A192" s="478"/>
      <c r="D192" s="479"/>
      <c r="E192" s="479"/>
      <c r="F192" s="479"/>
      <c r="G192" s="479"/>
    </row>
    <row r="193" spans="1:7" x14ac:dyDescent="0.2">
      <c r="A193" s="478"/>
      <c r="D193" s="479"/>
      <c r="E193" s="479"/>
      <c r="F193" s="479"/>
      <c r="G193" s="479"/>
    </row>
    <row r="194" spans="1:7" x14ac:dyDescent="0.2">
      <c r="A194" s="478"/>
      <c r="D194" s="479"/>
      <c r="E194" s="479"/>
      <c r="F194" s="479"/>
      <c r="G194" s="479"/>
    </row>
    <row r="195" spans="1:7" x14ac:dyDescent="0.2">
      <c r="A195" s="478"/>
      <c r="D195" s="479"/>
      <c r="E195" s="479"/>
      <c r="F195" s="479"/>
      <c r="G195" s="479"/>
    </row>
    <row r="196" spans="1:7" x14ac:dyDescent="0.2">
      <c r="A196" s="478"/>
      <c r="D196" s="479"/>
      <c r="E196" s="479"/>
      <c r="F196" s="479"/>
      <c r="G196" s="479"/>
    </row>
    <row r="197" spans="1:7" x14ac:dyDescent="0.2">
      <c r="A197" s="478"/>
      <c r="D197" s="479"/>
      <c r="E197" s="479"/>
      <c r="F197" s="479"/>
      <c r="G197" s="479"/>
    </row>
    <row r="198" spans="1:7" x14ac:dyDescent="0.2">
      <c r="A198" s="478"/>
      <c r="D198" s="479"/>
      <c r="E198" s="479"/>
      <c r="F198" s="479"/>
      <c r="G198" s="479"/>
    </row>
    <row r="199" spans="1:7" x14ac:dyDescent="0.2">
      <c r="A199" s="478"/>
      <c r="D199" s="479"/>
      <c r="E199" s="479"/>
      <c r="F199" s="479"/>
      <c r="G199" s="479"/>
    </row>
    <row r="200" spans="1:7" x14ac:dyDescent="0.2">
      <c r="A200" s="478"/>
      <c r="D200" s="479"/>
      <c r="E200" s="479"/>
      <c r="F200" s="479"/>
      <c r="G200" s="479"/>
    </row>
    <row r="201" spans="1:7" x14ac:dyDescent="0.2">
      <c r="A201" s="478"/>
      <c r="D201" s="479"/>
      <c r="E201" s="479"/>
      <c r="F201" s="479"/>
      <c r="G201" s="479"/>
    </row>
    <row r="202" spans="1:7" x14ac:dyDescent="0.2">
      <c r="A202" s="478"/>
      <c r="D202" s="479"/>
      <c r="E202" s="479"/>
      <c r="F202" s="479"/>
      <c r="G202" s="479"/>
    </row>
    <row r="203" spans="1:7" x14ac:dyDescent="0.2">
      <c r="A203" s="478"/>
      <c r="D203" s="479"/>
      <c r="E203" s="479"/>
      <c r="F203" s="479"/>
      <c r="G203" s="479"/>
    </row>
    <row r="204" spans="1:7" x14ac:dyDescent="0.2">
      <c r="A204" s="478"/>
      <c r="D204" s="479"/>
      <c r="E204" s="479"/>
      <c r="F204" s="479"/>
      <c r="G204" s="479"/>
    </row>
    <row r="205" spans="1:7" x14ac:dyDescent="0.2">
      <c r="A205" s="478"/>
      <c r="D205" s="479"/>
      <c r="E205" s="479"/>
      <c r="F205" s="479"/>
      <c r="G205" s="479"/>
    </row>
    <row r="206" spans="1:7" x14ac:dyDescent="0.2">
      <c r="A206" s="478"/>
      <c r="D206" s="479"/>
      <c r="E206" s="479"/>
      <c r="F206" s="479"/>
      <c r="G206" s="479"/>
    </row>
    <row r="207" spans="1:7" x14ac:dyDescent="0.2">
      <c r="A207" s="478"/>
      <c r="D207" s="479"/>
      <c r="E207" s="479"/>
      <c r="F207" s="479"/>
      <c r="G207" s="479"/>
    </row>
  </sheetData>
  <mergeCells count="10">
    <mergeCell ref="A89:B90"/>
    <mergeCell ref="C89:C90"/>
    <mergeCell ref="D89:E89"/>
    <mergeCell ref="A1:G1"/>
    <mergeCell ref="G6:G7"/>
    <mergeCell ref="D5:G5"/>
    <mergeCell ref="D6:F6"/>
    <mergeCell ref="A2:G2"/>
    <mergeCell ref="C5:C7"/>
    <mergeCell ref="A5:B7"/>
  </mergeCells>
  <printOptions horizontalCentered="1"/>
  <pageMargins left="0.39370078740157483" right="0.39370078740157483" top="0.59055118110236227" bottom="0.39370078740157483" header="0.31496062992125984" footer="0.11811023622047245"/>
  <pageSetup paperSize="9" scale="83" firstPageNumber="489" fitToHeight="2" orientation="portrait" useFirstPageNumber="1" r:id="rId1"/>
  <headerFooter>
    <oddHeader>&amp;L&amp;"Tahoma,Kurzíva"Závěrečný účet za rok 2016&amp;R&amp;"Tahoma,Kurzíva"Tabulka č. 35</oddHeader>
    <oddFooter>&amp;C&amp;"Tahoma,Obyčejné"&amp;P</oddFooter>
  </headerFooter>
  <rowBreaks count="1" manualBreakCount="1">
    <brk id="74" max="6"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showGridLines="0" view="pageBreakPreview" zoomScaleNormal="100" zoomScaleSheetLayoutView="100" workbookViewId="0">
      <selection activeCell="H10" sqref="H10"/>
    </sheetView>
  </sheetViews>
  <sheetFormatPr defaultRowHeight="12.75" x14ac:dyDescent="0.2"/>
  <cols>
    <col min="1" max="1" width="6.7109375" style="183" customWidth="1"/>
    <col min="2" max="2" width="54.7109375" style="183" customWidth="1"/>
    <col min="3" max="3" width="8.5703125" style="367" customWidth="1"/>
    <col min="4" max="7" width="15.42578125" style="183" customWidth="1"/>
    <col min="8" max="16384" width="9.140625" style="183"/>
  </cols>
  <sheetData>
    <row r="1" spans="1:7" s="567" customFormat="1" ht="18" customHeight="1" x14ac:dyDescent="0.2">
      <c r="A1" s="1207" t="s">
        <v>2011</v>
      </c>
      <c r="B1" s="1207"/>
      <c r="C1" s="1207"/>
      <c r="D1" s="1207"/>
      <c r="E1" s="1207"/>
      <c r="F1" s="1207"/>
      <c r="G1" s="1207"/>
    </row>
    <row r="2" spans="1:7" s="566" customFormat="1" ht="18" customHeight="1" x14ac:dyDescent="0.2">
      <c r="A2" s="1207" t="s">
        <v>2197</v>
      </c>
      <c r="B2" s="1207"/>
      <c r="C2" s="1207"/>
      <c r="D2" s="1207"/>
      <c r="E2" s="1207"/>
      <c r="F2" s="1207"/>
      <c r="G2" s="1207"/>
    </row>
    <row r="4" spans="1:7" ht="12.75" customHeight="1" x14ac:dyDescent="0.2">
      <c r="A4" s="565"/>
      <c r="B4" s="564"/>
      <c r="C4" s="563"/>
      <c r="D4" s="562">
        <v>1</v>
      </c>
      <c r="E4" s="562">
        <v>2</v>
      </c>
      <c r="F4" s="562">
        <v>3</v>
      </c>
      <c r="G4" s="562">
        <v>4</v>
      </c>
    </row>
    <row r="5" spans="1:7" s="559" customFormat="1" x14ac:dyDescent="0.2">
      <c r="A5" s="1233" t="s">
        <v>1753</v>
      </c>
      <c r="B5" s="1234"/>
      <c r="C5" s="1231" t="s">
        <v>1752</v>
      </c>
      <c r="D5" s="1230" t="s">
        <v>2194</v>
      </c>
      <c r="E5" s="1230"/>
      <c r="F5" s="1230" t="s">
        <v>2193</v>
      </c>
      <c r="G5" s="1230"/>
    </row>
    <row r="6" spans="1:7" s="559" customFormat="1" ht="21" x14ac:dyDescent="0.2">
      <c r="A6" s="1235"/>
      <c r="B6" s="1236"/>
      <c r="C6" s="1232"/>
      <c r="D6" s="561" t="s">
        <v>2192</v>
      </c>
      <c r="E6" s="561" t="s">
        <v>2191</v>
      </c>
      <c r="F6" s="560" t="s">
        <v>2192</v>
      </c>
      <c r="G6" s="560" t="s">
        <v>2191</v>
      </c>
    </row>
    <row r="7" spans="1:7" s="559" customFormat="1" x14ac:dyDescent="0.2">
      <c r="A7" s="526" t="s">
        <v>2005</v>
      </c>
      <c r="B7" s="526" t="s">
        <v>2190</v>
      </c>
      <c r="C7" s="525" t="s">
        <v>100</v>
      </c>
      <c r="D7" s="568">
        <v>958681.70545000001</v>
      </c>
      <c r="E7" s="568">
        <v>119529.61093000001</v>
      </c>
      <c r="F7" s="568">
        <v>939353.03825999994</v>
      </c>
      <c r="G7" s="568">
        <v>119949.52070000001</v>
      </c>
    </row>
    <row r="8" spans="1:7" x14ac:dyDescent="0.2">
      <c r="A8" s="495" t="s">
        <v>2003</v>
      </c>
      <c r="B8" s="495" t="s">
        <v>2189</v>
      </c>
      <c r="C8" s="536" t="s">
        <v>100</v>
      </c>
      <c r="D8" s="568">
        <v>957143.70122000005</v>
      </c>
      <c r="E8" s="568">
        <v>114667.65193000001</v>
      </c>
      <c r="F8" s="568">
        <v>937500.34199999995</v>
      </c>
      <c r="G8" s="568">
        <v>114634.51614000001</v>
      </c>
    </row>
    <row r="9" spans="1:7" x14ac:dyDescent="0.2">
      <c r="A9" s="513" t="s">
        <v>2001</v>
      </c>
      <c r="B9" s="513" t="s">
        <v>2188</v>
      </c>
      <c r="C9" s="535" t="s">
        <v>2187</v>
      </c>
      <c r="D9" s="524">
        <v>114476.25759000001</v>
      </c>
      <c r="E9" s="524">
        <v>39356.015570000003</v>
      </c>
      <c r="F9" s="524">
        <v>116028.01398999999</v>
      </c>
      <c r="G9" s="524">
        <v>41344.076529999998</v>
      </c>
    </row>
    <row r="10" spans="1:7" x14ac:dyDescent="0.2">
      <c r="A10" s="486" t="s">
        <v>1998</v>
      </c>
      <c r="B10" s="486" t="s">
        <v>2186</v>
      </c>
      <c r="C10" s="488" t="s">
        <v>2185</v>
      </c>
      <c r="D10" s="524">
        <v>8313.7994099999996</v>
      </c>
      <c r="E10" s="524">
        <v>1853.1644099999999</v>
      </c>
      <c r="F10" s="524">
        <v>8872.2847600000005</v>
      </c>
      <c r="G10" s="524">
        <v>2038.4039299999999</v>
      </c>
    </row>
    <row r="11" spans="1:7" x14ac:dyDescent="0.2">
      <c r="A11" s="486" t="s">
        <v>1995</v>
      </c>
      <c r="B11" s="486" t="s">
        <v>2184</v>
      </c>
      <c r="C11" s="488" t="s">
        <v>2183</v>
      </c>
      <c r="D11" s="524"/>
      <c r="E11" s="524"/>
      <c r="F11" s="524"/>
      <c r="G11" s="524"/>
    </row>
    <row r="12" spans="1:7" x14ac:dyDescent="0.2">
      <c r="A12" s="486" t="s">
        <v>1993</v>
      </c>
      <c r="B12" s="486" t="s">
        <v>2182</v>
      </c>
      <c r="C12" s="488" t="s">
        <v>2181</v>
      </c>
      <c r="D12" s="524"/>
      <c r="E12" s="524">
        <v>2.5756000000000001</v>
      </c>
      <c r="F12" s="524"/>
      <c r="G12" s="524">
        <v>5.4111000000000002</v>
      </c>
    </row>
    <row r="13" spans="1:7" x14ac:dyDescent="0.2">
      <c r="A13" s="486" t="s">
        <v>1990</v>
      </c>
      <c r="B13" s="486" t="s">
        <v>2180</v>
      </c>
      <c r="C13" s="488" t="s">
        <v>2179</v>
      </c>
      <c r="D13" s="524">
        <v>-7858.0130799999997</v>
      </c>
      <c r="E13" s="524"/>
      <c r="F13" s="524">
        <v>-9621.53982</v>
      </c>
      <c r="G13" s="524"/>
    </row>
    <row r="14" spans="1:7" x14ac:dyDescent="0.2">
      <c r="A14" s="486" t="s">
        <v>1987</v>
      </c>
      <c r="B14" s="486" t="s">
        <v>2178</v>
      </c>
      <c r="C14" s="488" t="s">
        <v>2177</v>
      </c>
      <c r="D14" s="524">
        <v>-3343.1813700000002</v>
      </c>
      <c r="E14" s="524"/>
      <c r="F14" s="524">
        <v>-5508.59807</v>
      </c>
      <c r="G14" s="524"/>
    </row>
    <row r="15" spans="1:7" x14ac:dyDescent="0.2">
      <c r="A15" s="486" t="s">
        <v>1984</v>
      </c>
      <c r="B15" s="486" t="s">
        <v>2176</v>
      </c>
      <c r="C15" s="488" t="s">
        <v>2175</v>
      </c>
      <c r="D15" s="524"/>
      <c r="E15" s="524"/>
      <c r="F15" s="524"/>
      <c r="G15" s="524"/>
    </row>
    <row r="16" spans="1:7" x14ac:dyDescent="0.2">
      <c r="A16" s="486" t="s">
        <v>1981</v>
      </c>
      <c r="B16" s="486" t="s">
        <v>284</v>
      </c>
      <c r="C16" s="488" t="s">
        <v>2174</v>
      </c>
      <c r="D16" s="524">
        <v>419796.56072000001</v>
      </c>
      <c r="E16" s="524">
        <v>13803.591480000001</v>
      </c>
      <c r="F16" s="524">
        <v>429390.29850999999</v>
      </c>
      <c r="G16" s="524">
        <v>13341.551529999999</v>
      </c>
    </row>
    <row r="17" spans="1:7" x14ac:dyDescent="0.2">
      <c r="A17" s="486" t="s">
        <v>1978</v>
      </c>
      <c r="B17" s="486" t="s">
        <v>2173</v>
      </c>
      <c r="C17" s="488" t="s">
        <v>2172</v>
      </c>
      <c r="D17" s="524">
        <v>2574.05537</v>
      </c>
      <c r="E17" s="524">
        <v>609.59262999999999</v>
      </c>
      <c r="F17" s="524">
        <v>2571.3309300000001</v>
      </c>
      <c r="G17" s="524">
        <v>620.92406999999992</v>
      </c>
    </row>
    <row r="18" spans="1:7" x14ac:dyDescent="0.2">
      <c r="A18" s="486" t="s">
        <v>2171</v>
      </c>
      <c r="B18" s="486" t="s">
        <v>2170</v>
      </c>
      <c r="C18" s="488" t="s">
        <v>2169</v>
      </c>
      <c r="D18" s="524">
        <v>76.158000000000001</v>
      </c>
      <c r="E18" s="524"/>
      <c r="F18" s="524">
        <v>84.441000000000003</v>
      </c>
      <c r="G18" s="524"/>
    </row>
    <row r="19" spans="1:7" x14ac:dyDescent="0.2">
      <c r="A19" s="486" t="s">
        <v>2168</v>
      </c>
      <c r="B19" s="486" t="s">
        <v>2167</v>
      </c>
      <c r="C19" s="488" t="s">
        <v>2166</v>
      </c>
      <c r="D19" s="524">
        <v>-12385.37048</v>
      </c>
      <c r="E19" s="524"/>
      <c r="F19" s="524">
        <v>-15091.424929999999</v>
      </c>
      <c r="G19" s="524"/>
    </row>
    <row r="20" spans="1:7" x14ac:dyDescent="0.2">
      <c r="A20" s="486" t="s">
        <v>2165</v>
      </c>
      <c r="B20" s="486" t="s">
        <v>2164</v>
      </c>
      <c r="C20" s="488" t="s">
        <v>2163</v>
      </c>
      <c r="D20" s="524">
        <v>15681.01856</v>
      </c>
      <c r="E20" s="524">
        <v>4181.8889799999997</v>
      </c>
      <c r="F20" s="524">
        <v>12890.27742</v>
      </c>
      <c r="G20" s="524">
        <v>2829.2176800000002</v>
      </c>
    </row>
    <row r="21" spans="1:7" x14ac:dyDescent="0.2">
      <c r="A21" s="486" t="s">
        <v>2162</v>
      </c>
      <c r="B21" s="486" t="s">
        <v>2161</v>
      </c>
      <c r="C21" s="488" t="s">
        <v>2160</v>
      </c>
      <c r="D21" s="524">
        <v>134436.51707</v>
      </c>
      <c r="E21" s="524">
        <v>31563.08293</v>
      </c>
      <c r="F21" s="524">
        <v>129304.90509</v>
      </c>
      <c r="G21" s="524">
        <v>31026.657910000002</v>
      </c>
    </row>
    <row r="22" spans="1:7" x14ac:dyDescent="0.2">
      <c r="A22" s="486" t="s">
        <v>2159</v>
      </c>
      <c r="B22" s="486" t="s">
        <v>2158</v>
      </c>
      <c r="C22" s="488" t="s">
        <v>2157</v>
      </c>
      <c r="D22" s="524">
        <v>45632.106749999999</v>
      </c>
      <c r="E22" s="524">
        <v>10711.89025</v>
      </c>
      <c r="F22" s="524">
        <v>43875.528409999999</v>
      </c>
      <c r="G22" s="524">
        <v>10516.918589999999</v>
      </c>
    </row>
    <row r="23" spans="1:7" x14ac:dyDescent="0.2">
      <c r="A23" s="486" t="s">
        <v>2156</v>
      </c>
      <c r="B23" s="486" t="s">
        <v>2155</v>
      </c>
      <c r="C23" s="488" t="s">
        <v>2154</v>
      </c>
      <c r="D23" s="524">
        <v>754.87267000000008</v>
      </c>
      <c r="E23" s="524">
        <v>178.77033</v>
      </c>
      <c r="F23" s="524">
        <v>714.01013999999998</v>
      </c>
      <c r="G23" s="524">
        <v>172.41886</v>
      </c>
    </row>
    <row r="24" spans="1:7" x14ac:dyDescent="0.2">
      <c r="A24" s="486" t="s">
        <v>2153</v>
      </c>
      <c r="B24" s="486" t="s">
        <v>2152</v>
      </c>
      <c r="C24" s="488" t="s">
        <v>2151</v>
      </c>
      <c r="D24" s="524">
        <v>5347.7265199999993</v>
      </c>
      <c r="E24" s="524">
        <v>1281.70534</v>
      </c>
      <c r="F24" s="524">
        <v>4533.7195099999999</v>
      </c>
      <c r="G24" s="524">
        <v>1109.0346499999998</v>
      </c>
    </row>
    <row r="25" spans="1:7" x14ac:dyDescent="0.2">
      <c r="A25" s="486" t="s">
        <v>2150</v>
      </c>
      <c r="B25" s="486" t="s">
        <v>2149</v>
      </c>
      <c r="C25" s="488" t="s">
        <v>2148</v>
      </c>
      <c r="D25" s="524"/>
      <c r="E25" s="524"/>
      <c r="F25" s="524"/>
      <c r="G25" s="524"/>
    </row>
    <row r="26" spans="1:7" x14ac:dyDescent="0.2">
      <c r="A26" s="486" t="s">
        <v>2147</v>
      </c>
      <c r="B26" s="486" t="s">
        <v>2146</v>
      </c>
      <c r="C26" s="488" t="s">
        <v>2145</v>
      </c>
      <c r="D26" s="524"/>
      <c r="E26" s="524">
        <v>173.255</v>
      </c>
      <c r="F26" s="524"/>
      <c r="G26" s="524">
        <v>200.84800000000001</v>
      </c>
    </row>
    <row r="27" spans="1:7" x14ac:dyDescent="0.2">
      <c r="A27" s="486" t="s">
        <v>2144</v>
      </c>
      <c r="B27" s="486" t="s">
        <v>2143</v>
      </c>
      <c r="C27" s="488" t="s">
        <v>2142</v>
      </c>
      <c r="D27" s="524"/>
      <c r="E27" s="524"/>
      <c r="F27" s="524"/>
      <c r="G27" s="524"/>
    </row>
    <row r="28" spans="1:7" x14ac:dyDescent="0.2">
      <c r="A28" s="486" t="s">
        <v>2141</v>
      </c>
      <c r="B28" s="486" t="s">
        <v>2140</v>
      </c>
      <c r="C28" s="488" t="s">
        <v>2139</v>
      </c>
      <c r="D28" s="524">
        <v>396.84901000000002</v>
      </c>
      <c r="E28" s="524">
        <v>85.016149999999996</v>
      </c>
      <c r="F28" s="524">
        <v>446.22949999999997</v>
      </c>
      <c r="G28" s="524">
        <v>85.177549999999997</v>
      </c>
    </row>
    <row r="29" spans="1:7" x14ac:dyDescent="0.2">
      <c r="A29" s="486" t="s">
        <v>2138</v>
      </c>
      <c r="B29" s="486" t="s">
        <v>2062</v>
      </c>
      <c r="C29" s="488" t="s">
        <v>2137</v>
      </c>
      <c r="D29" s="524">
        <v>2.472</v>
      </c>
      <c r="E29" s="524"/>
      <c r="F29" s="524"/>
      <c r="G29" s="524"/>
    </row>
    <row r="30" spans="1:7" x14ac:dyDescent="0.2">
      <c r="A30" s="486" t="s">
        <v>2136</v>
      </c>
      <c r="B30" s="486" t="s">
        <v>2060</v>
      </c>
      <c r="C30" s="488" t="s">
        <v>2135</v>
      </c>
      <c r="D30" s="524">
        <v>6</v>
      </c>
      <c r="E30" s="524"/>
      <c r="F30" s="524"/>
      <c r="G30" s="524"/>
    </row>
    <row r="31" spans="1:7" x14ac:dyDescent="0.2">
      <c r="A31" s="486" t="s">
        <v>2134</v>
      </c>
      <c r="B31" s="486" t="s">
        <v>2133</v>
      </c>
      <c r="C31" s="488" t="s">
        <v>2132</v>
      </c>
      <c r="D31" s="524"/>
      <c r="E31" s="524"/>
      <c r="F31" s="524"/>
      <c r="G31" s="524"/>
    </row>
    <row r="32" spans="1:7" x14ac:dyDescent="0.2">
      <c r="A32" s="486" t="s">
        <v>2131</v>
      </c>
      <c r="B32" s="486" t="s">
        <v>2130</v>
      </c>
      <c r="C32" s="488" t="s">
        <v>2129</v>
      </c>
      <c r="D32" s="524">
        <v>43.41948</v>
      </c>
      <c r="E32" s="524"/>
      <c r="F32" s="524">
        <v>163.08726000000001</v>
      </c>
      <c r="G32" s="524"/>
    </row>
    <row r="33" spans="1:7" x14ac:dyDescent="0.2">
      <c r="A33" s="486" t="s">
        <v>2128</v>
      </c>
      <c r="B33" s="486" t="s">
        <v>2127</v>
      </c>
      <c r="C33" s="488" t="s">
        <v>2126</v>
      </c>
      <c r="D33" s="524">
        <v>0.96760000000000002</v>
      </c>
      <c r="E33" s="524"/>
      <c r="F33" s="524">
        <v>1526.7576899999999</v>
      </c>
      <c r="G33" s="524"/>
    </row>
    <row r="34" spans="1:7" x14ac:dyDescent="0.2">
      <c r="A34" s="486" t="s">
        <v>2125</v>
      </c>
      <c r="B34" s="486" t="s">
        <v>2124</v>
      </c>
      <c r="C34" s="488" t="s">
        <v>2123</v>
      </c>
      <c r="D34" s="524">
        <v>672.86698999999999</v>
      </c>
      <c r="E34" s="524"/>
      <c r="F34" s="524">
        <v>196.28091000000001</v>
      </c>
      <c r="G34" s="524"/>
    </row>
    <row r="35" spans="1:7" x14ac:dyDescent="0.2">
      <c r="A35" s="486" t="s">
        <v>2122</v>
      </c>
      <c r="B35" s="486" t="s">
        <v>2121</v>
      </c>
      <c r="C35" s="488" t="s">
        <v>2120</v>
      </c>
      <c r="D35" s="524">
        <v>230453.72841000001</v>
      </c>
      <c r="E35" s="524">
        <v>10424.677589999999</v>
      </c>
      <c r="F35" s="524">
        <v>215674.56615</v>
      </c>
      <c r="G35" s="524">
        <v>11012.20585</v>
      </c>
    </row>
    <row r="36" spans="1:7" x14ac:dyDescent="0.2">
      <c r="A36" s="486" t="s">
        <v>2119</v>
      </c>
      <c r="B36" s="486" t="s">
        <v>2118</v>
      </c>
      <c r="C36" s="488" t="s">
        <v>2117</v>
      </c>
      <c r="D36" s="524"/>
      <c r="E36" s="524"/>
      <c r="F36" s="524"/>
      <c r="G36" s="524"/>
    </row>
    <row r="37" spans="1:7" x14ac:dyDescent="0.2">
      <c r="A37" s="486" t="s">
        <v>2116</v>
      </c>
      <c r="B37" s="486" t="s">
        <v>2115</v>
      </c>
      <c r="C37" s="488" t="s">
        <v>2114</v>
      </c>
      <c r="D37" s="524"/>
      <c r="E37" s="524"/>
      <c r="F37" s="524"/>
      <c r="G37" s="524"/>
    </row>
    <row r="38" spans="1:7" x14ac:dyDescent="0.2">
      <c r="A38" s="486" t="s">
        <v>2113</v>
      </c>
      <c r="B38" s="486" t="s">
        <v>2112</v>
      </c>
      <c r="C38" s="488" t="s">
        <v>2111</v>
      </c>
      <c r="D38" s="524"/>
      <c r="E38" s="524"/>
      <c r="F38" s="524"/>
      <c r="G38" s="524"/>
    </row>
    <row r="39" spans="1:7" x14ac:dyDescent="0.2">
      <c r="A39" s="486" t="s">
        <v>2110</v>
      </c>
      <c r="B39" s="486" t="s">
        <v>2109</v>
      </c>
      <c r="C39" s="488" t="s">
        <v>2108</v>
      </c>
      <c r="D39" s="524"/>
      <c r="E39" s="524"/>
      <c r="F39" s="524"/>
      <c r="G39" s="524"/>
    </row>
    <row r="40" spans="1:7" x14ac:dyDescent="0.2">
      <c r="A40" s="486" t="s">
        <v>2107</v>
      </c>
      <c r="B40" s="486" t="s">
        <v>2106</v>
      </c>
      <c r="C40" s="488" t="s">
        <v>2105</v>
      </c>
      <c r="D40" s="524"/>
      <c r="E40" s="524"/>
      <c r="F40" s="524"/>
      <c r="G40" s="524"/>
    </row>
    <row r="41" spans="1:7" x14ac:dyDescent="0.2">
      <c r="A41" s="486" t="s">
        <v>2104</v>
      </c>
      <c r="B41" s="486" t="s">
        <v>2103</v>
      </c>
      <c r="C41" s="488" t="s">
        <v>2102</v>
      </c>
      <c r="D41" s="524"/>
      <c r="E41" s="524"/>
      <c r="F41" s="524"/>
      <c r="G41" s="524"/>
    </row>
    <row r="42" spans="1:7" x14ac:dyDescent="0.2">
      <c r="A42" s="486" t="s">
        <v>2101</v>
      </c>
      <c r="B42" s="486" t="s">
        <v>2100</v>
      </c>
      <c r="C42" s="488" t="s">
        <v>2099</v>
      </c>
      <c r="D42" s="524">
        <v>2056.4</v>
      </c>
      <c r="E42" s="524">
        <v>442.42566999999997</v>
      </c>
      <c r="F42" s="524">
        <v>1438.7735500000001</v>
      </c>
      <c r="G42" s="524">
        <v>331.66989000000001</v>
      </c>
    </row>
    <row r="43" spans="1:7" x14ac:dyDescent="0.2">
      <c r="A43" s="486" t="s">
        <v>2098</v>
      </c>
      <c r="B43" s="486" t="s">
        <v>2097</v>
      </c>
      <c r="C43" s="488" t="s">
        <v>2096</v>
      </c>
      <c r="D43" s="524">
        <v>8.49</v>
      </c>
      <c r="E43" s="524"/>
      <c r="F43" s="524">
        <v>11.4</v>
      </c>
      <c r="G43" s="524"/>
    </row>
    <row r="44" spans="1:7" x14ac:dyDescent="0.2">
      <c r="A44" s="495" t="s">
        <v>1975</v>
      </c>
      <c r="B44" s="495" t="s">
        <v>2095</v>
      </c>
      <c r="C44" s="536" t="s">
        <v>100</v>
      </c>
      <c r="D44" s="568">
        <v>0</v>
      </c>
      <c r="E44" s="568">
        <v>0</v>
      </c>
      <c r="F44" s="568">
        <v>4.6031300000000002</v>
      </c>
      <c r="G44" s="568">
        <v>1.1115599999999999</v>
      </c>
    </row>
    <row r="45" spans="1:7" x14ac:dyDescent="0.2">
      <c r="A45" s="486" t="s">
        <v>1973</v>
      </c>
      <c r="B45" s="486" t="s">
        <v>2094</v>
      </c>
      <c r="C45" s="488" t="s">
        <v>2093</v>
      </c>
      <c r="D45" s="524"/>
      <c r="E45" s="524"/>
      <c r="F45" s="524"/>
      <c r="G45" s="524"/>
    </row>
    <row r="46" spans="1:7" x14ac:dyDescent="0.2">
      <c r="A46" s="486" t="s">
        <v>1971</v>
      </c>
      <c r="B46" s="486" t="s">
        <v>2034</v>
      </c>
      <c r="C46" s="488" t="s">
        <v>2092</v>
      </c>
      <c r="D46" s="524"/>
      <c r="E46" s="524"/>
      <c r="F46" s="524"/>
      <c r="G46" s="524"/>
    </row>
    <row r="47" spans="1:7" x14ac:dyDescent="0.2">
      <c r="A47" s="486" t="s">
        <v>1968</v>
      </c>
      <c r="B47" s="486" t="s">
        <v>2091</v>
      </c>
      <c r="C47" s="488" t="s">
        <v>2090</v>
      </c>
      <c r="D47" s="524"/>
      <c r="E47" s="524"/>
      <c r="F47" s="524">
        <v>4.6031300000000002</v>
      </c>
      <c r="G47" s="524">
        <v>1.1115599999999999</v>
      </c>
    </row>
    <row r="48" spans="1:7" x14ac:dyDescent="0.2">
      <c r="A48" s="486" t="s">
        <v>1965</v>
      </c>
      <c r="B48" s="486" t="s">
        <v>2089</v>
      </c>
      <c r="C48" s="488" t="s">
        <v>2088</v>
      </c>
      <c r="D48" s="524"/>
      <c r="E48" s="524"/>
      <c r="F48" s="524"/>
      <c r="G48" s="524"/>
    </row>
    <row r="49" spans="1:7" x14ac:dyDescent="0.2">
      <c r="A49" s="486" t="s">
        <v>1962</v>
      </c>
      <c r="B49" s="486" t="s">
        <v>2087</v>
      </c>
      <c r="C49" s="488" t="s">
        <v>2086</v>
      </c>
      <c r="D49" s="524"/>
      <c r="E49" s="524"/>
      <c r="F49" s="524"/>
      <c r="G49" s="524"/>
    </row>
    <row r="50" spans="1:7" x14ac:dyDescent="0.2">
      <c r="A50" s="495" t="s">
        <v>1944</v>
      </c>
      <c r="B50" s="495" t="s">
        <v>2085</v>
      </c>
      <c r="C50" s="536" t="s">
        <v>100</v>
      </c>
      <c r="D50" s="568">
        <v>0</v>
      </c>
      <c r="E50" s="568">
        <v>0</v>
      </c>
      <c r="F50" s="568">
        <v>0</v>
      </c>
      <c r="G50" s="568">
        <v>0</v>
      </c>
    </row>
    <row r="51" spans="1:7" x14ac:dyDescent="0.2">
      <c r="A51" s="486" t="s">
        <v>1942</v>
      </c>
      <c r="B51" s="486" t="s">
        <v>2084</v>
      </c>
      <c r="C51" s="488" t="s">
        <v>2083</v>
      </c>
      <c r="D51" s="524"/>
      <c r="E51" s="524"/>
      <c r="F51" s="524"/>
      <c r="G51" s="524"/>
    </row>
    <row r="52" spans="1:7" x14ac:dyDescent="0.2">
      <c r="A52" s="486" t="s">
        <v>1939</v>
      </c>
      <c r="B52" s="486" t="s">
        <v>2082</v>
      </c>
      <c r="C52" s="488" t="s">
        <v>2081</v>
      </c>
      <c r="D52" s="524"/>
      <c r="E52" s="524"/>
      <c r="F52" s="524"/>
      <c r="G52" s="524"/>
    </row>
    <row r="53" spans="1:7" x14ac:dyDescent="0.2">
      <c r="A53" s="495" t="s">
        <v>2080</v>
      </c>
      <c r="B53" s="495" t="s">
        <v>1618</v>
      </c>
      <c r="C53" s="536" t="s">
        <v>100</v>
      </c>
      <c r="D53" s="568">
        <v>1538.00423</v>
      </c>
      <c r="E53" s="568">
        <v>4861.9589999999998</v>
      </c>
      <c r="F53" s="568">
        <v>1848.09313</v>
      </c>
      <c r="G53" s="568">
        <v>5313.893</v>
      </c>
    </row>
    <row r="54" spans="1:7" x14ac:dyDescent="0.2">
      <c r="A54" s="486" t="s">
        <v>2079</v>
      </c>
      <c r="B54" s="486" t="s">
        <v>1618</v>
      </c>
      <c r="C54" s="488" t="s">
        <v>2078</v>
      </c>
      <c r="D54" s="524">
        <v>1538.00423</v>
      </c>
      <c r="E54" s="524">
        <v>4861.9589999999998</v>
      </c>
      <c r="F54" s="524">
        <v>1848.09313</v>
      </c>
      <c r="G54" s="524">
        <v>5313.893</v>
      </c>
    </row>
    <row r="55" spans="1:7" x14ac:dyDescent="0.2">
      <c r="A55" s="486" t="s">
        <v>2077</v>
      </c>
      <c r="B55" s="486" t="s">
        <v>2076</v>
      </c>
      <c r="C55" s="488" t="s">
        <v>2075</v>
      </c>
      <c r="D55" s="524"/>
      <c r="E55" s="524"/>
      <c r="F55" s="524"/>
      <c r="G55" s="524"/>
    </row>
    <row r="56" spans="1:7" x14ac:dyDescent="0.2">
      <c r="A56" s="495" t="s">
        <v>1898</v>
      </c>
      <c r="B56" s="495" t="s">
        <v>2074</v>
      </c>
      <c r="C56" s="536" t="s">
        <v>100</v>
      </c>
      <c r="D56" s="568">
        <v>948748.36121</v>
      </c>
      <c r="E56" s="568">
        <v>132649.77175000001</v>
      </c>
      <c r="F56" s="568">
        <v>928789.01535999996</v>
      </c>
      <c r="G56" s="568">
        <v>134255.79814</v>
      </c>
    </row>
    <row r="57" spans="1:7" x14ac:dyDescent="0.2">
      <c r="A57" s="495" t="s">
        <v>1896</v>
      </c>
      <c r="B57" s="495" t="s">
        <v>2073</v>
      </c>
      <c r="C57" s="536" t="s">
        <v>100</v>
      </c>
      <c r="D57" s="568">
        <v>41466.44844</v>
      </c>
      <c r="E57" s="568">
        <v>132649.77175000001</v>
      </c>
      <c r="F57" s="568">
        <v>16908.909660000001</v>
      </c>
      <c r="G57" s="568">
        <v>134255.79814</v>
      </c>
    </row>
    <row r="58" spans="1:7" x14ac:dyDescent="0.2">
      <c r="A58" s="486" t="s">
        <v>1894</v>
      </c>
      <c r="B58" s="486" t="s">
        <v>2072</v>
      </c>
      <c r="C58" s="488" t="s">
        <v>2071</v>
      </c>
      <c r="D58" s="524"/>
      <c r="E58" s="524"/>
      <c r="F58" s="524"/>
      <c r="G58" s="524"/>
    </row>
    <row r="59" spans="1:7" x14ac:dyDescent="0.2">
      <c r="A59" s="486" t="s">
        <v>1891</v>
      </c>
      <c r="B59" s="486" t="s">
        <v>2070</v>
      </c>
      <c r="C59" s="488" t="s">
        <v>2069</v>
      </c>
      <c r="D59" s="524">
        <v>36.920410000000004</v>
      </c>
      <c r="E59" s="524">
        <v>132644.55175000001</v>
      </c>
      <c r="F59" s="524">
        <v>42.176559999999995</v>
      </c>
      <c r="G59" s="524">
        <v>134242.52613999997</v>
      </c>
    </row>
    <row r="60" spans="1:7" x14ac:dyDescent="0.2">
      <c r="A60" s="486" t="s">
        <v>1888</v>
      </c>
      <c r="B60" s="486" t="s">
        <v>2068</v>
      </c>
      <c r="C60" s="488" t="s">
        <v>2067</v>
      </c>
      <c r="D60" s="524">
        <v>5331.27981</v>
      </c>
      <c r="E60" s="524"/>
      <c r="F60" s="524">
        <v>6203.3457400000007</v>
      </c>
      <c r="G60" s="524"/>
    </row>
    <row r="61" spans="1:7" x14ac:dyDescent="0.2">
      <c r="A61" s="486" t="s">
        <v>1885</v>
      </c>
      <c r="B61" s="486" t="s">
        <v>2066</v>
      </c>
      <c r="C61" s="488" t="s">
        <v>2065</v>
      </c>
      <c r="D61" s="524"/>
      <c r="E61" s="524">
        <v>5.22</v>
      </c>
      <c r="F61" s="524"/>
      <c r="G61" s="524">
        <v>13.272</v>
      </c>
    </row>
    <row r="62" spans="1:7" x14ac:dyDescent="0.2">
      <c r="A62" s="486" t="s">
        <v>1873</v>
      </c>
      <c r="B62" s="486" t="s">
        <v>2064</v>
      </c>
      <c r="C62" s="488" t="s">
        <v>2063</v>
      </c>
      <c r="D62" s="524"/>
      <c r="E62" s="524"/>
      <c r="F62" s="524"/>
      <c r="G62" s="524"/>
    </row>
    <row r="63" spans="1:7" x14ac:dyDescent="0.2">
      <c r="A63" s="486" t="s">
        <v>1870</v>
      </c>
      <c r="B63" s="486" t="s">
        <v>2062</v>
      </c>
      <c r="C63" s="488" t="s">
        <v>2061</v>
      </c>
      <c r="D63" s="524">
        <v>304.66406999999998</v>
      </c>
      <c r="E63" s="524"/>
      <c r="F63" s="524">
        <v>285.54609999999997</v>
      </c>
      <c r="G63" s="524"/>
    </row>
    <row r="64" spans="1:7" x14ac:dyDescent="0.2">
      <c r="A64" s="486" t="s">
        <v>1867</v>
      </c>
      <c r="B64" s="486" t="s">
        <v>2060</v>
      </c>
      <c r="C64" s="488" t="s">
        <v>2059</v>
      </c>
      <c r="D64" s="524">
        <v>2.42</v>
      </c>
      <c r="E64" s="524"/>
      <c r="F64" s="524"/>
      <c r="G64" s="524"/>
    </row>
    <row r="65" spans="1:7" x14ac:dyDescent="0.2">
      <c r="A65" s="486" t="s">
        <v>2058</v>
      </c>
      <c r="B65" s="486" t="s">
        <v>2057</v>
      </c>
      <c r="C65" s="488" t="s">
        <v>2056</v>
      </c>
      <c r="D65" s="524"/>
      <c r="E65" s="524"/>
      <c r="F65" s="524"/>
      <c r="G65" s="524"/>
    </row>
    <row r="66" spans="1:7" x14ac:dyDescent="0.2">
      <c r="A66" s="486" t="s">
        <v>2055</v>
      </c>
      <c r="B66" s="486" t="s">
        <v>2054</v>
      </c>
      <c r="C66" s="488" t="s">
        <v>2053</v>
      </c>
      <c r="D66" s="524">
        <v>4330.8325599999998</v>
      </c>
      <c r="E66" s="524"/>
      <c r="F66" s="524">
        <v>4172.0758100000003</v>
      </c>
      <c r="G66" s="524"/>
    </row>
    <row r="67" spans="1:7" x14ac:dyDescent="0.2">
      <c r="A67" s="486" t="s">
        <v>2052</v>
      </c>
      <c r="B67" s="486" t="s">
        <v>2051</v>
      </c>
      <c r="C67" s="488" t="s">
        <v>2050</v>
      </c>
      <c r="D67" s="524"/>
      <c r="E67" s="524"/>
      <c r="F67" s="524"/>
      <c r="G67" s="524"/>
    </row>
    <row r="68" spans="1:7" x14ac:dyDescent="0.2">
      <c r="A68" s="486" t="s">
        <v>2049</v>
      </c>
      <c r="B68" s="486" t="s">
        <v>2048</v>
      </c>
      <c r="C68" s="488" t="s">
        <v>2047</v>
      </c>
      <c r="D68" s="524">
        <v>681.96861000000001</v>
      </c>
      <c r="E68" s="524"/>
      <c r="F68" s="524">
        <v>210.64287999999999</v>
      </c>
      <c r="G68" s="524"/>
    </row>
    <row r="69" spans="1:7" x14ac:dyDescent="0.2">
      <c r="A69" s="486" t="s">
        <v>2046</v>
      </c>
      <c r="B69" s="486" t="s">
        <v>2045</v>
      </c>
      <c r="C69" s="488" t="s">
        <v>2044</v>
      </c>
      <c r="D69" s="524"/>
      <c r="E69" s="524"/>
      <c r="F69" s="524"/>
      <c r="G69" s="524"/>
    </row>
    <row r="70" spans="1:7" x14ac:dyDescent="0.2">
      <c r="A70" s="486" t="s">
        <v>2043</v>
      </c>
      <c r="B70" s="486" t="s">
        <v>2042</v>
      </c>
      <c r="C70" s="488" t="s">
        <v>2041</v>
      </c>
      <c r="D70" s="524">
        <v>25143.52045</v>
      </c>
      <c r="E70" s="524"/>
      <c r="F70" s="524">
        <v>108.68195</v>
      </c>
      <c r="G70" s="524"/>
    </row>
    <row r="71" spans="1:7" x14ac:dyDescent="0.2">
      <c r="A71" s="486" t="s">
        <v>2040</v>
      </c>
      <c r="B71" s="486" t="s">
        <v>2039</v>
      </c>
      <c r="C71" s="488" t="s">
        <v>2038</v>
      </c>
      <c r="D71" s="524">
        <v>5634.8425299999999</v>
      </c>
      <c r="E71" s="524"/>
      <c r="F71" s="524">
        <v>5886.4406200000003</v>
      </c>
      <c r="G71" s="524"/>
    </row>
    <row r="72" spans="1:7" x14ac:dyDescent="0.2">
      <c r="A72" s="495" t="s">
        <v>1864</v>
      </c>
      <c r="B72" s="495" t="s">
        <v>2037</v>
      </c>
      <c r="C72" s="536" t="s">
        <v>100</v>
      </c>
      <c r="D72" s="568">
        <v>316.85977000000003</v>
      </c>
      <c r="E72" s="568">
        <v>0</v>
      </c>
      <c r="F72" s="568">
        <v>462.68369999999999</v>
      </c>
      <c r="G72" s="568">
        <v>0</v>
      </c>
    </row>
    <row r="73" spans="1:7" x14ac:dyDescent="0.2">
      <c r="A73" s="486" t="s">
        <v>1862</v>
      </c>
      <c r="B73" s="486" t="s">
        <v>2036</v>
      </c>
      <c r="C73" s="488" t="s">
        <v>2035</v>
      </c>
      <c r="D73" s="524"/>
      <c r="E73" s="524"/>
      <c r="F73" s="524"/>
      <c r="G73" s="524"/>
    </row>
    <row r="74" spans="1:7" x14ac:dyDescent="0.2">
      <c r="A74" s="486" t="s">
        <v>1859</v>
      </c>
      <c r="B74" s="486" t="s">
        <v>2034</v>
      </c>
      <c r="C74" s="488" t="s">
        <v>2033</v>
      </c>
      <c r="D74" s="524">
        <v>316.85899000000001</v>
      </c>
      <c r="E74" s="524"/>
      <c r="F74" s="524">
        <v>462.68309999999997</v>
      </c>
      <c r="G74" s="524"/>
    </row>
    <row r="75" spans="1:7" x14ac:dyDescent="0.2">
      <c r="A75" s="486" t="s">
        <v>1856</v>
      </c>
      <c r="B75" s="486" t="s">
        <v>2032</v>
      </c>
      <c r="C75" s="488" t="s">
        <v>2031</v>
      </c>
      <c r="D75" s="524"/>
      <c r="E75" s="524"/>
      <c r="F75" s="524"/>
      <c r="G75" s="524"/>
    </row>
    <row r="76" spans="1:7" x14ac:dyDescent="0.2">
      <c r="A76" s="486" t="s">
        <v>1853</v>
      </c>
      <c r="B76" s="486" t="s">
        <v>2030</v>
      </c>
      <c r="C76" s="488" t="s">
        <v>2029</v>
      </c>
      <c r="D76" s="524"/>
      <c r="E76" s="524"/>
      <c r="F76" s="524"/>
      <c r="G76" s="524"/>
    </row>
    <row r="77" spans="1:7" x14ac:dyDescent="0.2">
      <c r="A77" s="486" t="s">
        <v>1847</v>
      </c>
      <c r="B77" s="486" t="s">
        <v>2028</v>
      </c>
      <c r="C77" s="488" t="s">
        <v>2027</v>
      </c>
      <c r="D77" s="524"/>
      <c r="E77" s="524"/>
      <c r="F77" s="524"/>
      <c r="G77" s="524"/>
    </row>
    <row r="78" spans="1:7" x14ac:dyDescent="0.2">
      <c r="A78" s="495" t="s">
        <v>2026</v>
      </c>
      <c r="B78" s="495" t="s">
        <v>2025</v>
      </c>
      <c r="C78" s="536" t="s">
        <v>100</v>
      </c>
      <c r="D78" s="568">
        <v>906965.05299999996</v>
      </c>
      <c r="E78" s="568">
        <v>0</v>
      </c>
      <c r="F78" s="568">
        <v>911417.42200000002</v>
      </c>
      <c r="G78" s="568">
        <v>0</v>
      </c>
    </row>
    <row r="79" spans="1:7" x14ac:dyDescent="0.2">
      <c r="A79" s="486" t="s">
        <v>2024</v>
      </c>
      <c r="B79" s="486" t="s">
        <v>2023</v>
      </c>
      <c r="C79" s="488" t="s">
        <v>2022</v>
      </c>
      <c r="D79" s="524"/>
      <c r="E79" s="524"/>
      <c r="F79" s="524"/>
      <c r="G79" s="524"/>
    </row>
    <row r="80" spans="1:7" x14ac:dyDescent="0.2">
      <c r="A80" s="486" t="s">
        <v>2021</v>
      </c>
      <c r="B80" s="486" t="s">
        <v>2020</v>
      </c>
      <c r="C80" s="488" t="s">
        <v>2019</v>
      </c>
      <c r="D80" s="524">
        <v>906965.05299999996</v>
      </c>
      <c r="E80" s="524"/>
      <c r="F80" s="524">
        <v>911417.42200000002</v>
      </c>
      <c r="G80" s="524"/>
    </row>
    <row r="81" spans="1:7" x14ac:dyDescent="0.2">
      <c r="A81" s="495" t="s">
        <v>1747</v>
      </c>
      <c r="B81" s="495" t="s">
        <v>2018</v>
      </c>
      <c r="C81" s="536" t="s">
        <v>100</v>
      </c>
      <c r="D81" s="568">
        <v>0</v>
      </c>
      <c r="E81" s="568">
        <v>0</v>
      </c>
      <c r="F81" s="568">
        <v>0</v>
      </c>
      <c r="G81" s="568">
        <v>0</v>
      </c>
    </row>
    <row r="82" spans="1:7" x14ac:dyDescent="0.2">
      <c r="A82" s="495" t="s">
        <v>2017</v>
      </c>
      <c r="B82" s="495" t="s">
        <v>2016</v>
      </c>
      <c r="C82" s="536" t="s">
        <v>100</v>
      </c>
      <c r="D82" s="568">
        <v>-8395.3400099999999</v>
      </c>
      <c r="E82" s="568">
        <v>17982.11982</v>
      </c>
      <c r="F82" s="568">
        <v>-8715.9297699999988</v>
      </c>
      <c r="G82" s="568">
        <v>19620.170440000002</v>
      </c>
    </row>
    <row r="83" spans="1:7" x14ac:dyDescent="0.2">
      <c r="A83" s="495" t="s">
        <v>2015</v>
      </c>
      <c r="B83" s="495" t="s">
        <v>1702</v>
      </c>
      <c r="C83" s="536" t="s">
        <v>100</v>
      </c>
      <c r="D83" s="568">
        <v>-9933.3442400000004</v>
      </c>
      <c r="E83" s="568">
        <v>13120.160820000001</v>
      </c>
      <c r="F83" s="568">
        <v>-10564.0229</v>
      </c>
      <c r="G83" s="568">
        <v>14306.27744</v>
      </c>
    </row>
  </sheetData>
  <mergeCells count="6">
    <mergeCell ref="A1:G1"/>
    <mergeCell ref="A2:G2"/>
    <mergeCell ref="D5:E5"/>
    <mergeCell ref="F5:G5"/>
    <mergeCell ref="C5:C6"/>
    <mergeCell ref="A5:B6"/>
  </mergeCells>
  <printOptions horizontalCentered="1"/>
  <pageMargins left="0.39370078740157483" right="0.39370078740157483" top="0.59055118110236227" bottom="0.39370078740157483" header="0.31496062992125984" footer="0.11811023622047245"/>
  <pageSetup paperSize="9" scale="73" firstPageNumber="491" orientation="portrait" useFirstPageNumber="1" r:id="rId1"/>
  <headerFooter>
    <oddHeader>&amp;L&amp;"Tahoma,Kurzíva"Závěrečný účet za rok 2016&amp;R&amp;"Tahoma,Kurzíva"Tabulka č. 36</oddHeader>
    <oddFooter>&amp;C&amp;"Tahoma,Obyčejné"&amp;P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7"/>
  <sheetViews>
    <sheetView showGridLines="0" view="pageBreakPreview" topLeftCell="A28" zoomScaleNormal="100" zoomScaleSheetLayoutView="100" workbookViewId="0">
      <selection activeCell="L35" sqref="L35"/>
    </sheetView>
  </sheetViews>
  <sheetFormatPr defaultRowHeight="12.75" x14ac:dyDescent="0.2"/>
  <cols>
    <col min="1" max="1" width="7" style="548" customWidth="1"/>
    <col min="2" max="2" width="45.42578125" style="478" customWidth="1"/>
    <col min="3" max="3" width="8.7109375" style="547" customWidth="1"/>
    <col min="4" max="7" width="13.85546875" style="477" customWidth="1"/>
    <col min="8" max="8" width="9.140625" style="478" customWidth="1"/>
    <col min="9" max="16384" width="9.140625" style="478"/>
  </cols>
  <sheetData>
    <row r="1" spans="1:7" s="507" customFormat="1" ht="18" customHeight="1" x14ac:dyDescent="0.2">
      <c r="A1" s="1207" t="s">
        <v>2011</v>
      </c>
      <c r="B1" s="1207"/>
      <c r="C1" s="1207"/>
      <c r="D1" s="1207"/>
      <c r="E1" s="1207"/>
      <c r="F1" s="1207"/>
      <c r="G1" s="1207"/>
    </row>
    <row r="2" spans="1:7" s="507" customFormat="1" ht="18" customHeight="1" x14ac:dyDescent="0.2">
      <c r="A2" s="1208" t="s">
        <v>2198</v>
      </c>
      <c r="B2" s="1208"/>
      <c r="C2" s="1208"/>
      <c r="D2" s="1208"/>
      <c r="E2" s="1208"/>
      <c r="F2" s="1208"/>
      <c r="G2" s="1208"/>
    </row>
    <row r="3" spans="1:7" s="309" customFormat="1" x14ac:dyDescent="0.2">
      <c r="C3" s="302"/>
      <c r="D3" s="479"/>
      <c r="E3" s="479"/>
      <c r="F3" s="479"/>
      <c r="G3" s="479"/>
    </row>
    <row r="4" spans="1:7" x14ac:dyDescent="0.2">
      <c r="A4" s="521"/>
      <c r="B4" s="521"/>
      <c r="C4" s="520"/>
      <c r="D4" s="519">
        <v>1</v>
      </c>
      <c r="E4" s="519">
        <v>2</v>
      </c>
      <c r="F4" s="519">
        <v>3</v>
      </c>
      <c r="G4" s="519">
        <v>4</v>
      </c>
    </row>
    <row r="5" spans="1:7" s="557" customFormat="1" ht="12.75" customHeight="1" x14ac:dyDescent="0.2">
      <c r="A5" s="1214" t="s">
        <v>1753</v>
      </c>
      <c r="B5" s="1215"/>
      <c r="C5" s="1212" t="s">
        <v>1752</v>
      </c>
      <c r="D5" s="1221" t="s">
        <v>1751</v>
      </c>
      <c r="E5" s="1222"/>
      <c r="F5" s="1222"/>
      <c r="G5" s="1223"/>
    </row>
    <row r="6" spans="1:7" s="496" customFormat="1" x14ac:dyDescent="0.2">
      <c r="A6" s="1216"/>
      <c r="B6" s="1217"/>
      <c r="C6" s="1213"/>
      <c r="D6" s="1224" t="s">
        <v>1750</v>
      </c>
      <c r="E6" s="1225"/>
      <c r="F6" s="1226"/>
      <c r="G6" s="1227" t="s">
        <v>1749</v>
      </c>
    </row>
    <row r="7" spans="1:7" s="496" customFormat="1" x14ac:dyDescent="0.2">
      <c r="A7" s="1218"/>
      <c r="B7" s="1219"/>
      <c r="C7" s="1220"/>
      <c r="D7" s="543" t="s">
        <v>2009</v>
      </c>
      <c r="E7" s="543" t="s">
        <v>2008</v>
      </c>
      <c r="F7" s="543" t="s">
        <v>2007</v>
      </c>
      <c r="G7" s="1228"/>
    </row>
    <row r="8" spans="1:7" s="496" customFormat="1" x14ac:dyDescent="0.2">
      <c r="A8" s="526"/>
      <c r="B8" s="526" t="s">
        <v>2006</v>
      </c>
      <c r="C8" s="525" t="s">
        <v>100</v>
      </c>
      <c r="D8" s="493">
        <v>1082799.5202599999</v>
      </c>
      <c r="E8" s="493">
        <v>270040.04469000001</v>
      </c>
      <c r="F8" s="493">
        <v>812759.47557000001</v>
      </c>
      <c r="G8" s="493">
        <v>777496.77560000005</v>
      </c>
    </row>
    <row r="9" spans="1:7" s="550" customFormat="1" x14ac:dyDescent="0.2">
      <c r="A9" s="526" t="s">
        <v>2005</v>
      </c>
      <c r="B9" s="526" t="s">
        <v>2004</v>
      </c>
      <c r="C9" s="525" t="s">
        <v>100</v>
      </c>
      <c r="D9" s="493">
        <v>1010147.88264</v>
      </c>
      <c r="E9" s="493">
        <v>270040.04469000001</v>
      </c>
      <c r="F9" s="493">
        <v>740107.83795000007</v>
      </c>
      <c r="G9" s="493">
        <v>704249.06397999998</v>
      </c>
    </row>
    <row r="10" spans="1:7" s="550" customFormat="1" x14ac:dyDescent="0.2">
      <c r="A10" s="526" t="s">
        <v>2003</v>
      </c>
      <c r="B10" s="526" t="s">
        <v>2002</v>
      </c>
      <c r="C10" s="525" t="s">
        <v>100</v>
      </c>
      <c r="D10" s="493">
        <v>11478.17949</v>
      </c>
      <c r="E10" s="493">
        <v>9075.9436300000016</v>
      </c>
      <c r="F10" s="493">
        <v>2402.2358599999998</v>
      </c>
      <c r="G10" s="493">
        <v>2209.6852200000003</v>
      </c>
    </row>
    <row r="11" spans="1:7" s="309" customFormat="1" x14ac:dyDescent="0.2">
      <c r="A11" s="486" t="s">
        <v>2001</v>
      </c>
      <c r="B11" s="486" t="s">
        <v>2000</v>
      </c>
      <c r="C11" s="488" t="s">
        <v>1999</v>
      </c>
      <c r="D11" s="514"/>
      <c r="E11" s="514"/>
      <c r="F11" s="514"/>
      <c r="G11" s="514"/>
    </row>
    <row r="12" spans="1:7" s="309" customFormat="1" x14ac:dyDescent="0.2">
      <c r="A12" s="486" t="s">
        <v>1998</v>
      </c>
      <c r="B12" s="486" t="s">
        <v>1997</v>
      </c>
      <c r="C12" s="488" t="s">
        <v>1996</v>
      </c>
      <c r="D12" s="484">
        <v>8138.5729099999999</v>
      </c>
      <c r="E12" s="514">
        <v>5979.1660899999997</v>
      </c>
      <c r="F12" s="484">
        <v>2159.4068199999997</v>
      </c>
      <c r="G12" s="514">
        <v>1937.8012200000001</v>
      </c>
    </row>
    <row r="13" spans="1:7" s="309" customFormat="1" x14ac:dyDescent="0.2">
      <c r="A13" s="486" t="s">
        <v>1995</v>
      </c>
      <c r="B13" s="486" t="s">
        <v>242</v>
      </c>
      <c r="C13" s="488" t="s">
        <v>1994</v>
      </c>
      <c r="D13" s="484">
        <v>209.33304000000001</v>
      </c>
      <c r="E13" s="514">
        <v>11.564</v>
      </c>
      <c r="F13" s="484">
        <v>197.76904000000002</v>
      </c>
      <c r="G13" s="514">
        <v>0</v>
      </c>
    </row>
    <row r="14" spans="1:7" s="309" customFormat="1" x14ac:dyDescent="0.2">
      <c r="A14" s="486" t="s">
        <v>1993</v>
      </c>
      <c r="B14" s="486" t="s">
        <v>1992</v>
      </c>
      <c r="C14" s="488" t="s">
        <v>1991</v>
      </c>
      <c r="D14" s="484"/>
      <c r="E14" s="514">
        <v>0</v>
      </c>
      <c r="F14" s="484"/>
      <c r="G14" s="514">
        <v>0</v>
      </c>
    </row>
    <row r="15" spans="1:7" s="309" customFormat="1" x14ac:dyDescent="0.2">
      <c r="A15" s="486" t="s">
        <v>1990</v>
      </c>
      <c r="B15" s="486" t="s">
        <v>1989</v>
      </c>
      <c r="C15" s="488" t="s">
        <v>1988</v>
      </c>
      <c r="D15" s="484">
        <v>3011.47354</v>
      </c>
      <c r="E15" s="514">
        <v>3011.47354</v>
      </c>
      <c r="F15" s="484"/>
      <c r="G15" s="514">
        <v>0</v>
      </c>
    </row>
    <row r="16" spans="1:7" s="309" customFormat="1" x14ac:dyDescent="0.2">
      <c r="A16" s="486" t="s">
        <v>1987</v>
      </c>
      <c r="B16" s="486" t="s">
        <v>1986</v>
      </c>
      <c r="C16" s="488" t="s">
        <v>1985</v>
      </c>
      <c r="D16" s="484">
        <v>118.8</v>
      </c>
      <c r="E16" s="514">
        <v>73.739999999999995</v>
      </c>
      <c r="F16" s="484">
        <v>45.06</v>
      </c>
      <c r="G16" s="514">
        <v>54.084000000000003</v>
      </c>
    </row>
    <row r="17" spans="1:7" s="309" customFormat="1" x14ac:dyDescent="0.2">
      <c r="A17" s="486" t="s">
        <v>1984</v>
      </c>
      <c r="B17" s="486" t="s">
        <v>1983</v>
      </c>
      <c r="C17" s="488" t="s">
        <v>1982</v>
      </c>
      <c r="D17" s="484"/>
      <c r="E17" s="514">
        <v>0</v>
      </c>
      <c r="F17" s="484"/>
      <c r="G17" s="514">
        <v>217.8</v>
      </c>
    </row>
    <row r="18" spans="1:7" s="309" customFormat="1" x14ac:dyDescent="0.2">
      <c r="A18" s="486" t="s">
        <v>1981</v>
      </c>
      <c r="B18" s="486" t="s">
        <v>1980</v>
      </c>
      <c r="C18" s="488" t="s">
        <v>1979</v>
      </c>
      <c r="D18" s="484"/>
      <c r="E18" s="514"/>
      <c r="F18" s="484"/>
      <c r="G18" s="514"/>
    </row>
    <row r="19" spans="1:7" s="309" customFormat="1" x14ac:dyDescent="0.2">
      <c r="A19" s="487" t="s">
        <v>1978</v>
      </c>
      <c r="B19" s="486" t="s">
        <v>1977</v>
      </c>
      <c r="C19" s="488" t="s">
        <v>1976</v>
      </c>
      <c r="D19" s="484"/>
      <c r="E19" s="514"/>
      <c r="F19" s="484"/>
      <c r="G19" s="514"/>
    </row>
    <row r="20" spans="1:7" s="309" customFormat="1" x14ac:dyDescent="0.2">
      <c r="A20" s="526" t="s">
        <v>1975</v>
      </c>
      <c r="B20" s="526" t="s">
        <v>1974</v>
      </c>
      <c r="C20" s="525" t="s">
        <v>100</v>
      </c>
      <c r="D20" s="493">
        <v>998668.70314999996</v>
      </c>
      <c r="E20" s="493">
        <v>260964.10106000002</v>
      </c>
      <c r="F20" s="493">
        <v>737704.60209000006</v>
      </c>
      <c r="G20" s="493">
        <v>702038.37875999999</v>
      </c>
    </row>
    <row r="21" spans="1:7" s="550" customFormat="1" x14ac:dyDescent="0.2">
      <c r="A21" s="486" t="s">
        <v>1973</v>
      </c>
      <c r="B21" s="486" t="s">
        <v>190</v>
      </c>
      <c r="C21" s="488" t="s">
        <v>1972</v>
      </c>
      <c r="D21" s="514">
        <v>31391.308570000001</v>
      </c>
      <c r="E21" s="514">
        <v>0</v>
      </c>
      <c r="F21" s="514">
        <v>31391.308570000001</v>
      </c>
      <c r="G21" s="514">
        <v>27730.051090000001</v>
      </c>
    </row>
    <row r="22" spans="1:7" s="309" customFormat="1" x14ac:dyDescent="0.2">
      <c r="A22" s="486" t="s">
        <v>1971</v>
      </c>
      <c r="B22" s="486" t="s">
        <v>1970</v>
      </c>
      <c r="C22" s="488" t="s">
        <v>1969</v>
      </c>
      <c r="D22" s="484">
        <v>1214.4839999999999</v>
      </c>
      <c r="E22" s="514">
        <v>0</v>
      </c>
      <c r="F22" s="484">
        <v>1214.4839999999999</v>
      </c>
      <c r="G22" s="514">
        <v>946.11300000000006</v>
      </c>
    </row>
    <row r="23" spans="1:7" s="309" customFormat="1" x14ac:dyDescent="0.2">
      <c r="A23" s="486" t="s">
        <v>1968</v>
      </c>
      <c r="B23" s="486" t="s">
        <v>1967</v>
      </c>
      <c r="C23" s="488" t="s">
        <v>1966</v>
      </c>
      <c r="D23" s="484">
        <v>722689.30261999997</v>
      </c>
      <c r="E23" s="514">
        <v>90691.955959999992</v>
      </c>
      <c r="F23" s="484">
        <v>631997.34665999992</v>
      </c>
      <c r="G23" s="514">
        <v>607681.29030999995</v>
      </c>
    </row>
    <row r="24" spans="1:7" s="309" customFormat="1" ht="21" x14ac:dyDescent="0.2">
      <c r="A24" s="486" t="s">
        <v>1965</v>
      </c>
      <c r="B24" s="486" t="s">
        <v>1964</v>
      </c>
      <c r="C24" s="488" t="s">
        <v>1963</v>
      </c>
      <c r="D24" s="484">
        <v>130594.50211</v>
      </c>
      <c r="E24" s="514">
        <v>94883.447440000004</v>
      </c>
      <c r="F24" s="484">
        <v>35711.054670000005</v>
      </c>
      <c r="G24" s="514">
        <v>32887.676169999999</v>
      </c>
    </row>
    <row r="25" spans="1:7" s="309" customFormat="1" x14ac:dyDescent="0.2">
      <c r="A25" s="486" t="s">
        <v>1962</v>
      </c>
      <c r="B25" s="486" t="s">
        <v>1961</v>
      </c>
      <c r="C25" s="488" t="s">
        <v>1960</v>
      </c>
      <c r="D25" s="484"/>
      <c r="E25" s="514"/>
      <c r="F25" s="484"/>
      <c r="G25" s="514"/>
    </row>
    <row r="26" spans="1:7" s="309" customFormat="1" x14ac:dyDescent="0.2">
      <c r="A26" s="486" t="s">
        <v>1959</v>
      </c>
      <c r="B26" s="486" t="s">
        <v>1958</v>
      </c>
      <c r="C26" s="488" t="s">
        <v>1957</v>
      </c>
      <c r="D26" s="484">
        <v>75388.697659999991</v>
      </c>
      <c r="E26" s="514">
        <v>75388.697659999991</v>
      </c>
      <c r="F26" s="484"/>
      <c r="G26" s="514"/>
    </row>
    <row r="27" spans="1:7" s="309" customFormat="1" x14ac:dyDescent="0.2">
      <c r="A27" s="486" t="s">
        <v>1956</v>
      </c>
      <c r="B27" s="486" t="s">
        <v>1955</v>
      </c>
      <c r="C27" s="488" t="s">
        <v>1954</v>
      </c>
      <c r="D27" s="484"/>
      <c r="E27" s="514"/>
      <c r="F27" s="484"/>
      <c r="G27" s="514"/>
    </row>
    <row r="28" spans="1:7" s="309" customFormat="1" x14ac:dyDescent="0.2">
      <c r="A28" s="486" t="s">
        <v>1953</v>
      </c>
      <c r="B28" s="486" t="s">
        <v>1952</v>
      </c>
      <c r="C28" s="488" t="s">
        <v>1951</v>
      </c>
      <c r="D28" s="484">
        <v>37390.408189999995</v>
      </c>
      <c r="E28" s="514">
        <v>0</v>
      </c>
      <c r="F28" s="484">
        <v>37390.408189999995</v>
      </c>
      <c r="G28" s="514">
        <v>32793.248189999998</v>
      </c>
    </row>
    <row r="29" spans="1:7" s="309" customFormat="1" x14ac:dyDescent="0.2">
      <c r="A29" s="486" t="s">
        <v>1950</v>
      </c>
      <c r="B29" s="486" t="s">
        <v>1949</v>
      </c>
      <c r="C29" s="488" t="s">
        <v>1948</v>
      </c>
      <c r="D29" s="484"/>
      <c r="E29" s="514"/>
      <c r="F29" s="484"/>
      <c r="G29" s="514"/>
    </row>
    <row r="30" spans="1:7" s="309" customFormat="1" x14ac:dyDescent="0.2">
      <c r="A30" s="487" t="s">
        <v>1947</v>
      </c>
      <c r="B30" s="486" t="s">
        <v>1946</v>
      </c>
      <c r="C30" s="488" t="s">
        <v>1945</v>
      </c>
      <c r="D30" s="484"/>
      <c r="E30" s="484"/>
      <c r="F30" s="484"/>
      <c r="G30" s="484"/>
    </row>
    <row r="31" spans="1:7" s="309" customFormat="1" x14ac:dyDescent="0.2">
      <c r="A31" s="526" t="s">
        <v>1944</v>
      </c>
      <c r="B31" s="526" t="s">
        <v>1943</v>
      </c>
      <c r="C31" s="525" t="s">
        <v>100</v>
      </c>
      <c r="D31" s="493">
        <v>0</v>
      </c>
      <c r="E31" s="493">
        <v>0</v>
      </c>
      <c r="F31" s="493">
        <v>0</v>
      </c>
      <c r="G31" s="493">
        <v>0</v>
      </c>
    </row>
    <row r="32" spans="1:7" s="309" customFormat="1" x14ac:dyDescent="0.2">
      <c r="A32" s="486" t="s">
        <v>1942</v>
      </c>
      <c r="B32" s="486" t="s">
        <v>1941</v>
      </c>
      <c r="C32" s="488" t="s">
        <v>1940</v>
      </c>
      <c r="D32" s="514">
        <v>0</v>
      </c>
      <c r="E32" s="514">
        <v>0</v>
      </c>
      <c r="F32" s="514">
        <v>0</v>
      </c>
      <c r="G32" s="514">
        <v>0</v>
      </c>
    </row>
    <row r="33" spans="1:7" s="550" customFormat="1" x14ac:dyDescent="0.2">
      <c r="A33" s="486" t="s">
        <v>1939</v>
      </c>
      <c r="B33" s="486" t="s">
        <v>1938</v>
      </c>
      <c r="C33" s="488" t="s">
        <v>1937</v>
      </c>
      <c r="D33" s="514">
        <v>0</v>
      </c>
      <c r="E33" s="514">
        <v>0</v>
      </c>
      <c r="F33" s="514">
        <v>0</v>
      </c>
      <c r="G33" s="514">
        <v>0</v>
      </c>
    </row>
    <row r="34" spans="1:7" s="309" customFormat="1" x14ac:dyDescent="0.2">
      <c r="A34" s="486" t="s">
        <v>1936</v>
      </c>
      <c r="B34" s="486" t="s">
        <v>1935</v>
      </c>
      <c r="C34" s="488" t="s">
        <v>1934</v>
      </c>
      <c r="D34" s="514">
        <v>0</v>
      </c>
      <c r="E34" s="514">
        <v>0</v>
      </c>
      <c r="F34" s="514">
        <v>0</v>
      </c>
      <c r="G34" s="514">
        <v>0</v>
      </c>
    </row>
    <row r="35" spans="1:7" s="309" customFormat="1" x14ac:dyDescent="0.2">
      <c r="A35" s="486" t="s">
        <v>1930</v>
      </c>
      <c r="B35" s="486" t="s">
        <v>1929</v>
      </c>
      <c r="C35" s="488" t="s">
        <v>1928</v>
      </c>
      <c r="D35" s="484"/>
      <c r="E35" s="514">
        <v>0</v>
      </c>
      <c r="F35" s="484"/>
      <c r="G35" s="514">
        <v>0</v>
      </c>
    </row>
    <row r="36" spans="1:7" s="309" customFormat="1" x14ac:dyDescent="0.2">
      <c r="A36" s="486" t="s">
        <v>1927</v>
      </c>
      <c r="B36" s="486" t="s">
        <v>1926</v>
      </c>
      <c r="C36" s="488" t="s">
        <v>1925</v>
      </c>
      <c r="D36" s="484"/>
      <c r="E36" s="514"/>
      <c r="F36" s="484"/>
      <c r="G36" s="514"/>
    </row>
    <row r="37" spans="1:7" s="309" customFormat="1" x14ac:dyDescent="0.2">
      <c r="A37" s="526" t="s">
        <v>1918</v>
      </c>
      <c r="B37" s="526" t="s">
        <v>1917</v>
      </c>
      <c r="C37" s="525" t="s">
        <v>100</v>
      </c>
      <c r="D37" s="493">
        <v>1</v>
      </c>
      <c r="E37" s="493">
        <v>0</v>
      </c>
      <c r="F37" s="493">
        <v>1</v>
      </c>
      <c r="G37" s="493">
        <v>1</v>
      </c>
    </row>
    <row r="38" spans="1:7" s="309" customFormat="1" x14ac:dyDescent="0.2">
      <c r="A38" s="486" t="s">
        <v>1916</v>
      </c>
      <c r="B38" s="486" t="s">
        <v>1915</v>
      </c>
      <c r="C38" s="488" t="s">
        <v>1914</v>
      </c>
      <c r="D38" s="484"/>
      <c r="E38" s="514"/>
      <c r="F38" s="484"/>
      <c r="G38" s="514"/>
    </row>
    <row r="39" spans="1:7" s="550" customFormat="1" x14ac:dyDescent="0.2">
      <c r="A39" s="486" t="s">
        <v>1913</v>
      </c>
      <c r="B39" s="486" t="s">
        <v>1912</v>
      </c>
      <c r="C39" s="488" t="s">
        <v>1911</v>
      </c>
      <c r="D39" s="484"/>
      <c r="E39" s="514"/>
      <c r="F39" s="484"/>
      <c r="G39" s="514"/>
    </row>
    <row r="40" spans="1:7" s="309" customFormat="1" x14ac:dyDescent="0.2">
      <c r="A40" s="486" t="s">
        <v>1910</v>
      </c>
      <c r="B40" s="486" t="s">
        <v>1909</v>
      </c>
      <c r="C40" s="488" t="s">
        <v>1908</v>
      </c>
      <c r="D40" s="484">
        <v>1</v>
      </c>
      <c r="E40" s="514">
        <v>0</v>
      </c>
      <c r="F40" s="484">
        <v>1</v>
      </c>
      <c r="G40" s="514">
        <v>1</v>
      </c>
    </row>
    <row r="41" spans="1:7" s="309" customFormat="1" x14ac:dyDescent="0.2">
      <c r="A41" s="486" t="s">
        <v>1904</v>
      </c>
      <c r="B41" s="486" t="s">
        <v>1903</v>
      </c>
      <c r="C41" s="488" t="s">
        <v>1902</v>
      </c>
      <c r="D41" s="484"/>
      <c r="E41" s="514"/>
      <c r="F41" s="484"/>
      <c r="G41" s="514"/>
    </row>
    <row r="42" spans="1:7" s="309" customFormat="1" x14ac:dyDescent="0.2">
      <c r="A42" s="486" t="s">
        <v>1901</v>
      </c>
      <c r="B42" s="515" t="s">
        <v>1900</v>
      </c>
      <c r="C42" s="537" t="s">
        <v>1899</v>
      </c>
      <c r="D42" s="484"/>
      <c r="E42" s="514"/>
      <c r="F42" s="484"/>
      <c r="G42" s="514"/>
    </row>
    <row r="43" spans="1:7" s="309" customFormat="1" x14ac:dyDescent="0.2">
      <c r="A43" s="526" t="s">
        <v>1898</v>
      </c>
      <c r="B43" s="526" t="s">
        <v>1897</v>
      </c>
      <c r="C43" s="525" t="s">
        <v>100</v>
      </c>
      <c r="D43" s="493">
        <v>72651.637620000009</v>
      </c>
      <c r="E43" s="493">
        <v>0</v>
      </c>
      <c r="F43" s="493">
        <v>72651.637620000009</v>
      </c>
      <c r="G43" s="493">
        <v>73247.711620000002</v>
      </c>
    </row>
    <row r="44" spans="1:7" s="309" customFormat="1" x14ac:dyDescent="0.2">
      <c r="A44" s="495" t="s">
        <v>1896</v>
      </c>
      <c r="B44" s="495" t="s">
        <v>1895</v>
      </c>
      <c r="C44" s="536" t="s">
        <v>100</v>
      </c>
      <c r="D44" s="493">
        <v>6768.36096</v>
      </c>
      <c r="E44" s="493">
        <v>0</v>
      </c>
      <c r="F44" s="493">
        <v>6768.36096</v>
      </c>
      <c r="G44" s="493">
        <v>7224.9442399999998</v>
      </c>
    </row>
    <row r="45" spans="1:7" s="550" customFormat="1" x14ac:dyDescent="0.2">
      <c r="A45" s="486" t="s">
        <v>1894</v>
      </c>
      <c r="B45" s="486" t="s">
        <v>1893</v>
      </c>
      <c r="C45" s="488" t="s">
        <v>1892</v>
      </c>
      <c r="D45" s="484"/>
      <c r="E45" s="514"/>
      <c r="F45" s="484"/>
      <c r="G45" s="514"/>
    </row>
    <row r="46" spans="1:7" s="550" customFormat="1" x14ac:dyDescent="0.2">
      <c r="A46" s="486" t="s">
        <v>1891</v>
      </c>
      <c r="B46" s="486" t="s">
        <v>1890</v>
      </c>
      <c r="C46" s="488" t="s">
        <v>1889</v>
      </c>
      <c r="D46" s="484">
        <v>729.37742000000003</v>
      </c>
      <c r="E46" s="514">
        <v>0</v>
      </c>
      <c r="F46" s="484">
        <v>729.37742000000003</v>
      </c>
      <c r="G46" s="514">
        <v>601.61636999999996</v>
      </c>
    </row>
    <row r="47" spans="1:7" s="309" customFormat="1" x14ac:dyDescent="0.2">
      <c r="A47" s="486" t="s">
        <v>1888</v>
      </c>
      <c r="B47" s="486" t="s">
        <v>1887</v>
      </c>
      <c r="C47" s="488" t="s">
        <v>1886</v>
      </c>
      <c r="D47" s="484"/>
      <c r="E47" s="514">
        <v>0</v>
      </c>
      <c r="F47" s="484"/>
      <c r="G47" s="514">
        <v>0</v>
      </c>
    </row>
    <row r="48" spans="1:7" s="309" customFormat="1" x14ac:dyDescent="0.2">
      <c r="A48" s="486" t="s">
        <v>1885</v>
      </c>
      <c r="B48" s="486" t="s">
        <v>1884</v>
      </c>
      <c r="C48" s="488" t="s">
        <v>1883</v>
      </c>
      <c r="D48" s="484">
        <v>23.965</v>
      </c>
      <c r="E48" s="514">
        <v>0</v>
      </c>
      <c r="F48" s="484">
        <v>23.965</v>
      </c>
      <c r="G48" s="514">
        <v>0</v>
      </c>
    </row>
    <row r="49" spans="1:7" s="309" customFormat="1" x14ac:dyDescent="0.2">
      <c r="A49" s="486" t="s">
        <v>1882</v>
      </c>
      <c r="B49" s="486" t="s">
        <v>1881</v>
      </c>
      <c r="C49" s="488" t="s">
        <v>1880</v>
      </c>
      <c r="D49" s="484"/>
      <c r="E49" s="514">
        <v>0</v>
      </c>
      <c r="F49" s="484"/>
      <c r="G49" s="514">
        <v>0</v>
      </c>
    </row>
    <row r="50" spans="1:7" s="309" customFormat="1" x14ac:dyDescent="0.2">
      <c r="A50" s="486" t="s">
        <v>1879</v>
      </c>
      <c r="B50" s="486" t="s">
        <v>1878</v>
      </c>
      <c r="C50" s="488" t="s">
        <v>1877</v>
      </c>
      <c r="D50" s="484">
        <v>1222.9083600000001</v>
      </c>
      <c r="E50" s="514">
        <v>0</v>
      </c>
      <c r="F50" s="484">
        <v>1222.9083600000001</v>
      </c>
      <c r="G50" s="514">
        <v>1861.57053</v>
      </c>
    </row>
    <row r="51" spans="1:7" s="309" customFormat="1" x14ac:dyDescent="0.2">
      <c r="A51" s="486" t="s">
        <v>1876</v>
      </c>
      <c r="B51" s="486" t="s">
        <v>1875</v>
      </c>
      <c r="C51" s="488" t="s">
        <v>1874</v>
      </c>
      <c r="D51" s="484"/>
      <c r="E51" s="514"/>
      <c r="F51" s="484"/>
      <c r="G51" s="514"/>
    </row>
    <row r="52" spans="1:7" s="309" customFormat="1" x14ac:dyDescent="0.2">
      <c r="A52" s="486" t="s">
        <v>1873</v>
      </c>
      <c r="B52" s="486" t="s">
        <v>1872</v>
      </c>
      <c r="C52" s="488" t="s">
        <v>1871</v>
      </c>
      <c r="D52" s="484">
        <v>4768.5801799999999</v>
      </c>
      <c r="E52" s="514">
        <v>0</v>
      </c>
      <c r="F52" s="484">
        <v>4768.5801799999999</v>
      </c>
      <c r="G52" s="514">
        <v>4761.7573400000001</v>
      </c>
    </row>
    <row r="53" spans="1:7" s="309" customFormat="1" x14ac:dyDescent="0.2">
      <c r="A53" s="486" t="s">
        <v>1870</v>
      </c>
      <c r="B53" s="486" t="s">
        <v>1869</v>
      </c>
      <c r="C53" s="488" t="s">
        <v>1868</v>
      </c>
      <c r="D53" s="484">
        <v>23.53</v>
      </c>
      <c r="E53" s="514">
        <v>0</v>
      </c>
      <c r="F53" s="484">
        <v>23.53</v>
      </c>
      <c r="G53" s="514">
        <v>0</v>
      </c>
    </row>
    <row r="54" spans="1:7" s="309" customFormat="1" x14ac:dyDescent="0.2">
      <c r="A54" s="515" t="s">
        <v>1867</v>
      </c>
      <c r="B54" s="515" t="s">
        <v>1866</v>
      </c>
      <c r="C54" s="537" t="s">
        <v>1865</v>
      </c>
      <c r="D54" s="484"/>
      <c r="E54" s="514"/>
      <c r="F54" s="484"/>
      <c r="G54" s="514"/>
    </row>
    <row r="55" spans="1:7" s="309" customFormat="1" x14ac:dyDescent="0.2">
      <c r="A55" s="495" t="s">
        <v>1864</v>
      </c>
      <c r="B55" s="495" t="s">
        <v>1863</v>
      </c>
      <c r="C55" s="536" t="s">
        <v>100</v>
      </c>
      <c r="D55" s="493">
        <v>7561.1309800000008</v>
      </c>
      <c r="E55" s="493">
        <v>0</v>
      </c>
      <c r="F55" s="493">
        <v>7561.1309800000008</v>
      </c>
      <c r="G55" s="493">
        <v>8399.0907999999999</v>
      </c>
    </row>
    <row r="56" spans="1:7" s="309" customFormat="1" x14ac:dyDescent="0.2">
      <c r="A56" s="513" t="s">
        <v>1862</v>
      </c>
      <c r="B56" s="513" t="s">
        <v>1861</v>
      </c>
      <c r="C56" s="535" t="s">
        <v>1860</v>
      </c>
      <c r="D56" s="484">
        <v>505.97879</v>
      </c>
      <c r="E56" s="514">
        <v>0</v>
      </c>
      <c r="F56" s="484">
        <v>505.97879</v>
      </c>
      <c r="G56" s="514">
        <v>531.3664</v>
      </c>
    </row>
    <row r="57" spans="1:7" s="550" customFormat="1" x14ac:dyDescent="0.2">
      <c r="A57" s="486" t="s">
        <v>1853</v>
      </c>
      <c r="B57" s="486" t="s">
        <v>1852</v>
      </c>
      <c r="C57" s="488" t="s">
        <v>1851</v>
      </c>
      <c r="D57" s="484">
        <v>2536.9381200000003</v>
      </c>
      <c r="E57" s="514">
        <v>0</v>
      </c>
      <c r="F57" s="484">
        <v>2536.9381200000003</v>
      </c>
      <c r="G57" s="514">
        <v>3184.7819300000001</v>
      </c>
    </row>
    <row r="58" spans="1:7" s="309" customFormat="1" x14ac:dyDescent="0.2">
      <c r="A58" s="486" t="s">
        <v>1850</v>
      </c>
      <c r="B58" s="486" t="s">
        <v>1849</v>
      </c>
      <c r="C58" s="488" t="s">
        <v>1848</v>
      </c>
      <c r="D58" s="484"/>
      <c r="E58" s="514"/>
      <c r="F58" s="484"/>
      <c r="G58" s="514"/>
    </row>
    <row r="59" spans="1:7" s="309" customFormat="1" x14ac:dyDescent="0.2">
      <c r="A59" s="486" t="s">
        <v>1847</v>
      </c>
      <c r="B59" s="486" t="s">
        <v>1846</v>
      </c>
      <c r="C59" s="488" t="s">
        <v>1845</v>
      </c>
      <c r="D59" s="484"/>
      <c r="E59" s="514"/>
      <c r="F59" s="484"/>
      <c r="G59" s="514"/>
    </row>
    <row r="60" spans="1:7" s="309" customFormat="1" x14ac:dyDescent="0.2">
      <c r="A60" s="486" t="s">
        <v>1838</v>
      </c>
      <c r="B60" s="486" t="s">
        <v>1837</v>
      </c>
      <c r="C60" s="488" t="s">
        <v>1836</v>
      </c>
      <c r="D60" s="484">
        <v>49.015000000000001</v>
      </c>
      <c r="E60" s="514">
        <v>0</v>
      </c>
      <c r="F60" s="484">
        <v>49.015000000000001</v>
      </c>
      <c r="G60" s="514">
        <v>72.724500000000006</v>
      </c>
    </row>
    <row r="61" spans="1:7" s="309" customFormat="1" x14ac:dyDescent="0.2">
      <c r="A61" s="486" t="s">
        <v>1835</v>
      </c>
      <c r="B61" s="486" t="s">
        <v>1627</v>
      </c>
      <c r="C61" s="488" t="s">
        <v>1626</v>
      </c>
      <c r="D61" s="514"/>
      <c r="E61" s="514"/>
      <c r="F61" s="514"/>
      <c r="G61" s="514"/>
    </row>
    <row r="62" spans="1:7" s="309" customFormat="1" x14ac:dyDescent="0.2">
      <c r="A62" s="486" t="s">
        <v>1834</v>
      </c>
      <c r="B62" s="486" t="s">
        <v>1624</v>
      </c>
      <c r="C62" s="488" t="s">
        <v>1623</v>
      </c>
      <c r="D62" s="514"/>
      <c r="E62" s="514"/>
      <c r="F62" s="514"/>
      <c r="G62" s="514"/>
    </row>
    <row r="63" spans="1:7" s="309" customFormat="1" x14ac:dyDescent="0.2">
      <c r="A63" s="486" t="s">
        <v>1833</v>
      </c>
      <c r="B63" s="486" t="s">
        <v>1621</v>
      </c>
      <c r="C63" s="488" t="s">
        <v>1620</v>
      </c>
      <c r="D63" s="514"/>
      <c r="E63" s="514"/>
      <c r="F63" s="514"/>
      <c r="G63" s="514"/>
    </row>
    <row r="64" spans="1:7" s="309" customFormat="1" x14ac:dyDescent="0.2">
      <c r="A64" s="486" t="s">
        <v>1832</v>
      </c>
      <c r="B64" s="486" t="s">
        <v>1618</v>
      </c>
      <c r="C64" s="488" t="s">
        <v>1617</v>
      </c>
      <c r="D64" s="514">
        <v>178.77</v>
      </c>
      <c r="E64" s="514">
        <v>0</v>
      </c>
      <c r="F64" s="514">
        <v>178.77</v>
      </c>
      <c r="G64" s="514">
        <v>219.62</v>
      </c>
    </row>
    <row r="65" spans="1:7" s="309" customFormat="1" x14ac:dyDescent="0.2">
      <c r="A65" s="486" t="s">
        <v>1831</v>
      </c>
      <c r="B65" s="486" t="s">
        <v>1615</v>
      </c>
      <c r="C65" s="488" t="s">
        <v>1614</v>
      </c>
      <c r="D65" s="514"/>
      <c r="E65" s="514"/>
      <c r="F65" s="514"/>
      <c r="G65" s="514"/>
    </row>
    <row r="66" spans="1:7" s="309" customFormat="1" x14ac:dyDescent="0.2">
      <c r="A66" s="486" t="s">
        <v>1830</v>
      </c>
      <c r="B66" s="486" t="s">
        <v>169</v>
      </c>
      <c r="C66" s="488" t="s">
        <v>1612</v>
      </c>
      <c r="D66" s="514"/>
      <c r="E66" s="514"/>
      <c r="F66" s="514"/>
      <c r="G66" s="514">
        <v>127.432</v>
      </c>
    </row>
    <row r="67" spans="1:7" s="309" customFormat="1" x14ac:dyDescent="0.2">
      <c r="A67" s="486" t="s">
        <v>1829</v>
      </c>
      <c r="B67" s="486" t="s">
        <v>1828</v>
      </c>
      <c r="C67" s="488" t="s">
        <v>1827</v>
      </c>
      <c r="D67" s="514"/>
      <c r="E67" s="514"/>
      <c r="F67" s="514"/>
      <c r="G67" s="514"/>
    </row>
    <row r="68" spans="1:7" s="309" customFormat="1" x14ac:dyDescent="0.2">
      <c r="A68" s="486" t="s">
        <v>1826</v>
      </c>
      <c r="B68" s="486" t="s">
        <v>1825</v>
      </c>
      <c r="C68" s="488" t="s">
        <v>1824</v>
      </c>
      <c r="D68" s="514"/>
      <c r="E68" s="514"/>
      <c r="F68" s="514"/>
      <c r="G68" s="514"/>
    </row>
    <row r="69" spans="1:7" s="309" customFormat="1" x14ac:dyDescent="0.2">
      <c r="A69" s="486" t="s">
        <v>1823</v>
      </c>
      <c r="B69" s="486" t="s">
        <v>1822</v>
      </c>
      <c r="C69" s="488" t="s">
        <v>1821</v>
      </c>
      <c r="D69" s="514">
        <v>2280.85</v>
      </c>
      <c r="E69" s="514">
        <v>0</v>
      </c>
      <c r="F69" s="514">
        <v>2280.85</v>
      </c>
      <c r="G69" s="514">
        <v>0</v>
      </c>
    </row>
    <row r="70" spans="1:7" s="309" customFormat="1" x14ac:dyDescent="0.2">
      <c r="A70" s="486" t="s">
        <v>1807</v>
      </c>
      <c r="B70" s="486" t="s">
        <v>1806</v>
      </c>
      <c r="C70" s="488" t="s">
        <v>1805</v>
      </c>
      <c r="D70" s="514">
        <v>0</v>
      </c>
      <c r="E70" s="514">
        <v>0</v>
      </c>
      <c r="F70" s="514">
        <v>0</v>
      </c>
      <c r="G70" s="514">
        <v>0</v>
      </c>
    </row>
    <row r="71" spans="1:7" s="309" customFormat="1" x14ac:dyDescent="0.2">
      <c r="A71" s="486" t="s">
        <v>1803</v>
      </c>
      <c r="B71" s="486" t="s">
        <v>1802</v>
      </c>
      <c r="C71" s="488" t="s">
        <v>1801</v>
      </c>
      <c r="D71" s="514">
        <v>818.93339000000003</v>
      </c>
      <c r="E71" s="514">
        <v>0</v>
      </c>
      <c r="F71" s="514">
        <v>818.93339000000003</v>
      </c>
      <c r="G71" s="514">
        <v>1452.8621599999999</v>
      </c>
    </row>
    <row r="72" spans="1:7" s="309" customFormat="1" x14ac:dyDescent="0.2">
      <c r="A72" s="486" t="s">
        <v>1800</v>
      </c>
      <c r="B72" s="486" t="s">
        <v>1799</v>
      </c>
      <c r="C72" s="488" t="s">
        <v>1798</v>
      </c>
      <c r="D72" s="514">
        <v>137.03227999999999</v>
      </c>
      <c r="E72" s="514">
        <v>0</v>
      </c>
      <c r="F72" s="514">
        <v>137.03227999999999</v>
      </c>
      <c r="G72" s="514">
        <v>121.86036</v>
      </c>
    </row>
    <row r="73" spans="1:7" s="309" customFormat="1" x14ac:dyDescent="0.2">
      <c r="A73" s="486" t="s">
        <v>1797</v>
      </c>
      <c r="B73" s="486" t="s">
        <v>1796</v>
      </c>
      <c r="C73" s="488" t="s">
        <v>1795</v>
      </c>
      <c r="D73" s="514">
        <v>374.13890999999995</v>
      </c>
      <c r="E73" s="514">
        <v>0</v>
      </c>
      <c r="F73" s="514">
        <v>374.13890999999995</v>
      </c>
      <c r="G73" s="514">
        <v>2011.6749600000001</v>
      </c>
    </row>
    <row r="74" spans="1:7" s="309" customFormat="1" x14ac:dyDescent="0.2">
      <c r="A74" s="556" t="s">
        <v>1794</v>
      </c>
      <c r="B74" s="556" t="s">
        <v>1793</v>
      </c>
      <c r="C74" s="555" t="s">
        <v>1792</v>
      </c>
      <c r="D74" s="549">
        <v>679.47448999999995</v>
      </c>
      <c r="E74" s="549">
        <v>0</v>
      </c>
      <c r="F74" s="549">
        <v>679.47448999999995</v>
      </c>
      <c r="G74" s="549">
        <v>676.76849000000004</v>
      </c>
    </row>
    <row r="75" spans="1:7" s="309" customFormat="1" x14ac:dyDescent="0.2">
      <c r="A75" s="526" t="s">
        <v>1791</v>
      </c>
      <c r="B75" s="526" t="s">
        <v>1790</v>
      </c>
      <c r="C75" s="525" t="s">
        <v>100</v>
      </c>
      <c r="D75" s="493">
        <v>58322.145680000001</v>
      </c>
      <c r="E75" s="493">
        <v>0</v>
      </c>
      <c r="F75" s="493">
        <v>58322.145680000001</v>
      </c>
      <c r="G75" s="493">
        <v>57623.676579999999</v>
      </c>
    </row>
    <row r="76" spans="1:7" s="309" customFormat="1" x14ac:dyDescent="0.2">
      <c r="A76" s="515" t="s">
        <v>1789</v>
      </c>
      <c r="B76" s="515" t="s">
        <v>1788</v>
      </c>
      <c r="C76" s="537" t="s">
        <v>1787</v>
      </c>
      <c r="D76" s="484"/>
      <c r="E76" s="484"/>
      <c r="F76" s="484"/>
      <c r="G76" s="484"/>
    </row>
    <row r="77" spans="1:7" s="309" customFormat="1" x14ac:dyDescent="0.2">
      <c r="A77" s="486" t="s">
        <v>1786</v>
      </c>
      <c r="B77" s="486" t="s">
        <v>1785</v>
      </c>
      <c r="C77" s="488" t="s">
        <v>1784</v>
      </c>
      <c r="D77" s="484"/>
      <c r="E77" s="484"/>
      <c r="F77" s="484"/>
      <c r="G77" s="484"/>
    </row>
    <row r="78" spans="1:7" s="550" customFormat="1" x14ac:dyDescent="0.2">
      <c r="A78" s="486" t="s">
        <v>1783</v>
      </c>
      <c r="B78" s="486" t="s">
        <v>1782</v>
      </c>
      <c r="C78" s="488" t="s">
        <v>1781</v>
      </c>
      <c r="D78" s="484"/>
      <c r="E78" s="484"/>
      <c r="F78" s="484"/>
      <c r="G78" s="484"/>
    </row>
    <row r="79" spans="1:7" s="550" customFormat="1" x14ac:dyDescent="0.2">
      <c r="A79" s="486" t="s">
        <v>1780</v>
      </c>
      <c r="B79" s="486" t="s">
        <v>1779</v>
      </c>
      <c r="C79" s="488" t="s">
        <v>1778</v>
      </c>
      <c r="D79" s="484"/>
      <c r="E79" s="484"/>
      <c r="F79" s="484"/>
      <c r="G79" s="484"/>
    </row>
    <row r="80" spans="1:7" s="550" customFormat="1" x14ac:dyDescent="0.2">
      <c r="A80" s="486" t="s">
        <v>1777</v>
      </c>
      <c r="B80" s="486" t="s">
        <v>1776</v>
      </c>
      <c r="C80" s="488" t="s">
        <v>1775</v>
      </c>
      <c r="D80" s="484"/>
      <c r="E80" s="484"/>
      <c r="F80" s="484"/>
      <c r="G80" s="484"/>
    </row>
    <row r="81" spans="1:7" s="309" customFormat="1" x14ac:dyDescent="0.2">
      <c r="A81" s="486" t="s">
        <v>1774</v>
      </c>
      <c r="B81" s="486" t="s">
        <v>1773</v>
      </c>
      <c r="C81" s="488" t="s">
        <v>1772</v>
      </c>
      <c r="D81" s="484">
        <v>56845.141939999994</v>
      </c>
      <c r="E81" s="484"/>
      <c r="F81" s="484">
        <v>56845.141939999994</v>
      </c>
      <c r="G81" s="484">
        <v>56349.210740000002</v>
      </c>
    </row>
    <row r="82" spans="1:7" s="309" customFormat="1" x14ac:dyDescent="0.2">
      <c r="A82" s="486" t="s">
        <v>1771</v>
      </c>
      <c r="B82" s="486" t="s">
        <v>1770</v>
      </c>
      <c r="C82" s="488" t="s">
        <v>1769</v>
      </c>
      <c r="D82" s="484">
        <v>1005.3073900000001</v>
      </c>
      <c r="E82" s="484"/>
      <c r="F82" s="484">
        <v>1005.3073900000001</v>
      </c>
      <c r="G82" s="484">
        <v>680.80315000000007</v>
      </c>
    </row>
    <row r="83" spans="1:7" s="309" customFormat="1" x14ac:dyDescent="0.2">
      <c r="A83" s="486" t="s">
        <v>1762</v>
      </c>
      <c r="B83" s="486" t="s">
        <v>1761</v>
      </c>
      <c r="C83" s="488" t="s">
        <v>1760</v>
      </c>
      <c r="D83" s="484">
        <v>133.10276000000002</v>
      </c>
      <c r="E83" s="484"/>
      <c r="F83" s="484">
        <v>133.10276000000002</v>
      </c>
      <c r="G83" s="484">
        <v>211.57485999999997</v>
      </c>
    </row>
    <row r="84" spans="1:7" s="309" customFormat="1" x14ac:dyDescent="0.2">
      <c r="A84" s="486" t="s">
        <v>1759</v>
      </c>
      <c r="B84" s="486" t="s">
        <v>1758</v>
      </c>
      <c r="C84" s="488" t="s">
        <v>1757</v>
      </c>
      <c r="D84" s="484"/>
      <c r="E84" s="484"/>
      <c r="F84" s="484"/>
      <c r="G84" s="484"/>
    </row>
    <row r="85" spans="1:7" s="309" customFormat="1" x14ac:dyDescent="0.2">
      <c r="A85" s="482" t="s">
        <v>1756</v>
      </c>
      <c r="B85" s="482" t="s">
        <v>1755</v>
      </c>
      <c r="C85" s="481" t="s">
        <v>1754</v>
      </c>
      <c r="D85" s="480">
        <v>338.59359000000001</v>
      </c>
      <c r="E85" s="480"/>
      <c r="F85" s="480">
        <v>338.59359000000001</v>
      </c>
      <c r="G85" s="480">
        <v>382.08783</v>
      </c>
    </row>
    <row r="86" spans="1:7" s="309" customFormat="1" x14ac:dyDescent="0.2">
      <c r="A86" s="554"/>
      <c r="B86" s="554"/>
      <c r="C86" s="554"/>
      <c r="D86" s="552"/>
      <c r="E86" s="553"/>
      <c r="F86" s="552"/>
      <c r="G86" s="552"/>
    </row>
    <row r="87" spans="1:7" s="309" customFormat="1" x14ac:dyDescent="0.2">
      <c r="A87" s="554"/>
      <c r="B87" s="554"/>
      <c r="C87" s="554"/>
      <c r="D87" s="552"/>
      <c r="E87" s="553"/>
      <c r="F87" s="552"/>
      <c r="G87" s="552"/>
    </row>
    <row r="88" spans="1:7" s="309" customFormat="1" x14ac:dyDescent="0.2">
      <c r="A88" s="531"/>
      <c r="B88" s="530"/>
      <c r="C88" s="529"/>
      <c r="D88" s="502">
        <v>1</v>
      </c>
      <c r="E88" s="502">
        <v>2</v>
      </c>
      <c r="F88" s="492"/>
      <c r="G88" s="491"/>
    </row>
    <row r="89" spans="1:7" s="309" customFormat="1" ht="12.75" customHeight="1" x14ac:dyDescent="0.2">
      <c r="A89" s="1214" t="s">
        <v>1753</v>
      </c>
      <c r="B89" s="1215"/>
      <c r="C89" s="1212" t="s">
        <v>1752</v>
      </c>
      <c r="D89" s="1229" t="s">
        <v>1751</v>
      </c>
      <c r="E89" s="1229"/>
      <c r="F89" s="492"/>
      <c r="G89" s="491"/>
    </row>
    <row r="90" spans="1:7" s="551" customFormat="1" ht="12.75" customHeight="1" x14ac:dyDescent="0.2">
      <c r="A90" s="1218"/>
      <c r="B90" s="1219"/>
      <c r="C90" s="1220"/>
      <c r="D90" s="501" t="s">
        <v>1750</v>
      </c>
      <c r="E90" s="500" t="s">
        <v>1749</v>
      </c>
      <c r="F90" s="492"/>
      <c r="G90" s="491"/>
    </row>
    <row r="91" spans="1:7" s="551" customFormat="1" x14ac:dyDescent="0.2">
      <c r="A91" s="526"/>
      <c r="B91" s="526" t="s">
        <v>1748</v>
      </c>
      <c r="C91" s="525" t="s">
        <v>100</v>
      </c>
      <c r="D91" s="493">
        <v>812759.47557000001</v>
      </c>
      <c r="E91" s="493">
        <v>777496.77560000005</v>
      </c>
      <c r="F91" s="498"/>
      <c r="G91" s="497"/>
    </row>
    <row r="92" spans="1:7" x14ac:dyDescent="0.2">
      <c r="A92" s="526" t="s">
        <v>1747</v>
      </c>
      <c r="B92" s="526" t="s">
        <v>1746</v>
      </c>
      <c r="C92" s="525" t="s">
        <v>100</v>
      </c>
      <c r="D92" s="493">
        <v>789910.68322999997</v>
      </c>
      <c r="E92" s="493">
        <v>757492.54073000001</v>
      </c>
      <c r="F92" s="498"/>
      <c r="G92" s="497"/>
    </row>
    <row r="93" spans="1:7" s="496" customFormat="1" ht="12.75" customHeight="1" x14ac:dyDescent="0.2">
      <c r="A93" s="526" t="s">
        <v>1745</v>
      </c>
      <c r="B93" s="526" t="s">
        <v>1744</v>
      </c>
      <c r="C93" s="525" t="s">
        <v>100</v>
      </c>
      <c r="D93" s="493">
        <v>744295.97089999996</v>
      </c>
      <c r="E93" s="493">
        <v>706610.40003999998</v>
      </c>
      <c r="F93" s="498"/>
      <c r="G93" s="497"/>
    </row>
    <row r="94" spans="1:7" s="496" customFormat="1" x14ac:dyDescent="0.2">
      <c r="A94" s="486" t="s">
        <v>1743</v>
      </c>
      <c r="B94" s="486" t="s">
        <v>1742</v>
      </c>
      <c r="C94" s="488" t="s">
        <v>1741</v>
      </c>
      <c r="D94" s="484">
        <v>719768.79830999998</v>
      </c>
      <c r="E94" s="484">
        <v>683002.86013000004</v>
      </c>
      <c r="F94" s="492"/>
      <c r="G94" s="491"/>
    </row>
    <row r="95" spans="1:7" s="550" customFormat="1" x14ac:dyDescent="0.2">
      <c r="A95" s="486" t="s">
        <v>1740</v>
      </c>
      <c r="B95" s="486" t="s">
        <v>1739</v>
      </c>
      <c r="C95" s="488" t="s">
        <v>1738</v>
      </c>
      <c r="D95" s="514">
        <v>25501.960129999999</v>
      </c>
      <c r="E95" s="514">
        <v>24618.265769999998</v>
      </c>
      <c r="F95" s="492"/>
      <c r="G95" s="489"/>
    </row>
    <row r="96" spans="1:7" s="550" customFormat="1" x14ac:dyDescent="0.2">
      <c r="A96" s="486" t="s">
        <v>1737</v>
      </c>
      <c r="B96" s="486" t="s">
        <v>1736</v>
      </c>
      <c r="C96" s="488" t="s">
        <v>1735</v>
      </c>
      <c r="D96" s="514">
        <v>0</v>
      </c>
      <c r="E96" s="514">
        <v>0</v>
      </c>
      <c r="F96" s="490"/>
      <c r="G96" s="489"/>
    </row>
    <row r="97" spans="1:7" s="550" customFormat="1" x14ac:dyDescent="0.2">
      <c r="A97" s="486" t="s">
        <v>1734</v>
      </c>
      <c r="B97" s="486" t="s">
        <v>1733</v>
      </c>
      <c r="C97" s="488" t="s">
        <v>1732</v>
      </c>
      <c r="D97" s="514">
        <v>0</v>
      </c>
      <c r="E97" s="514">
        <v>0</v>
      </c>
      <c r="F97" s="490"/>
      <c r="G97" s="489"/>
    </row>
    <row r="98" spans="1:7" s="309" customFormat="1" x14ac:dyDescent="0.2">
      <c r="A98" s="486" t="s">
        <v>1731</v>
      </c>
      <c r="B98" s="486" t="s">
        <v>1730</v>
      </c>
      <c r="C98" s="488" t="s">
        <v>1729</v>
      </c>
      <c r="D98" s="514">
        <v>0</v>
      </c>
      <c r="E98" s="514">
        <v>0</v>
      </c>
      <c r="F98" s="490"/>
      <c r="G98" s="489"/>
    </row>
    <row r="99" spans="1:7" s="309" customFormat="1" x14ac:dyDescent="0.2">
      <c r="A99" s="486" t="s">
        <v>1728</v>
      </c>
      <c r="B99" s="486" t="s">
        <v>1727</v>
      </c>
      <c r="C99" s="488" t="s">
        <v>1726</v>
      </c>
      <c r="D99" s="514">
        <v>-974.78754000000004</v>
      </c>
      <c r="E99" s="514">
        <v>-1010.72586</v>
      </c>
      <c r="F99" s="490"/>
      <c r="G99" s="489"/>
    </row>
    <row r="100" spans="1:7" s="309" customFormat="1" x14ac:dyDescent="0.2">
      <c r="A100" s="526" t="s">
        <v>1725</v>
      </c>
      <c r="B100" s="526" t="s">
        <v>1724</v>
      </c>
      <c r="C100" s="525" t="s">
        <v>100</v>
      </c>
      <c r="D100" s="493">
        <v>44866.154009999998</v>
      </c>
      <c r="E100" s="493">
        <v>50503.27029</v>
      </c>
      <c r="F100" s="498"/>
      <c r="G100" s="497"/>
    </row>
    <row r="101" spans="1:7" s="309" customFormat="1" x14ac:dyDescent="0.2">
      <c r="A101" s="486" t="s">
        <v>1723</v>
      </c>
      <c r="B101" s="486" t="s">
        <v>1722</v>
      </c>
      <c r="C101" s="488" t="s">
        <v>1721</v>
      </c>
      <c r="D101" s="484">
        <v>2254.15346</v>
      </c>
      <c r="E101" s="484">
        <v>2520.15346</v>
      </c>
      <c r="F101" s="492"/>
      <c r="G101" s="491"/>
    </row>
    <row r="102" spans="1:7" s="309" customFormat="1" x14ac:dyDescent="0.2">
      <c r="A102" s="486" t="s">
        <v>1720</v>
      </c>
      <c r="B102" s="486" t="s">
        <v>1719</v>
      </c>
      <c r="C102" s="488" t="s">
        <v>1718</v>
      </c>
      <c r="D102" s="514">
        <v>1108.2456399999999</v>
      </c>
      <c r="E102" s="514">
        <v>757.4315600000001</v>
      </c>
      <c r="F102" s="492"/>
      <c r="G102" s="491"/>
    </row>
    <row r="103" spans="1:7" s="309" customFormat="1" x14ac:dyDescent="0.2">
      <c r="A103" s="486" t="s">
        <v>1717</v>
      </c>
      <c r="B103" s="486" t="s">
        <v>1716</v>
      </c>
      <c r="C103" s="488" t="s">
        <v>1715</v>
      </c>
      <c r="D103" s="514">
        <v>10126.743960000002</v>
      </c>
      <c r="E103" s="514">
        <v>11174.489079999999</v>
      </c>
      <c r="F103" s="492"/>
      <c r="G103" s="491"/>
    </row>
    <row r="104" spans="1:7" s="550" customFormat="1" ht="13.5" customHeight="1" x14ac:dyDescent="0.2">
      <c r="A104" s="486" t="s">
        <v>1714</v>
      </c>
      <c r="B104" s="486" t="s">
        <v>1713</v>
      </c>
      <c r="C104" s="488" t="s">
        <v>1712</v>
      </c>
      <c r="D104" s="514">
        <v>1244.4647600000001</v>
      </c>
      <c r="E104" s="514">
        <v>1403.56916</v>
      </c>
      <c r="F104" s="490"/>
      <c r="G104" s="489"/>
    </row>
    <row r="105" spans="1:7" s="309" customFormat="1" x14ac:dyDescent="0.2">
      <c r="A105" s="486" t="s">
        <v>1711</v>
      </c>
      <c r="B105" s="486" t="s">
        <v>1710</v>
      </c>
      <c r="C105" s="488" t="s">
        <v>1709</v>
      </c>
      <c r="D105" s="514">
        <v>30132.546190000001</v>
      </c>
      <c r="E105" s="514">
        <v>34647.627030000003</v>
      </c>
      <c r="F105" s="492"/>
      <c r="G105" s="491"/>
    </row>
    <row r="106" spans="1:7" s="309" customFormat="1" x14ac:dyDescent="0.2">
      <c r="A106" s="526" t="s">
        <v>1705</v>
      </c>
      <c r="B106" s="526" t="s">
        <v>1704</v>
      </c>
      <c r="C106" s="525" t="s">
        <v>100</v>
      </c>
      <c r="D106" s="493">
        <v>748.55831999999998</v>
      </c>
      <c r="E106" s="493">
        <v>378.87040000000002</v>
      </c>
      <c r="F106" s="498"/>
      <c r="G106" s="497"/>
    </row>
    <row r="107" spans="1:7" s="309" customFormat="1" x14ac:dyDescent="0.2">
      <c r="A107" s="486" t="s">
        <v>1703</v>
      </c>
      <c r="B107" s="486" t="s">
        <v>1702</v>
      </c>
      <c r="C107" s="488" t="s">
        <v>100</v>
      </c>
      <c r="D107" s="484">
        <v>534.95306000000005</v>
      </c>
      <c r="E107" s="484">
        <v>378.87040000000002</v>
      </c>
      <c r="F107" s="492"/>
      <c r="G107" s="489"/>
    </row>
    <row r="108" spans="1:7" s="309" customFormat="1" x14ac:dyDescent="0.2">
      <c r="A108" s="486" t="s">
        <v>1701</v>
      </c>
      <c r="B108" s="486" t="s">
        <v>1700</v>
      </c>
      <c r="C108" s="488" t="s">
        <v>1699</v>
      </c>
      <c r="D108" s="514"/>
      <c r="E108" s="514"/>
      <c r="F108" s="490"/>
      <c r="G108" s="491"/>
    </row>
    <row r="109" spans="1:7" s="309" customFormat="1" x14ac:dyDescent="0.2">
      <c r="A109" s="486" t="s">
        <v>1698</v>
      </c>
      <c r="B109" s="486" t="s">
        <v>1697</v>
      </c>
      <c r="C109" s="488" t="s">
        <v>1696</v>
      </c>
      <c r="D109" s="514">
        <v>213.60526000000002</v>
      </c>
      <c r="E109" s="514"/>
      <c r="F109" s="490"/>
      <c r="G109" s="489"/>
    </row>
    <row r="110" spans="1:7" s="550" customFormat="1" x14ac:dyDescent="0.2">
      <c r="A110" s="526" t="s">
        <v>1695</v>
      </c>
      <c r="B110" s="526" t="s">
        <v>1694</v>
      </c>
      <c r="C110" s="525" t="s">
        <v>100</v>
      </c>
      <c r="D110" s="493">
        <v>22848.79234</v>
      </c>
      <c r="E110" s="493">
        <v>20004.23487</v>
      </c>
      <c r="F110" s="498"/>
      <c r="G110" s="497"/>
    </row>
    <row r="111" spans="1:7" s="309" customFormat="1" x14ac:dyDescent="0.2">
      <c r="A111" s="526" t="s">
        <v>1693</v>
      </c>
      <c r="B111" s="526" t="s">
        <v>1691</v>
      </c>
      <c r="C111" s="525" t="s">
        <v>100</v>
      </c>
      <c r="D111" s="493">
        <v>0</v>
      </c>
      <c r="E111" s="493">
        <v>0</v>
      </c>
      <c r="F111" s="498"/>
      <c r="G111" s="497"/>
    </row>
    <row r="112" spans="1:7" s="309" customFormat="1" x14ac:dyDescent="0.2">
      <c r="A112" s="486" t="s">
        <v>1692</v>
      </c>
      <c r="B112" s="486" t="s">
        <v>1691</v>
      </c>
      <c r="C112" s="488" t="s">
        <v>1690</v>
      </c>
      <c r="D112" s="484"/>
      <c r="E112" s="484"/>
      <c r="F112" s="490"/>
      <c r="G112" s="489"/>
    </row>
    <row r="113" spans="1:7" s="309" customFormat="1" x14ac:dyDescent="0.2">
      <c r="A113" s="526" t="s">
        <v>1689</v>
      </c>
      <c r="B113" s="526" t="s">
        <v>1688</v>
      </c>
      <c r="C113" s="525" t="s">
        <v>100</v>
      </c>
      <c r="D113" s="493">
        <v>2471.2397599999999</v>
      </c>
      <c r="E113" s="493">
        <v>0</v>
      </c>
      <c r="F113" s="498"/>
      <c r="G113" s="497"/>
    </row>
    <row r="114" spans="1:7" s="550" customFormat="1" x14ac:dyDescent="0.2">
      <c r="A114" s="486" t="s">
        <v>1687</v>
      </c>
      <c r="B114" s="486" t="s">
        <v>1686</v>
      </c>
      <c r="C114" s="488" t="s">
        <v>1685</v>
      </c>
      <c r="D114" s="484"/>
      <c r="E114" s="484"/>
      <c r="F114" s="490"/>
      <c r="G114" s="489"/>
    </row>
    <row r="115" spans="1:7" s="550" customFormat="1" x14ac:dyDescent="0.2">
      <c r="A115" s="486" t="s">
        <v>1684</v>
      </c>
      <c r="B115" s="486" t="s">
        <v>1683</v>
      </c>
      <c r="C115" s="488" t="s">
        <v>1682</v>
      </c>
      <c r="D115" s="514"/>
      <c r="E115" s="514"/>
      <c r="F115" s="490"/>
      <c r="G115" s="489"/>
    </row>
    <row r="116" spans="1:7" s="309" customFormat="1" x14ac:dyDescent="0.2">
      <c r="A116" s="486" t="s">
        <v>1678</v>
      </c>
      <c r="B116" s="486" t="s">
        <v>1677</v>
      </c>
      <c r="C116" s="488" t="s">
        <v>1676</v>
      </c>
      <c r="D116" s="514"/>
      <c r="E116" s="514"/>
      <c r="F116" s="490"/>
      <c r="G116" s="489"/>
    </row>
    <row r="117" spans="1:7" s="550" customFormat="1" x14ac:dyDescent="0.2">
      <c r="A117" s="486" t="s">
        <v>1669</v>
      </c>
      <c r="B117" s="486" t="s">
        <v>1668</v>
      </c>
      <c r="C117" s="488" t="s">
        <v>1667</v>
      </c>
      <c r="D117" s="514"/>
      <c r="E117" s="514"/>
      <c r="F117" s="490"/>
      <c r="G117" s="489"/>
    </row>
    <row r="118" spans="1:7" s="309" customFormat="1" x14ac:dyDescent="0.2">
      <c r="A118" s="486" t="s">
        <v>1666</v>
      </c>
      <c r="B118" s="486" t="s">
        <v>1665</v>
      </c>
      <c r="C118" s="488" t="s">
        <v>1664</v>
      </c>
      <c r="D118" s="514">
        <v>2471.2397599999999</v>
      </c>
      <c r="E118" s="514">
        <v>0</v>
      </c>
      <c r="F118" s="490"/>
      <c r="G118" s="489"/>
    </row>
    <row r="119" spans="1:7" s="309" customFormat="1" x14ac:dyDescent="0.2">
      <c r="A119" s="526" t="s">
        <v>1663</v>
      </c>
      <c r="B119" s="526" t="s">
        <v>1662</v>
      </c>
      <c r="C119" s="525" t="s">
        <v>100</v>
      </c>
      <c r="D119" s="493">
        <v>20377.55258</v>
      </c>
      <c r="E119" s="493">
        <v>20004.23487</v>
      </c>
      <c r="F119" s="498"/>
      <c r="G119" s="497"/>
    </row>
    <row r="120" spans="1:7" s="309" customFormat="1" x14ac:dyDescent="0.2">
      <c r="A120" s="486" t="s">
        <v>1661</v>
      </c>
      <c r="B120" s="486" t="s">
        <v>1660</v>
      </c>
      <c r="C120" s="488" t="s">
        <v>1659</v>
      </c>
      <c r="D120" s="484"/>
      <c r="E120" s="484"/>
      <c r="F120" s="490"/>
      <c r="G120" s="489"/>
    </row>
    <row r="121" spans="1:7" s="309" customFormat="1" x14ac:dyDescent="0.2">
      <c r="A121" s="486" t="s">
        <v>1652</v>
      </c>
      <c r="B121" s="486" t="s">
        <v>1651</v>
      </c>
      <c r="C121" s="488" t="s">
        <v>1650</v>
      </c>
      <c r="D121" s="514">
        <v>0</v>
      </c>
      <c r="E121" s="514">
        <v>0</v>
      </c>
      <c r="F121" s="490"/>
      <c r="G121" s="489"/>
    </row>
    <row r="122" spans="1:7" s="309" customFormat="1" x14ac:dyDescent="0.2">
      <c r="A122" s="486" t="s">
        <v>1649</v>
      </c>
      <c r="B122" s="486" t="s">
        <v>1648</v>
      </c>
      <c r="C122" s="488" t="s">
        <v>1647</v>
      </c>
      <c r="D122" s="514">
        <v>2307.9135799999999</v>
      </c>
      <c r="E122" s="514">
        <v>1813.1194800000001</v>
      </c>
      <c r="F122" s="492"/>
      <c r="G122" s="491"/>
    </row>
    <row r="123" spans="1:7" s="309" customFormat="1" x14ac:dyDescent="0.2">
      <c r="A123" s="486" t="s">
        <v>1643</v>
      </c>
      <c r="B123" s="486" t="s">
        <v>1642</v>
      </c>
      <c r="C123" s="488" t="s">
        <v>1641</v>
      </c>
      <c r="D123" s="514">
        <v>22</v>
      </c>
      <c r="E123" s="514">
        <v>21.6</v>
      </c>
      <c r="F123" s="492"/>
      <c r="G123" s="491"/>
    </row>
    <row r="124" spans="1:7" s="550" customFormat="1" x14ac:dyDescent="0.2">
      <c r="A124" s="486" t="s">
        <v>1637</v>
      </c>
      <c r="B124" s="486" t="s">
        <v>1636</v>
      </c>
      <c r="C124" s="488" t="s">
        <v>1635</v>
      </c>
      <c r="D124" s="514">
        <v>0</v>
      </c>
      <c r="E124" s="514">
        <v>0</v>
      </c>
      <c r="F124" s="490"/>
      <c r="G124" s="489"/>
    </row>
    <row r="125" spans="1:7" s="309" customFormat="1" ht="12.75" customHeight="1" x14ac:dyDescent="0.2">
      <c r="A125" s="486" t="s">
        <v>1634</v>
      </c>
      <c r="B125" s="486" t="s">
        <v>1633</v>
      </c>
      <c r="C125" s="488" t="s">
        <v>1632</v>
      </c>
      <c r="D125" s="514">
        <v>7032.2740000000003</v>
      </c>
      <c r="E125" s="514">
        <v>5941.8190000000004</v>
      </c>
      <c r="F125" s="492"/>
      <c r="G125" s="491"/>
    </row>
    <row r="126" spans="1:7" s="309" customFormat="1" ht="12.75" customHeight="1" x14ac:dyDescent="0.2">
      <c r="A126" s="486" t="s">
        <v>1631</v>
      </c>
      <c r="B126" s="486" t="s">
        <v>1630</v>
      </c>
      <c r="C126" s="488" t="s">
        <v>1629</v>
      </c>
      <c r="D126" s="514">
        <v>661.07</v>
      </c>
      <c r="E126" s="514">
        <v>616.99400000000003</v>
      </c>
      <c r="F126" s="492"/>
      <c r="G126" s="491"/>
    </row>
    <row r="127" spans="1:7" s="309" customFormat="1" ht="12.75" customHeight="1" x14ac:dyDescent="0.2">
      <c r="A127" s="486" t="s">
        <v>1628</v>
      </c>
      <c r="B127" s="486" t="s">
        <v>1627</v>
      </c>
      <c r="C127" s="488" t="s">
        <v>1626</v>
      </c>
      <c r="D127" s="514">
        <v>3014.7150000000001</v>
      </c>
      <c r="E127" s="514">
        <v>2545.3339999999998</v>
      </c>
      <c r="F127" s="492"/>
      <c r="G127" s="491"/>
    </row>
    <row r="128" spans="1:7" s="309" customFormat="1" ht="12.75" customHeight="1" x14ac:dyDescent="0.2">
      <c r="A128" s="486" t="s">
        <v>1625</v>
      </c>
      <c r="B128" s="486" t="s">
        <v>1624</v>
      </c>
      <c r="C128" s="488" t="s">
        <v>1623</v>
      </c>
      <c r="D128" s="514">
        <v>1293.3869999999999</v>
      </c>
      <c r="E128" s="514">
        <v>1093.248</v>
      </c>
      <c r="F128" s="492"/>
      <c r="G128" s="491"/>
    </row>
    <row r="129" spans="1:7" s="309" customFormat="1" ht="12.75" customHeight="1" x14ac:dyDescent="0.2">
      <c r="A129" s="486" t="s">
        <v>1622</v>
      </c>
      <c r="B129" s="486" t="s">
        <v>1621</v>
      </c>
      <c r="C129" s="488" t="s">
        <v>1620</v>
      </c>
      <c r="D129" s="514">
        <v>0</v>
      </c>
      <c r="E129" s="514">
        <v>3.702</v>
      </c>
      <c r="F129" s="492"/>
      <c r="G129" s="491"/>
    </row>
    <row r="130" spans="1:7" s="309" customFormat="1" ht="12.75" customHeight="1" x14ac:dyDescent="0.2">
      <c r="A130" s="486" t="s">
        <v>1619</v>
      </c>
      <c r="B130" s="486" t="s">
        <v>1618</v>
      </c>
      <c r="C130" s="488" t="s">
        <v>1617</v>
      </c>
      <c r="D130" s="514">
        <v>0</v>
      </c>
      <c r="E130" s="514">
        <v>0</v>
      </c>
      <c r="F130" s="492"/>
      <c r="G130" s="491"/>
    </row>
    <row r="131" spans="1:7" s="309" customFormat="1" ht="12.75" customHeight="1" x14ac:dyDescent="0.2">
      <c r="A131" s="486" t="s">
        <v>1616</v>
      </c>
      <c r="B131" s="486" t="s">
        <v>1615</v>
      </c>
      <c r="C131" s="488" t="s">
        <v>1614</v>
      </c>
      <c r="D131" s="514">
        <v>1000.121</v>
      </c>
      <c r="E131" s="514">
        <v>728.07</v>
      </c>
      <c r="F131" s="490"/>
      <c r="G131" s="489"/>
    </row>
    <row r="132" spans="1:7" s="309" customFormat="1" ht="12.75" customHeight="1" x14ac:dyDescent="0.2">
      <c r="A132" s="486" t="s">
        <v>1613</v>
      </c>
      <c r="B132" s="486" t="s">
        <v>169</v>
      </c>
      <c r="C132" s="488" t="s">
        <v>1612</v>
      </c>
      <c r="D132" s="514">
        <v>249.84899999999999</v>
      </c>
      <c r="E132" s="514">
        <v>7.4249999999999998</v>
      </c>
      <c r="F132" s="492"/>
      <c r="G132" s="491"/>
    </row>
    <row r="133" spans="1:7" s="309" customFormat="1" ht="12.75" customHeight="1" x14ac:dyDescent="0.2">
      <c r="A133" s="486" t="s">
        <v>1611</v>
      </c>
      <c r="B133" s="486" t="s">
        <v>1610</v>
      </c>
      <c r="C133" s="488" t="s">
        <v>1609</v>
      </c>
      <c r="D133" s="514">
        <v>0</v>
      </c>
      <c r="E133" s="514">
        <v>0</v>
      </c>
      <c r="F133" s="492"/>
      <c r="G133" s="491"/>
    </row>
    <row r="134" spans="1:7" s="309" customFormat="1" ht="12.75" customHeight="1" x14ac:dyDescent="0.2">
      <c r="A134" s="486" t="s">
        <v>1608</v>
      </c>
      <c r="B134" s="486" t="s">
        <v>1607</v>
      </c>
      <c r="C134" s="488" t="s">
        <v>1606</v>
      </c>
      <c r="D134" s="514">
        <v>0</v>
      </c>
      <c r="E134" s="514">
        <v>0</v>
      </c>
      <c r="F134" s="492"/>
      <c r="G134" s="491"/>
    </row>
    <row r="135" spans="1:7" s="309" customFormat="1" ht="12.75" customHeight="1" x14ac:dyDescent="0.2">
      <c r="A135" s="486" t="s">
        <v>1605</v>
      </c>
      <c r="B135" s="486" t="s">
        <v>1604</v>
      </c>
      <c r="C135" s="488" t="s">
        <v>1603</v>
      </c>
      <c r="D135" s="514">
        <v>45.540589999999995</v>
      </c>
      <c r="E135" s="514">
        <v>35.423720000000003</v>
      </c>
      <c r="F135" s="490"/>
      <c r="G135" s="489"/>
    </row>
    <row r="136" spans="1:7" s="309" customFormat="1" ht="12.75" customHeight="1" x14ac:dyDescent="0.2">
      <c r="A136" s="486" t="s">
        <v>1587</v>
      </c>
      <c r="B136" s="486" t="s">
        <v>1586</v>
      </c>
      <c r="C136" s="488" t="s">
        <v>1585</v>
      </c>
      <c r="D136" s="514">
        <v>7.2229999999999999</v>
      </c>
      <c r="E136" s="514">
        <v>1587</v>
      </c>
      <c r="F136" s="490"/>
      <c r="G136" s="489"/>
    </row>
    <row r="137" spans="1:7" s="309" customFormat="1" ht="12.75" customHeight="1" x14ac:dyDescent="0.2">
      <c r="A137" s="486" t="s">
        <v>1581</v>
      </c>
      <c r="B137" s="486" t="s">
        <v>1580</v>
      </c>
      <c r="C137" s="488" t="s">
        <v>1579</v>
      </c>
      <c r="D137" s="514">
        <v>2335.0288599999999</v>
      </c>
      <c r="E137" s="514">
        <v>2642.7446500000001</v>
      </c>
      <c r="F137" s="490"/>
      <c r="G137" s="489"/>
    </row>
    <row r="138" spans="1:7" s="309" customFormat="1" ht="12.75" customHeight="1" x14ac:dyDescent="0.2">
      <c r="A138" s="486" t="s">
        <v>1578</v>
      </c>
      <c r="B138" s="486" t="s">
        <v>1577</v>
      </c>
      <c r="C138" s="488" t="s">
        <v>1576</v>
      </c>
      <c r="D138" s="514">
        <v>1673.25675</v>
      </c>
      <c r="E138" s="514">
        <v>2014.1596599999998</v>
      </c>
      <c r="F138" s="490"/>
      <c r="G138" s="489"/>
    </row>
    <row r="139" spans="1:7" s="309" customFormat="1" ht="12.75" customHeight="1" x14ac:dyDescent="0.2">
      <c r="A139" s="486" t="s">
        <v>1575</v>
      </c>
      <c r="B139" s="486" t="s">
        <v>1574</v>
      </c>
      <c r="C139" s="488" t="s">
        <v>1573</v>
      </c>
      <c r="D139" s="514">
        <v>611.34168999999997</v>
      </c>
      <c r="E139" s="514">
        <v>883.17803000000004</v>
      </c>
      <c r="F139" s="490"/>
      <c r="G139" s="489"/>
    </row>
    <row r="140" spans="1:7" s="309" customFormat="1" ht="12.75" customHeight="1" x14ac:dyDescent="0.2">
      <c r="A140" s="482" t="s">
        <v>1572</v>
      </c>
      <c r="B140" s="482" t="s">
        <v>1571</v>
      </c>
      <c r="C140" s="481" t="s">
        <v>1570</v>
      </c>
      <c r="D140" s="480">
        <v>123.83211</v>
      </c>
      <c r="E140" s="480">
        <v>70.417330000000007</v>
      </c>
      <c r="F140" s="490"/>
      <c r="G140" s="489"/>
    </row>
    <row r="141" spans="1:7" s="309" customFormat="1" ht="12.75" customHeight="1" x14ac:dyDescent="0.2">
      <c r="C141" s="302"/>
      <c r="D141" s="479"/>
      <c r="E141" s="479"/>
      <c r="F141" s="479"/>
      <c r="G141" s="479"/>
    </row>
    <row r="142" spans="1:7" s="309" customFormat="1" ht="12.75" customHeight="1" x14ac:dyDescent="0.2">
      <c r="C142" s="302"/>
      <c r="D142" s="479"/>
      <c r="E142" s="479"/>
      <c r="F142" s="479"/>
      <c r="G142" s="479"/>
    </row>
    <row r="143" spans="1:7" s="309" customFormat="1" ht="12.75" customHeight="1" x14ac:dyDescent="0.2">
      <c r="C143" s="302"/>
      <c r="D143" s="479"/>
      <c r="E143" s="479"/>
      <c r="F143" s="479"/>
      <c r="G143" s="479"/>
    </row>
    <row r="144" spans="1:7" s="309" customFormat="1" ht="12.75" customHeight="1" x14ac:dyDescent="0.2">
      <c r="C144" s="302"/>
      <c r="D144" s="479"/>
      <c r="E144" s="479"/>
      <c r="F144" s="479"/>
      <c r="G144" s="479"/>
    </row>
    <row r="145" spans="1:7" s="309" customFormat="1" ht="12.75" customHeight="1" x14ac:dyDescent="0.2">
      <c r="C145" s="302"/>
      <c r="D145" s="479"/>
      <c r="E145" s="479"/>
      <c r="F145" s="479"/>
      <c r="G145" s="479"/>
    </row>
    <row r="146" spans="1:7" s="309" customFormat="1" ht="12.75" customHeight="1" x14ac:dyDescent="0.2">
      <c r="C146" s="302"/>
      <c r="D146" s="479"/>
      <c r="E146" s="479"/>
      <c r="F146" s="479"/>
      <c r="G146" s="479"/>
    </row>
    <row r="147" spans="1:7" s="309" customFormat="1" x14ac:dyDescent="0.2">
      <c r="C147" s="302"/>
      <c r="D147" s="479"/>
      <c r="E147" s="479"/>
      <c r="F147" s="479"/>
      <c r="G147" s="479"/>
    </row>
    <row r="148" spans="1:7" s="309" customFormat="1" x14ac:dyDescent="0.2">
      <c r="C148" s="302"/>
      <c r="D148" s="479"/>
      <c r="E148" s="479"/>
      <c r="F148" s="479"/>
      <c r="G148" s="479"/>
    </row>
    <row r="149" spans="1:7" s="309" customFormat="1" x14ac:dyDescent="0.2">
      <c r="C149" s="302"/>
      <c r="D149" s="479"/>
      <c r="E149" s="479"/>
      <c r="F149" s="479"/>
      <c r="G149" s="479"/>
    </row>
    <row r="150" spans="1:7" s="309" customFormat="1" x14ac:dyDescent="0.2">
      <c r="C150" s="302"/>
      <c r="D150" s="479"/>
      <c r="E150" s="479"/>
      <c r="F150" s="479"/>
      <c r="G150" s="479"/>
    </row>
    <row r="151" spans="1:7" s="309" customFormat="1" x14ac:dyDescent="0.2">
      <c r="C151" s="302"/>
      <c r="D151" s="479"/>
      <c r="E151" s="479"/>
      <c r="F151" s="479"/>
      <c r="G151" s="479"/>
    </row>
    <row r="152" spans="1:7" s="309" customFormat="1" x14ac:dyDescent="0.2">
      <c r="C152" s="302"/>
      <c r="D152" s="479"/>
      <c r="E152" s="479"/>
      <c r="F152" s="479"/>
      <c r="G152" s="479"/>
    </row>
    <row r="153" spans="1:7" s="309" customFormat="1" x14ac:dyDescent="0.2">
      <c r="A153" s="478"/>
      <c r="B153" s="478"/>
      <c r="C153" s="547"/>
      <c r="D153" s="479"/>
      <c r="E153" s="479"/>
      <c r="F153" s="479"/>
      <c r="G153" s="479"/>
    </row>
    <row r="154" spans="1:7" s="309" customFormat="1" x14ac:dyDescent="0.2">
      <c r="A154" s="478"/>
      <c r="B154" s="478"/>
      <c r="C154" s="547"/>
      <c r="D154" s="479"/>
      <c r="E154" s="479"/>
      <c r="F154" s="479"/>
      <c r="G154" s="479"/>
    </row>
    <row r="155" spans="1:7" s="309" customFormat="1" x14ac:dyDescent="0.2">
      <c r="A155" s="478"/>
      <c r="B155" s="478"/>
      <c r="C155" s="547"/>
      <c r="D155" s="479"/>
      <c r="E155" s="479"/>
      <c r="F155" s="479"/>
      <c r="G155" s="479"/>
    </row>
    <row r="156" spans="1:7" s="309" customFormat="1" x14ac:dyDescent="0.2">
      <c r="A156" s="478"/>
      <c r="B156" s="478"/>
      <c r="C156" s="547"/>
      <c r="D156" s="479"/>
      <c r="E156" s="479"/>
      <c r="F156" s="479"/>
      <c r="G156" s="479"/>
    </row>
    <row r="157" spans="1:7" s="309" customFormat="1" x14ac:dyDescent="0.2">
      <c r="A157" s="478"/>
      <c r="B157" s="478"/>
      <c r="C157" s="547"/>
      <c r="D157" s="479"/>
      <c r="E157" s="479"/>
      <c r="F157" s="479"/>
      <c r="G157" s="479"/>
    </row>
    <row r="158" spans="1:7" s="309" customFormat="1" x14ac:dyDescent="0.2">
      <c r="A158" s="478"/>
      <c r="B158" s="478"/>
      <c r="C158" s="547"/>
      <c r="D158" s="479"/>
      <c r="E158" s="479"/>
      <c r="F158" s="479"/>
      <c r="G158" s="479"/>
    </row>
    <row r="159" spans="1:7" x14ac:dyDescent="0.2">
      <c r="A159" s="478"/>
      <c r="D159" s="479"/>
      <c r="E159" s="479"/>
      <c r="F159" s="479"/>
      <c r="G159" s="479"/>
    </row>
    <row r="160" spans="1:7" x14ac:dyDescent="0.2">
      <c r="A160" s="478"/>
      <c r="D160" s="479"/>
      <c r="E160" s="479"/>
      <c r="F160" s="479"/>
      <c r="G160" s="479"/>
    </row>
    <row r="161" spans="1:7" x14ac:dyDescent="0.2">
      <c r="A161" s="478"/>
      <c r="D161" s="479"/>
      <c r="E161" s="479"/>
      <c r="F161" s="479"/>
      <c r="G161" s="479"/>
    </row>
    <row r="162" spans="1:7" x14ac:dyDescent="0.2">
      <c r="A162" s="478"/>
      <c r="D162" s="479"/>
      <c r="E162" s="479"/>
      <c r="F162" s="479"/>
      <c r="G162" s="479"/>
    </row>
    <row r="163" spans="1:7" x14ac:dyDescent="0.2">
      <c r="A163" s="478"/>
      <c r="D163" s="479"/>
      <c r="E163" s="479"/>
      <c r="F163" s="479"/>
      <c r="G163" s="479"/>
    </row>
    <row r="164" spans="1:7" x14ac:dyDescent="0.2">
      <c r="A164" s="478"/>
      <c r="D164" s="479"/>
      <c r="E164" s="479"/>
      <c r="F164" s="479"/>
      <c r="G164" s="479"/>
    </row>
    <row r="165" spans="1:7" x14ac:dyDescent="0.2">
      <c r="A165" s="478"/>
      <c r="D165" s="479"/>
      <c r="E165" s="479"/>
      <c r="F165" s="479"/>
      <c r="G165" s="479"/>
    </row>
    <row r="166" spans="1:7" x14ac:dyDescent="0.2">
      <c r="A166" s="478"/>
      <c r="D166" s="479"/>
      <c r="E166" s="479"/>
      <c r="F166" s="479"/>
      <c r="G166" s="479"/>
    </row>
    <row r="167" spans="1:7" x14ac:dyDescent="0.2">
      <c r="A167" s="478"/>
      <c r="D167" s="479"/>
      <c r="E167" s="479"/>
      <c r="F167" s="479"/>
      <c r="G167" s="479"/>
    </row>
    <row r="168" spans="1:7" x14ac:dyDescent="0.2">
      <c r="A168" s="478"/>
      <c r="D168" s="479"/>
      <c r="E168" s="479"/>
      <c r="F168" s="479"/>
      <c r="G168" s="479"/>
    </row>
    <row r="169" spans="1:7" x14ac:dyDescent="0.2">
      <c r="A169" s="478"/>
      <c r="D169" s="479"/>
      <c r="E169" s="479"/>
      <c r="F169" s="479"/>
      <c r="G169" s="479"/>
    </row>
    <row r="170" spans="1:7" x14ac:dyDescent="0.2">
      <c r="A170" s="478"/>
      <c r="D170" s="479"/>
      <c r="E170" s="479"/>
      <c r="F170" s="479"/>
      <c r="G170" s="479"/>
    </row>
    <row r="171" spans="1:7" x14ac:dyDescent="0.2">
      <c r="A171" s="478"/>
      <c r="D171" s="479"/>
      <c r="E171" s="479"/>
      <c r="F171" s="479"/>
      <c r="G171" s="479"/>
    </row>
    <row r="172" spans="1:7" x14ac:dyDescent="0.2">
      <c r="A172" s="478"/>
      <c r="D172" s="479"/>
      <c r="E172" s="479"/>
      <c r="F172" s="479"/>
      <c r="G172" s="479"/>
    </row>
    <row r="173" spans="1:7" x14ac:dyDescent="0.2">
      <c r="A173" s="478"/>
      <c r="D173" s="479"/>
      <c r="E173" s="479"/>
      <c r="F173" s="479"/>
      <c r="G173" s="479"/>
    </row>
    <row r="174" spans="1:7" x14ac:dyDescent="0.2">
      <c r="A174" s="478"/>
      <c r="D174" s="479"/>
      <c r="E174" s="479"/>
      <c r="F174" s="479"/>
      <c r="G174" s="479"/>
    </row>
    <row r="175" spans="1:7" x14ac:dyDescent="0.2">
      <c r="A175" s="478"/>
      <c r="D175" s="479"/>
      <c r="E175" s="479"/>
      <c r="F175" s="479"/>
      <c r="G175" s="479"/>
    </row>
    <row r="176" spans="1:7" x14ac:dyDescent="0.2">
      <c r="A176" s="478"/>
      <c r="D176" s="479"/>
      <c r="E176" s="479"/>
      <c r="F176" s="479"/>
      <c r="G176" s="479"/>
    </row>
    <row r="177" spans="1:7" x14ac:dyDescent="0.2">
      <c r="A177" s="478"/>
      <c r="D177" s="479"/>
      <c r="E177" s="479"/>
      <c r="F177" s="479"/>
      <c r="G177" s="479"/>
    </row>
    <row r="178" spans="1:7" x14ac:dyDescent="0.2">
      <c r="A178" s="478"/>
      <c r="D178" s="479"/>
      <c r="E178" s="479"/>
      <c r="F178" s="479"/>
      <c r="G178" s="479"/>
    </row>
    <row r="179" spans="1:7" x14ac:dyDescent="0.2">
      <c r="A179" s="478"/>
      <c r="D179" s="479"/>
      <c r="E179" s="479"/>
      <c r="F179" s="479"/>
      <c r="G179" s="479"/>
    </row>
    <row r="180" spans="1:7" x14ac:dyDescent="0.2">
      <c r="A180" s="478"/>
      <c r="D180" s="479"/>
      <c r="E180" s="479"/>
      <c r="F180" s="479"/>
      <c r="G180" s="479"/>
    </row>
    <row r="181" spans="1:7" x14ac:dyDescent="0.2">
      <c r="A181" s="478"/>
      <c r="D181" s="479"/>
      <c r="E181" s="479"/>
      <c r="F181" s="479"/>
      <c r="G181" s="479"/>
    </row>
    <row r="182" spans="1:7" x14ac:dyDescent="0.2">
      <c r="A182" s="478"/>
      <c r="D182" s="479"/>
      <c r="E182" s="479"/>
      <c r="F182" s="479"/>
      <c r="G182" s="479"/>
    </row>
    <row r="183" spans="1:7" x14ac:dyDescent="0.2">
      <c r="A183" s="478"/>
      <c r="D183" s="479"/>
      <c r="E183" s="479"/>
      <c r="F183" s="479"/>
      <c r="G183" s="479"/>
    </row>
    <row r="184" spans="1:7" x14ac:dyDescent="0.2">
      <c r="A184" s="478"/>
      <c r="D184" s="479"/>
      <c r="E184" s="479"/>
      <c r="F184" s="479"/>
      <c r="G184" s="479"/>
    </row>
    <row r="185" spans="1:7" x14ac:dyDescent="0.2">
      <c r="A185" s="478"/>
      <c r="D185" s="479"/>
      <c r="E185" s="479"/>
      <c r="F185" s="479"/>
      <c r="G185" s="479"/>
    </row>
    <row r="186" spans="1:7" x14ac:dyDescent="0.2">
      <c r="A186" s="478"/>
      <c r="D186" s="479"/>
      <c r="E186" s="479"/>
      <c r="F186" s="479"/>
      <c r="G186" s="479"/>
    </row>
    <row r="187" spans="1:7" x14ac:dyDescent="0.2">
      <c r="A187" s="478"/>
      <c r="D187" s="479"/>
      <c r="E187" s="479"/>
      <c r="F187" s="479"/>
      <c r="G187" s="479"/>
    </row>
    <row r="188" spans="1:7" x14ac:dyDescent="0.2">
      <c r="A188" s="478"/>
      <c r="D188" s="479"/>
      <c r="E188" s="479"/>
      <c r="F188" s="479"/>
      <c r="G188" s="479"/>
    </row>
    <row r="189" spans="1:7" x14ac:dyDescent="0.2">
      <c r="A189" s="478"/>
      <c r="D189" s="479"/>
      <c r="E189" s="479"/>
      <c r="F189" s="479"/>
      <c r="G189" s="479"/>
    </row>
    <row r="190" spans="1:7" x14ac:dyDescent="0.2">
      <c r="A190" s="478"/>
      <c r="D190" s="479"/>
      <c r="E190" s="479"/>
      <c r="F190" s="479"/>
      <c r="G190" s="479"/>
    </row>
    <row r="191" spans="1:7" x14ac:dyDescent="0.2">
      <c r="A191" s="478"/>
      <c r="D191" s="479"/>
      <c r="E191" s="479"/>
      <c r="F191" s="479"/>
      <c r="G191" s="479"/>
    </row>
    <row r="192" spans="1:7" x14ac:dyDescent="0.2">
      <c r="A192" s="478"/>
      <c r="D192" s="479"/>
      <c r="E192" s="479"/>
      <c r="F192" s="479"/>
      <c r="G192" s="479"/>
    </row>
    <row r="193" spans="1:7" x14ac:dyDescent="0.2">
      <c r="A193" s="478"/>
      <c r="D193" s="479"/>
      <c r="E193" s="479"/>
      <c r="F193" s="479"/>
      <c r="G193" s="479"/>
    </row>
    <row r="194" spans="1:7" x14ac:dyDescent="0.2">
      <c r="A194" s="478"/>
      <c r="D194" s="479"/>
      <c r="E194" s="479"/>
      <c r="F194" s="479"/>
      <c r="G194" s="479"/>
    </row>
    <row r="195" spans="1:7" x14ac:dyDescent="0.2">
      <c r="A195" s="478"/>
      <c r="D195" s="479"/>
      <c r="E195" s="479"/>
      <c r="F195" s="479"/>
      <c r="G195" s="479"/>
    </row>
    <row r="196" spans="1:7" x14ac:dyDescent="0.2">
      <c r="A196" s="478"/>
      <c r="D196" s="479"/>
      <c r="E196" s="479"/>
      <c r="F196" s="479"/>
      <c r="G196" s="479"/>
    </row>
    <row r="197" spans="1:7" x14ac:dyDescent="0.2">
      <c r="A197" s="478"/>
      <c r="D197" s="479"/>
      <c r="E197" s="479"/>
      <c r="F197" s="479"/>
      <c r="G197" s="479"/>
    </row>
    <row r="198" spans="1:7" x14ac:dyDescent="0.2">
      <c r="A198" s="478"/>
      <c r="D198" s="479"/>
      <c r="E198" s="479"/>
      <c r="F198" s="479"/>
      <c r="G198" s="479"/>
    </row>
    <row r="199" spans="1:7" x14ac:dyDescent="0.2">
      <c r="A199" s="478"/>
      <c r="D199" s="479"/>
      <c r="E199" s="479"/>
      <c r="F199" s="479"/>
      <c r="G199" s="479"/>
    </row>
    <row r="200" spans="1:7" x14ac:dyDescent="0.2">
      <c r="A200" s="478"/>
      <c r="D200" s="479"/>
      <c r="E200" s="479"/>
      <c r="F200" s="479"/>
      <c r="G200" s="479"/>
    </row>
    <row r="201" spans="1:7" x14ac:dyDescent="0.2">
      <c r="A201" s="478"/>
      <c r="D201" s="479"/>
      <c r="E201" s="479"/>
      <c r="F201" s="479"/>
      <c r="G201" s="479"/>
    </row>
    <row r="202" spans="1:7" x14ac:dyDescent="0.2">
      <c r="A202" s="478"/>
      <c r="D202" s="479"/>
      <c r="E202" s="479"/>
      <c r="F202" s="479"/>
      <c r="G202" s="479"/>
    </row>
    <row r="203" spans="1:7" x14ac:dyDescent="0.2">
      <c r="A203" s="478"/>
      <c r="D203" s="479"/>
      <c r="E203" s="479"/>
      <c r="F203" s="479"/>
      <c r="G203" s="479"/>
    </row>
    <row r="204" spans="1:7" x14ac:dyDescent="0.2">
      <c r="A204" s="478"/>
      <c r="D204" s="479"/>
      <c r="E204" s="479"/>
      <c r="F204" s="479"/>
      <c r="G204" s="479"/>
    </row>
    <row r="205" spans="1:7" x14ac:dyDescent="0.2">
      <c r="A205" s="478"/>
      <c r="D205" s="479"/>
      <c r="E205" s="479"/>
      <c r="F205" s="479"/>
      <c r="G205" s="479"/>
    </row>
    <row r="206" spans="1:7" x14ac:dyDescent="0.2">
      <c r="A206" s="478"/>
      <c r="D206" s="479"/>
      <c r="E206" s="479"/>
      <c r="F206" s="479"/>
      <c r="G206" s="479"/>
    </row>
    <row r="207" spans="1:7" x14ac:dyDescent="0.2">
      <c r="A207" s="478"/>
      <c r="D207" s="479"/>
      <c r="E207" s="479"/>
      <c r="F207" s="479"/>
      <c r="G207" s="479"/>
    </row>
    <row r="208" spans="1:7" x14ac:dyDescent="0.2">
      <c r="A208" s="478"/>
      <c r="D208" s="479"/>
      <c r="E208" s="479"/>
      <c r="F208" s="479"/>
      <c r="G208" s="479"/>
    </row>
    <row r="209" spans="1:7" x14ac:dyDescent="0.2">
      <c r="A209" s="478"/>
      <c r="D209" s="479"/>
      <c r="E209" s="479"/>
      <c r="F209" s="479"/>
      <c r="G209" s="479"/>
    </row>
    <row r="210" spans="1:7" x14ac:dyDescent="0.2">
      <c r="A210" s="478"/>
      <c r="D210" s="479"/>
      <c r="E210" s="479"/>
      <c r="F210" s="479"/>
      <c r="G210" s="479"/>
    </row>
    <row r="211" spans="1:7" x14ac:dyDescent="0.2">
      <c r="A211" s="478"/>
      <c r="D211" s="479"/>
      <c r="E211" s="479"/>
      <c r="F211" s="479"/>
      <c r="G211" s="479"/>
    </row>
    <row r="212" spans="1:7" x14ac:dyDescent="0.2">
      <c r="A212" s="478"/>
      <c r="D212" s="479"/>
      <c r="E212" s="479"/>
      <c r="F212" s="479"/>
      <c r="G212" s="479"/>
    </row>
    <row r="213" spans="1:7" x14ac:dyDescent="0.2">
      <c r="A213" s="478"/>
      <c r="D213" s="479"/>
      <c r="E213" s="479"/>
      <c r="F213" s="479"/>
      <c r="G213" s="479"/>
    </row>
    <row r="214" spans="1:7" x14ac:dyDescent="0.2">
      <c r="A214" s="478"/>
      <c r="D214" s="479"/>
      <c r="E214" s="479"/>
      <c r="F214" s="479"/>
      <c r="G214" s="479"/>
    </row>
    <row r="215" spans="1:7" x14ac:dyDescent="0.2">
      <c r="A215" s="478"/>
      <c r="D215" s="479"/>
      <c r="E215" s="479"/>
      <c r="F215" s="479"/>
      <c r="G215" s="479"/>
    </row>
    <row r="216" spans="1:7" x14ac:dyDescent="0.2">
      <c r="A216" s="478"/>
      <c r="D216" s="479"/>
      <c r="E216" s="479"/>
      <c r="F216" s="479"/>
      <c r="G216" s="479"/>
    </row>
    <row r="217" spans="1:7" x14ac:dyDescent="0.2">
      <c r="A217" s="478"/>
      <c r="D217" s="479"/>
      <c r="E217" s="479"/>
      <c r="F217" s="479"/>
      <c r="G217" s="479"/>
    </row>
  </sheetData>
  <mergeCells count="10">
    <mergeCell ref="A89:B90"/>
    <mergeCell ref="C89:C90"/>
    <mergeCell ref="D89:E89"/>
    <mergeCell ref="A1:G1"/>
    <mergeCell ref="A2:G2"/>
    <mergeCell ref="C5:C7"/>
    <mergeCell ref="D5:G5"/>
    <mergeCell ref="D6:F6"/>
    <mergeCell ref="G6:G7"/>
    <mergeCell ref="A5:B7"/>
  </mergeCells>
  <printOptions horizontalCentered="1"/>
  <pageMargins left="0.39370078740157483" right="0.39370078740157483" top="0.59055118110236227" bottom="0.39370078740157483" header="0.31496062992125984" footer="0.11811023622047245"/>
  <pageSetup paperSize="9" scale="83" firstPageNumber="492" fitToHeight="2" orientation="portrait" useFirstPageNumber="1" r:id="rId1"/>
  <headerFooter>
    <oddHeader>&amp;L&amp;"Tahoma,Kurzíva"Závěrečný účet za rok 2016&amp;R&amp;"Tahoma,Kurzíva"Tabulka č. 37</oddHeader>
    <oddFooter>&amp;C&amp;"Tahoma,Obyčejné"&amp;P</oddFooter>
  </headerFooter>
  <rowBreaks count="1" manualBreakCount="1">
    <brk id="74" max="6"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showGridLines="0" view="pageBreakPreview" zoomScaleNormal="100" zoomScaleSheetLayoutView="100" workbookViewId="0">
      <selection activeCell="H12" sqref="H12"/>
    </sheetView>
  </sheetViews>
  <sheetFormatPr defaultRowHeight="12.75" x14ac:dyDescent="0.2"/>
  <cols>
    <col min="1" max="1" width="6.7109375" style="183" customWidth="1"/>
    <col min="2" max="2" width="54.7109375" style="183" customWidth="1"/>
    <col min="3" max="3" width="8.5703125" style="367" customWidth="1"/>
    <col min="4" max="7" width="15.42578125" style="183" customWidth="1"/>
    <col min="8" max="8" width="5.28515625" style="183" customWidth="1"/>
    <col min="9" max="16384" width="9.140625" style="183"/>
  </cols>
  <sheetData>
    <row r="1" spans="1:7" s="567" customFormat="1" ht="18" customHeight="1" x14ac:dyDescent="0.2">
      <c r="A1" s="1207" t="s">
        <v>2011</v>
      </c>
      <c r="B1" s="1207"/>
      <c r="C1" s="1207"/>
      <c r="D1" s="1207"/>
      <c r="E1" s="1207"/>
      <c r="F1" s="1207"/>
      <c r="G1" s="1207"/>
    </row>
    <row r="2" spans="1:7" s="566" customFormat="1" ht="18" customHeight="1" x14ac:dyDescent="0.2">
      <c r="A2" s="1207" t="s">
        <v>2199</v>
      </c>
      <c r="B2" s="1207"/>
      <c r="C2" s="1207"/>
      <c r="D2" s="1207"/>
      <c r="E2" s="1207"/>
      <c r="F2" s="1207"/>
      <c r="G2" s="1207"/>
    </row>
    <row r="4" spans="1:7" ht="12.75" customHeight="1" x14ac:dyDescent="0.2">
      <c r="A4" s="565"/>
      <c r="B4" s="564"/>
      <c r="C4" s="563"/>
      <c r="D4" s="562">
        <v>1</v>
      </c>
      <c r="E4" s="562">
        <v>2</v>
      </c>
      <c r="F4" s="562">
        <v>3</v>
      </c>
      <c r="G4" s="562">
        <v>4</v>
      </c>
    </row>
    <row r="5" spans="1:7" s="559" customFormat="1" ht="12.75" customHeight="1" x14ac:dyDescent="0.2">
      <c r="A5" s="1233" t="s">
        <v>1753</v>
      </c>
      <c r="B5" s="1234"/>
      <c r="C5" s="1231" t="s">
        <v>1752</v>
      </c>
      <c r="D5" s="1230" t="s">
        <v>2194</v>
      </c>
      <c r="E5" s="1230"/>
      <c r="F5" s="1230" t="s">
        <v>2193</v>
      </c>
      <c r="G5" s="1230"/>
    </row>
    <row r="6" spans="1:7" s="559" customFormat="1" ht="21" x14ac:dyDescent="0.2">
      <c r="A6" s="1235"/>
      <c r="B6" s="1236"/>
      <c r="C6" s="1232"/>
      <c r="D6" s="561" t="s">
        <v>2192</v>
      </c>
      <c r="E6" s="561" t="s">
        <v>2191</v>
      </c>
      <c r="F6" s="560" t="s">
        <v>2192</v>
      </c>
      <c r="G6" s="560" t="s">
        <v>2191</v>
      </c>
    </row>
    <row r="7" spans="1:7" s="559" customFormat="1" x14ac:dyDescent="0.2">
      <c r="A7" s="526" t="s">
        <v>2005</v>
      </c>
      <c r="B7" s="526" t="s">
        <v>2190</v>
      </c>
      <c r="C7" s="525" t="s">
        <v>100</v>
      </c>
      <c r="D7" s="558">
        <v>262010.01222999999</v>
      </c>
      <c r="E7" s="569">
        <v>1196.6898600000002</v>
      </c>
      <c r="F7" s="558">
        <v>231905.92540000001</v>
      </c>
      <c r="G7" s="569">
        <v>1078.8294099999998</v>
      </c>
    </row>
    <row r="8" spans="1:7" x14ac:dyDescent="0.2">
      <c r="A8" s="495" t="s">
        <v>2003</v>
      </c>
      <c r="B8" s="495" t="s">
        <v>2189</v>
      </c>
      <c r="C8" s="536" t="s">
        <v>100</v>
      </c>
      <c r="D8" s="558">
        <v>261886.45762</v>
      </c>
      <c r="E8" s="569">
        <v>1192.9352200000001</v>
      </c>
      <c r="F8" s="558">
        <v>231846.15229</v>
      </c>
      <c r="G8" s="569">
        <v>1078.5945200000001</v>
      </c>
    </row>
    <row r="9" spans="1:7" x14ac:dyDescent="0.2">
      <c r="A9" s="513" t="s">
        <v>2001</v>
      </c>
      <c r="B9" s="513" t="s">
        <v>2188</v>
      </c>
      <c r="C9" s="535" t="s">
        <v>2187</v>
      </c>
      <c r="D9" s="524">
        <v>17280.563129999999</v>
      </c>
      <c r="E9" s="524">
        <v>1.4387399999999999</v>
      </c>
      <c r="F9" s="524">
        <v>19176.322670000001</v>
      </c>
      <c r="G9" s="524">
        <v>11.64029</v>
      </c>
    </row>
    <row r="10" spans="1:7" x14ac:dyDescent="0.2">
      <c r="A10" s="486" t="s">
        <v>1998</v>
      </c>
      <c r="B10" s="486" t="s">
        <v>2186</v>
      </c>
      <c r="C10" s="488" t="s">
        <v>2185</v>
      </c>
      <c r="D10" s="524">
        <v>10893.03111</v>
      </c>
      <c r="E10" s="524">
        <v>39.979410000000001</v>
      </c>
      <c r="F10" s="524">
        <v>10704.777310000001</v>
      </c>
      <c r="G10" s="524">
        <v>64.594279999999998</v>
      </c>
    </row>
    <row r="11" spans="1:7" x14ac:dyDescent="0.2">
      <c r="A11" s="486" t="s">
        <v>1995</v>
      </c>
      <c r="B11" s="486" t="s">
        <v>2184</v>
      </c>
      <c r="C11" s="488" t="s">
        <v>2183</v>
      </c>
      <c r="D11" s="524">
        <v>100.43</v>
      </c>
      <c r="E11" s="524"/>
      <c r="F11" s="524"/>
      <c r="G11" s="524"/>
    </row>
    <row r="12" spans="1:7" x14ac:dyDescent="0.2">
      <c r="A12" s="486" t="s">
        <v>1993</v>
      </c>
      <c r="B12" s="486" t="s">
        <v>2182</v>
      </c>
      <c r="C12" s="488" t="s">
        <v>2181</v>
      </c>
      <c r="D12" s="524">
        <v>852.65468999999996</v>
      </c>
      <c r="E12" s="524">
        <v>689.69739000000004</v>
      </c>
      <c r="F12" s="524">
        <v>1069.2484199999999</v>
      </c>
      <c r="G12" s="524">
        <v>476.64492999999999</v>
      </c>
    </row>
    <row r="13" spans="1:7" x14ac:dyDescent="0.2">
      <c r="A13" s="486" t="s">
        <v>1990</v>
      </c>
      <c r="B13" s="486" t="s">
        <v>2180</v>
      </c>
      <c r="C13" s="488" t="s">
        <v>2179</v>
      </c>
      <c r="D13" s="524">
        <v>-73.199919999999992</v>
      </c>
      <c r="E13" s="524"/>
      <c r="F13" s="524"/>
      <c r="G13" s="524"/>
    </row>
    <row r="14" spans="1:7" x14ac:dyDescent="0.2">
      <c r="A14" s="486" t="s">
        <v>1987</v>
      </c>
      <c r="B14" s="486" t="s">
        <v>2178</v>
      </c>
      <c r="C14" s="488" t="s">
        <v>2177</v>
      </c>
      <c r="D14" s="524">
        <v>-20.65391</v>
      </c>
      <c r="E14" s="524"/>
      <c r="F14" s="524">
        <v>-41.989440000000002</v>
      </c>
      <c r="G14" s="524"/>
    </row>
    <row r="15" spans="1:7" x14ac:dyDescent="0.2">
      <c r="A15" s="486" t="s">
        <v>1984</v>
      </c>
      <c r="B15" s="486" t="s">
        <v>2176</v>
      </c>
      <c r="C15" s="488" t="s">
        <v>2175</v>
      </c>
      <c r="D15" s="524">
        <v>615.94031999999993</v>
      </c>
      <c r="E15" s="524"/>
      <c r="F15" s="524">
        <v>-47.452559999999998</v>
      </c>
      <c r="G15" s="524"/>
    </row>
    <row r="16" spans="1:7" x14ac:dyDescent="0.2">
      <c r="A16" s="486" t="s">
        <v>1981</v>
      </c>
      <c r="B16" s="486" t="s">
        <v>284</v>
      </c>
      <c r="C16" s="488" t="s">
        <v>2174</v>
      </c>
      <c r="D16" s="524">
        <v>27700.47813</v>
      </c>
      <c r="E16" s="524">
        <v>154.2979</v>
      </c>
      <c r="F16" s="524">
        <v>18297.775160000001</v>
      </c>
      <c r="G16" s="524">
        <v>238.1447</v>
      </c>
    </row>
    <row r="17" spans="1:7" x14ac:dyDescent="0.2">
      <c r="A17" s="486" t="s">
        <v>1978</v>
      </c>
      <c r="B17" s="486" t="s">
        <v>2173</v>
      </c>
      <c r="C17" s="488" t="s">
        <v>2172</v>
      </c>
      <c r="D17" s="524">
        <v>1290.0218400000001</v>
      </c>
      <c r="E17" s="524"/>
      <c r="F17" s="524">
        <v>1047.1039599999999</v>
      </c>
      <c r="G17" s="524"/>
    </row>
    <row r="18" spans="1:7" x14ac:dyDescent="0.2">
      <c r="A18" s="486" t="s">
        <v>2171</v>
      </c>
      <c r="B18" s="486" t="s">
        <v>2170</v>
      </c>
      <c r="C18" s="488" t="s">
        <v>2169</v>
      </c>
      <c r="D18" s="524">
        <v>153.79079000000002</v>
      </c>
      <c r="E18" s="524"/>
      <c r="F18" s="524">
        <v>219.80515</v>
      </c>
      <c r="G18" s="524"/>
    </row>
    <row r="19" spans="1:7" x14ac:dyDescent="0.2">
      <c r="A19" s="486" t="s">
        <v>2168</v>
      </c>
      <c r="B19" s="486" t="s">
        <v>2167</v>
      </c>
      <c r="C19" s="488" t="s">
        <v>2166</v>
      </c>
      <c r="D19" s="524"/>
      <c r="E19" s="524"/>
      <c r="F19" s="524"/>
      <c r="G19" s="524"/>
    </row>
    <row r="20" spans="1:7" x14ac:dyDescent="0.2">
      <c r="A20" s="486" t="s">
        <v>2165</v>
      </c>
      <c r="B20" s="486" t="s">
        <v>2164</v>
      </c>
      <c r="C20" s="488" t="s">
        <v>2163</v>
      </c>
      <c r="D20" s="524">
        <v>30658.121300000003</v>
      </c>
      <c r="E20" s="524">
        <v>6.1955200000000001</v>
      </c>
      <c r="F20" s="524">
        <v>25048.658429999999</v>
      </c>
      <c r="G20" s="524">
        <v>9.4272399999999994</v>
      </c>
    </row>
    <row r="21" spans="1:7" x14ac:dyDescent="0.2">
      <c r="A21" s="486" t="s">
        <v>2162</v>
      </c>
      <c r="B21" s="486" t="s">
        <v>2161</v>
      </c>
      <c r="C21" s="488" t="s">
        <v>2160</v>
      </c>
      <c r="D21" s="524">
        <v>110898.20765000001</v>
      </c>
      <c r="E21" s="524">
        <v>171.90434999999999</v>
      </c>
      <c r="F21" s="524">
        <v>101574.59672</v>
      </c>
      <c r="G21" s="524">
        <v>169.65827999999999</v>
      </c>
    </row>
    <row r="22" spans="1:7" x14ac:dyDescent="0.2">
      <c r="A22" s="486" t="s">
        <v>2159</v>
      </c>
      <c r="B22" s="486" t="s">
        <v>2158</v>
      </c>
      <c r="C22" s="488" t="s">
        <v>2157</v>
      </c>
      <c r="D22" s="524">
        <v>35210.633470000001</v>
      </c>
      <c r="E22" s="524">
        <v>56.972529999999999</v>
      </c>
      <c r="F22" s="524">
        <v>32441.875070000002</v>
      </c>
      <c r="G22" s="524">
        <v>56.372930000000004</v>
      </c>
    </row>
    <row r="23" spans="1:7" x14ac:dyDescent="0.2">
      <c r="A23" s="486" t="s">
        <v>2156</v>
      </c>
      <c r="B23" s="486" t="s">
        <v>2155</v>
      </c>
      <c r="C23" s="488" t="s">
        <v>2154</v>
      </c>
      <c r="D23" s="524">
        <v>367.88830000000002</v>
      </c>
      <c r="E23" s="524">
        <v>2.6350000000000002E-2</v>
      </c>
      <c r="F23" s="524">
        <v>335.01693</v>
      </c>
      <c r="G23" s="524">
        <v>2.843E-2</v>
      </c>
    </row>
    <row r="24" spans="1:7" x14ac:dyDescent="0.2">
      <c r="A24" s="486" t="s">
        <v>2153</v>
      </c>
      <c r="B24" s="486" t="s">
        <v>2152</v>
      </c>
      <c r="C24" s="488" t="s">
        <v>2151</v>
      </c>
      <c r="D24" s="524">
        <v>4528.5585899999996</v>
      </c>
      <c r="E24" s="524">
        <v>3.0112700000000001</v>
      </c>
      <c r="F24" s="524">
        <v>3637.70912</v>
      </c>
      <c r="G24" s="524">
        <v>0.99153000000000002</v>
      </c>
    </row>
    <row r="25" spans="1:7" x14ac:dyDescent="0.2">
      <c r="A25" s="486" t="s">
        <v>2150</v>
      </c>
      <c r="B25" s="486" t="s">
        <v>2149</v>
      </c>
      <c r="C25" s="488" t="s">
        <v>2148</v>
      </c>
      <c r="D25" s="524">
        <v>42.925609999999999</v>
      </c>
      <c r="E25" s="524"/>
      <c r="F25" s="524">
        <v>19.1557</v>
      </c>
      <c r="G25" s="524"/>
    </row>
    <row r="26" spans="1:7" x14ac:dyDescent="0.2">
      <c r="A26" s="486" t="s">
        <v>2147</v>
      </c>
      <c r="B26" s="486" t="s">
        <v>2146</v>
      </c>
      <c r="C26" s="488" t="s">
        <v>2145</v>
      </c>
      <c r="D26" s="524"/>
      <c r="E26" s="524"/>
      <c r="F26" s="524"/>
      <c r="G26" s="524"/>
    </row>
    <row r="27" spans="1:7" x14ac:dyDescent="0.2">
      <c r="A27" s="486" t="s">
        <v>2144</v>
      </c>
      <c r="B27" s="486" t="s">
        <v>2143</v>
      </c>
      <c r="C27" s="488" t="s">
        <v>2142</v>
      </c>
      <c r="D27" s="524">
        <v>3.3149999999999999</v>
      </c>
      <c r="E27" s="524"/>
      <c r="F27" s="524">
        <v>3.3149999999999999</v>
      </c>
      <c r="G27" s="524"/>
    </row>
    <row r="28" spans="1:7" x14ac:dyDescent="0.2">
      <c r="A28" s="486" t="s">
        <v>2141</v>
      </c>
      <c r="B28" s="486" t="s">
        <v>2140</v>
      </c>
      <c r="C28" s="488" t="s">
        <v>2139</v>
      </c>
      <c r="D28" s="524">
        <v>270.79250000000002</v>
      </c>
      <c r="E28" s="524"/>
      <c r="F28" s="524">
        <v>216.90772000000001</v>
      </c>
      <c r="G28" s="524"/>
    </row>
    <row r="29" spans="1:7" x14ac:dyDescent="0.2">
      <c r="A29" s="486" t="s">
        <v>2138</v>
      </c>
      <c r="B29" s="486" t="s">
        <v>2062</v>
      </c>
      <c r="C29" s="488" t="s">
        <v>2137</v>
      </c>
      <c r="D29" s="524"/>
      <c r="E29" s="524"/>
      <c r="F29" s="524">
        <v>0.1</v>
      </c>
      <c r="G29" s="524"/>
    </row>
    <row r="30" spans="1:7" x14ac:dyDescent="0.2">
      <c r="A30" s="486" t="s">
        <v>2136</v>
      </c>
      <c r="B30" s="486" t="s">
        <v>2060</v>
      </c>
      <c r="C30" s="488" t="s">
        <v>2135</v>
      </c>
      <c r="D30" s="524"/>
      <c r="E30" s="524"/>
      <c r="F30" s="524">
        <v>1</v>
      </c>
      <c r="G30" s="524"/>
    </row>
    <row r="31" spans="1:7" x14ac:dyDescent="0.2">
      <c r="A31" s="486" t="s">
        <v>2134</v>
      </c>
      <c r="B31" s="486" t="s">
        <v>2133</v>
      </c>
      <c r="C31" s="488" t="s">
        <v>2132</v>
      </c>
      <c r="D31" s="524"/>
      <c r="E31" s="524"/>
      <c r="F31" s="524"/>
      <c r="G31" s="524"/>
    </row>
    <row r="32" spans="1:7" x14ac:dyDescent="0.2">
      <c r="A32" s="486" t="s">
        <v>2131</v>
      </c>
      <c r="B32" s="486" t="s">
        <v>2130</v>
      </c>
      <c r="C32" s="488" t="s">
        <v>2129</v>
      </c>
      <c r="D32" s="524"/>
      <c r="E32" s="524"/>
      <c r="F32" s="524"/>
      <c r="G32" s="524"/>
    </row>
    <row r="33" spans="1:7" x14ac:dyDescent="0.2">
      <c r="A33" s="486" t="s">
        <v>2128</v>
      </c>
      <c r="B33" s="486" t="s">
        <v>2127</v>
      </c>
      <c r="C33" s="488" t="s">
        <v>2126</v>
      </c>
      <c r="D33" s="524">
        <v>13.334580000000001</v>
      </c>
      <c r="E33" s="524">
        <v>0.02</v>
      </c>
      <c r="F33" s="524">
        <v>84.751000000000005</v>
      </c>
      <c r="G33" s="524"/>
    </row>
    <row r="34" spans="1:7" x14ac:dyDescent="0.2">
      <c r="A34" s="486" t="s">
        <v>2125</v>
      </c>
      <c r="B34" s="486" t="s">
        <v>2124</v>
      </c>
      <c r="C34" s="488" t="s">
        <v>2123</v>
      </c>
      <c r="D34" s="524"/>
      <c r="E34" s="524"/>
      <c r="F34" s="524">
        <v>125</v>
      </c>
      <c r="G34" s="524"/>
    </row>
    <row r="35" spans="1:7" x14ac:dyDescent="0.2">
      <c r="A35" s="486" t="s">
        <v>2122</v>
      </c>
      <c r="B35" s="486" t="s">
        <v>2121</v>
      </c>
      <c r="C35" s="488" t="s">
        <v>2120</v>
      </c>
      <c r="D35" s="524">
        <v>10432.19483</v>
      </c>
      <c r="E35" s="524">
        <v>60.371000000000002</v>
      </c>
      <c r="F35" s="524">
        <v>9510.09627</v>
      </c>
      <c r="G35" s="524">
        <v>42.585999999999999</v>
      </c>
    </row>
    <row r="36" spans="1:7" x14ac:dyDescent="0.2">
      <c r="A36" s="486" t="s">
        <v>2119</v>
      </c>
      <c r="B36" s="486" t="s">
        <v>2118</v>
      </c>
      <c r="C36" s="488" t="s">
        <v>2117</v>
      </c>
      <c r="D36" s="524"/>
      <c r="E36" s="524"/>
      <c r="F36" s="524"/>
      <c r="G36" s="524"/>
    </row>
    <row r="37" spans="1:7" x14ac:dyDescent="0.2">
      <c r="A37" s="486" t="s">
        <v>2116</v>
      </c>
      <c r="B37" s="486" t="s">
        <v>2115</v>
      </c>
      <c r="C37" s="488" t="s">
        <v>2114</v>
      </c>
      <c r="D37" s="524"/>
      <c r="E37" s="524"/>
      <c r="F37" s="524"/>
      <c r="G37" s="524"/>
    </row>
    <row r="38" spans="1:7" x14ac:dyDescent="0.2">
      <c r="A38" s="486" t="s">
        <v>2113</v>
      </c>
      <c r="B38" s="486" t="s">
        <v>2112</v>
      </c>
      <c r="C38" s="488" t="s">
        <v>2111</v>
      </c>
      <c r="D38" s="524"/>
      <c r="E38" s="524"/>
      <c r="F38" s="524"/>
      <c r="G38" s="524"/>
    </row>
    <row r="39" spans="1:7" x14ac:dyDescent="0.2">
      <c r="A39" s="486" t="s">
        <v>2110</v>
      </c>
      <c r="B39" s="486" t="s">
        <v>2109</v>
      </c>
      <c r="C39" s="488" t="s">
        <v>2108</v>
      </c>
      <c r="D39" s="524"/>
      <c r="E39" s="524"/>
      <c r="F39" s="524"/>
      <c r="G39" s="524"/>
    </row>
    <row r="40" spans="1:7" x14ac:dyDescent="0.2">
      <c r="A40" s="486" t="s">
        <v>2107</v>
      </c>
      <c r="B40" s="486" t="s">
        <v>2106</v>
      </c>
      <c r="C40" s="488" t="s">
        <v>2105</v>
      </c>
      <c r="D40" s="524"/>
      <c r="E40" s="524"/>
      <c r="F40" s="524"/>
      <c r="G40" s="524"/>
    </row>
    <row r="41" spans="1:7" x14ac:dyDescent="0.2">
      <c r="A41" s="486" t="s">
        <v>2104</v>
      </c>
      <c r="B41" s="486" t="s">
        <v>2103</v>
      </c>
      <c r="C41" s="488" t="s">
        <v>2102</v>
      </c>
      <c r="D41" s="524">
        <v>2.0640000000000001</v>
      </c>
      <c r="E41" s="524"/>
      <c r="F41" s="524">
        <v>20.934000000000001</v>
      </c>
      <c r="G41" s="524"/>
    </row>
    <row r="42" spans="1:7" x14ac:dyDescent="0.2">
      <c r="A42" s="486" t="s">
        <v>2101</v>
      </c>
      <c r="B42" s="486" t="s">
        <v>2100</v>
      </c>
      <c r="C42" s="488" t="s">
        <v>2099</v>
      </c>
      <c r="D42" s="524">
        <v>6941.6725199999992</v>
      </c>
      <c r="E42" s="524">
        <v>9.0137400000000003</v>
      </c>
      <c r="F42" s="524">
        <v>5818.7631200000005</v>
      </c>
      <c r="G42" s="524">
        <v>8.4990000000000006</v>
      </c>
    </row>
    <row r="43" spans="1:7" x14ac:dyDescent="0.2">
      <c r="A43" s="486" t="s">
        <v>2098</v>
      </c>
      <c r="B43" s="486" t="s">
        <v>2097</v>
      </c>
      <c r="C43" s="488" t="s">
        <v>2096</v>
      </c>
      <c r="D43" s="524">
        <v>3723.6910899999998</v>
      </c>
      <c r="E43" s="524">
        <v>7.0199999999999993E-3</v>
      </c>
      <c r="F43" s="524">
        <v>2582.6825400000002</v>
      </c>
      <c r="G43" s="524">
        <v>6.9100000000000003E-3</v>
      </c>
    </row>
    <row r="44" spans="1:7" x14ac:dyDescent="0.2">
      <c r="A44" s="495" t="s">
        <v>1975</v>
      </c>
      <c r="B44" s="495" t="s">
        <v>2095</v>
      </c>
      <c r="C44" s="536" t="s">
        <v>100</v>
      </c>
      <c r="D44" s="568">
        <v>65.036109999999994</v>
      </c>
      <c r="E44" s="568">
        <v>1.5640000000000001E-2</v>
      </c>
      <c r="F44" s="568">
        <v>43.701180000000001</v>
      </c>
      <c r="G44" s="568">
        <v>0.23488999999999999</v>
      </c>
    </row>
    <row r="45" spans="1:7" x14ac:dyDescent="0.2">
      <c r="A45" s="486" t="s">
        <v>1973</v>
      </c>
      <c r="B45" s="486" t="s">
        <v>2094</v>
      </c>
      <c r="C45" s="488" t="s">
        <v>2093</v>
      </c>
      <c r="D45" s="524"/>
      <c r="E45" s="524"/>
      <c r="F45" s="524"/>
      <c r="G45" s="524"/>
    </row>
    <row r="46" spans="1:7" x14ac:dyDescent="0.2">
      <c r="A46" s="486" t="s">
        <v>1971</v>
      </c>
      <c r="B46" s="486" t="s">
        <v>2034</v>
      </c>
      <c r="C46" s="488" t="s">
        <v>2092</v>
      </c>
      <c r="D46" s="524"/>
      <c r="E46" s="524"/>
      <c r="F46" s="524"/>
      <c r="G46" s="524"/>
    </row>
    <row r="47" spans="1:7" x14ac:dyDescent="0.2">
      <c r="A47" s="486" t="s">
        <v>1968</v>
      </c>
      <c r="B47" s="486" t="s">
        <v>2091</v>
      </c>
      <c r="C47" s="488" t="s">
        <v>2090</v>
      </c>
      <c r="D47" s="524">
        <v>13.697239999999999</v>
      </c>
      <c r="E47" s="524"/>
      <c r="F47" s="524">
        <v>20.014669999999999</v>
      </c>
      <c r="G47" s="524"/>
    </row>
    <row r="48" spans="1:7" x14ac:dyDescent="0.2">
      <c r="A48" s="486" t="s">
        <v>1965</v>
      </c>
      <c r="B48" s="486" t="s">
        <v>2089</v>
      </c>
      <c r="C48" s="488" t="s">
        <v>2088</v>
      </c>
      <c r="D48" s="524"/>
      <c r="E48" s="524"/>
      <c r="F48" s="524"/>
      <c r="G48" s="524">
        <v>0.1419</v>
      </c>
    </row>
    <row r="49" spans="1:7" x14ac:dyDescent="0.2">
      <c r="A49" s="486" t="s">
        <v>1962</v>
      </c>
      <c r="B49" s="486" t="s">
        <v>2087</v>
      </c>
      <c r="C49" s="488" t="s">
        <v>2086</v>
      </c>
      <c r="D49" s="524">
        <v>51.33887</v>
      </c>
      <c r="E49" s="524">
        <v>1.5640000000000001E-2</v>
      </c>
      <c r="F49" s="524">
        <v>23.686509999999998</v>
      </c>
      <c r="G49" s="524">
        <v>9.2989999999999989E-2</v>
      </c>
    </row>
    <row r="50" spans="1:7" x14ac:dyDescent="0.2">
      <c r="A50" s="495" t="s">
        <v>1944</v>
      </c>
      <c r="B50" s="495" t="s">
        <v>2085</v>
      </c>
      <c r="C50" s="536" t="s">
        <v>100</v>
      </c>
      <c r="D50" s="568">
        <v>0</v>
      </c>
      <c r="E50" s="568">
        <v>0</v>
      </c>
      <c r="F50" s="568">
        <v>0</v>
      </c>
      <c r="G50" s="568">
        <v>0</v>
      </c>
    </row>
    <row r="51" spans="1:7" x14ac:dyDescent="0.2">
      <c r="A51" s="486" t="s">
        <v>1942</v>
      </c>
      <c r="B51" s="486" t="s">
        <v>2084</v>
      </c>
      <c r="C51" s="488" t="s">
        <v>2083</v>
      </c>
      <c r="D51" s="524"/>
      <c r="E51" s="524"/>
      <c r="F51" s="524"/>
      <c r="G51" s="524"/>
    </row>
    <row r="52" spans="1:7" x14ac:dyDescent="0.2">
      <c r="A52" s="486" t="s">
        <v>1939</v>
      </c>
      <c r="B52" s="486" t="s">
        <v>2082</v>
      </c>
      <c r="C52" s="488" t="s">
        <v>2081</v>
      </c>
      <c r="D52" s="524"/>
      <c r="E52" s="524"/>
      <c r="F52" s="524"/>
      <c r="G52" s="524"/>
    </row>
    <row r="53" spans="1:7" x14ac:dyDescent="0.2">
      <c r="A53" s="495" t="s">
        <v>2080</v>
      </c>
      <c r="B53" s="495" t="s">
        <v>1618</v>
      </c>
      <c r="C53" s="536" t="s">
        <v>100</v>
      </c>
      <c r="D53" s="568">
        <v>58.518500000000003</v>
      </c>
      <c r="E53" s="568">
        <v>3.7389999999999999</v>
      </c>
      <c r="F53" s="568">
        <v>16.071930000000002</v>
      </c>
      <c r="G53" s="568">
        <v>0</v>
      </c>
    </row>
    <row r="54" spans="1:7" x14ac:dyDescent="0.2">
      <c r="A54" s="486" t="s">
        <v>2079</v>
      </c>
      <c r="B54" s="486" t="s">
        <v>1618</v>
      </c>
      <c r="C54" s="488" t="s">
        <v>2078</v>
      </c>
      <c r="D54" s="524">
        <v>17.668500000000002</v>
      </c>
      <c r="E54" s="524">
        <v>3.7389999999999999</v>
      </c>
      <c r="F54" s="524">
        <v>16.071930000000002</v>
      </c>
      <c r="G54" s="524"/>
    </row>
    <row r="55" spans="1:7" x14ac:dyDescent="0.2">
      <c r="A55" s="486" t="s">
        <v>2077</v>
      </c>
      <c r="B55" s="486" t="s">
        <v>2076</v>
      </c>
      <c r="C55" s="488" t="s">
        <v>2075</v>
      </c>
      <c r="D55" s="524">
        <v>40.85</v>
      </c>
      <c r="E55" s="524"/>
      <c r="F55" s="524"/>
      <c r="G55" s="524"/>
    </row>
    <row r="56" spans="1:7" x14ac:dyDescent="0.2">
      <c r="A56" s="495" t="s">
        <v>1898</v>
      </c>
      <c r="B56" s="495" t="s">
        <v>2074</v>
      </c>
      <c r="C56" s="536" t="s">
        <v>100</v>
      </c>
      <c r="D56" s="568">
        <v>261910.92749999999</v>
      </c>
      <c r="E56" s="568">
        <v>1830.7276499999998</v>
      </c>
      <c r="F56" s="568">
        <v>231596.91503999999</v>
      </c>
      <c r="G56" s="568">
        <v>1766.7101699999998</v>
      </c>
    </row>
    <row r="57" spans="1:7" x14ac:dyDescent="0.2">
      <c r="A57" s="495" t="s">
        <v>1896</v>
      </c>
      <c r="B57" s="495" t="s">
        <v>2073</v>
      </c>
      <c r="C57" s="536" t="s">
        <v>100</v>
      </c>
      <c r="D57" s="568">
        <v>34795.857550000001</v>
      </c>
      <c r="E57" s="568">
        <v>1830.7276499999998</v>
      </c>
      <c r="F57" s="568">
        <v>30017.147440000001</v>
      </c>
      <c r="G57" s="568">
        <v>1766.7101699999998</v>
      </c>
    </row>
    <row r="58" spans="1:7" x14ac:dyDescent="0.2">
      <c r="A58" s="486" t="s">
        <v>1894</v>
      </c>
      <c r="B58" s="486" t="s">
        <v>2072</v>
      </c>
      <c r="C58" s="488" t="s">
        <v>2071</v>
      </c>
      <c r="D58" s="524">
        <v>631.07961999999998</v>
      </c>
      <c r="E58" s="524">
        <v>6.9000000000000006E-2</v>
      </c>
      <c r="F58" s="524">
        <v>551.01562000000001</v>
      </c>
      <c r="G58" s="524"/>
    </row>
    <row r="59" spans="1:7" x14ac:dyDescent="0.2">
      <c r="A59" s="486" t="s">
        <v>1891</v>
      </c>
      <c r="B59" s="486" t="s">
        <v>2070</v>
      </c>
      <c r="C59" s="488" t="s">
        <v>2069</v>
      </c>
      <c r="D59" s="524">
        <v>25372.269640000002</v>
      </c>
      <c r="E59" s="524">
        <v>273.09429999999998</v>
      </c>
      <c r="F59" s="524">
        <v>18516.392350000002</v>
      </c>
      <c r="G59" s="524">
        <v>262.70832000000001</v>
      </c>
    </row>
    <row r="60" spans="1:7" x14ac:dyDescent="0.2">
      <c r="A60" s="486" t="s">
        <v>1888</v>
      </c>
      <c r="B60" s="486" t="s">
        <v>2068</v>
      </c>
      <c r="C60" s="488" t="s">
        <v>2067</v>
      </c>
      <c r="D60" s="524">
        <v>801.77334999999994</v>
      </c>
      <c r="E60" s="524">
        <v>678.82002</v>
      </c>
      <c r="F60" s="524">
        <v>1169.595</v>
      </c>
      <c r="G60" s="524">
        <v>883.46695999999997</v>
      </c>
    </row>
    <row r="61" spans="1:7" x14ac:dyDescent="0.2">
      <c r="A61" s="486" t="s">
        <v>1885</v>
      </c>
      <c r="B61" s="486" t="s">
        <v>2066</v>
      </c>
      <c r="C61" s="488" t="s">
        <v>2065</v>
      </c>
      <c r="D61" s="524">
        <v>234.96100000000001</v>
      </c>
      <c r="E61" s="524">
        <v>878.15830000000005</v>
      </c>
      <c r="F61" s="524">
        <v>151.55199999999999</v>
      </c>
      <c r="G61" s="524">
        <v>619.41680000000008</v>
      </c>
    </row>
    <row r="62" spans="1:7" x14ac:dyDescent="0.2">
      <c r="A62" s="486" t="s">
        <v>1873</v>
      </c>
      <c r="B62" s="486" t="s">
        <v>2064</v>
      </c>
      <c r="C62" s="488" t="s">
        <v>2063</v>
      </c>
      <c r="D62" s="524"/>
      <c r="E62" s="524"/>
      <c r="F62" s="524"/>
      <c r="G62" s="524"/>
    </row>
    <row r="63" spans="1:7" x14ac:dyDescent="0.2">
      <c r="A63" s="486" t="s">
        <v>1870</v>
      </c>
      <c r="B63" s="486" t="s">
        <v>2062</v>
      </c>
      <c r="C63" s="488" t="s">
        <v>2061</v>
      </c>
      <c r="D63" s="524"/>
      <c r="E63" s="524">
        <v>0.5</v>
      </c>
      <c r="F63" s="524"/>
      <c r="G63" s="524">
        <v>1.117</v>
      </c>
    </row>
    <row r="64" spans="1:7" x14ac:dyDescent="0.2">
      <c r="A64" s="486" t="s">
        <v>1867</v>
      </c>
      <c r="B64" s="486" t="s">
        <v>2060</v>
      </c>
      <c r="C64" s="488" t="s">
        <v>2059</v>
      </c>
      <c r="D64" s="524"/>
      <c r="E64" s="524"/>
      <c r="F64" s="524"/>
      <c r="G64" s="524"/>
    </row>
    <row r="65" spans="1:7" x14ac:dyDescent="0.2">
      <c r="A65" s="486" t="s">
        <v>2058</v>
      </c>
      <c r="B65" s="486" t="s">
        <v>2057</v>
      </c>
      <c r="C65" s="488" t="s">
        <v>2056</v>
      </c>
      <c r="D65" s="524"/>
      <c r="E65" s="524"/>
      <c r="F65" s="524"/>
      <c r="G65" s="524"/>
    </row>
    <row r="66" spans="1:7" x14ac:dyDescent="0.2">
      <c r="A66" s="486" t="s">
        <v>2055</v>
      </c>
      <c r="B66" s="486" t="s">
        <v>2054</v>
      </c>
      <c r="C66" s="488" t="s">
        <v>2053</v>
      </c>
      <c r="D66" s="524">
        <v>3.4020000000000001</v>
      </c>
      <c r="E66" s="524"/>
      <c r="F66" s="524">
        <v>0.67800000000000005</v>
      </c>
      <c r="G66" s="524"/>
    </row>
    <row r="67" spans="1:7" x14ac:dyDescent="0.2">
      <c r="A67" s="486" t="s">
        <v>2052</v>
      </c>
      <c r="B67" s="486" t="s">
        <v>2051</v>
      </c>
      <c r="C67" s="488" t="s">
        <v>2050</v>
      </c>
      <c r="D67" s="524"/>
      <c r="E67" s="524"/>
      <c r="F67" s="524"/>
      <c r="G67" s="524"/>
    </row>
    <row r="68" spans="1:7" x14ac:dyDescent="0.2">
      <c r="A68" s="486" t="s">
        <v>2049</v>
      </c>
      <c r="B68" s="486" t="s">
        <v>2048</v>
      </c>
      <c r="C68" s="488" t="s">
        <v>2047</v>
      </c>
      <c r="D68" s="524"/>
      <c r="E68" s="524"/>
      <c r="F68" s="524">
        <v>125</v>
      </c>
      <c r="G68" s="524"/>
    </row>
    <row r="69" spans="1:7" x14ac:dyDescent="0.2">
      <c r="A69" s="486" t="s">
        <v>2046</v>
      </c>
      <c r="B69" s="486" t="s">
        <v>2045</v>
      </c>
      <c r="C69" s="488" t="s">
        <v>2044</v>
      </c>
      <c r="D69" s="524"/>
      <c r="E69" s="524"/>
      <c r="F69" s="524"/>
      <c r="G69" s="524"/>
    </row>
    <row r="70" spans="1:7" x14ac:dyDescent="0.2">
      <c r="A70" s="486" t="s">
        <v>2043</v>
      </c>
      <c r="B70" s="486" t="s">
        <v>2042</v>
      </c>
      <c r="C70" s="488" t="s">
        <v>2041</v>
      </c>
      <c r="D70" s="524">
        <v>6102.7623300000005</v>
      </c>
      <c r="E70" s="524"/>
      <c r="F70" s="524">
        <v>7709.8581399999994</v>
      </c>
      <c r="G70" s="524"/>
    </row>
    <row r="71" spans="1:7" x14ac:dyDescent="0.2">
      <c r="A71" s="486" t="s">
        <v>2040</v>
      </c>
      <c r="B71" s="486" t="s">
        <v>2039</v>
      </c>
      <c r="C71" s="488" t="s">
        <v>2038</v>
      </c>
      <c r="D71" s="524">
        <v>1649.6096100000002</v>
      </c>
      <c r="E71" s="524">
        <v>8.6029999999999995E-2</v>
      </c>
      <c r="F71" s="524">
        <v>1793.0563300000001</v>
      </c>
      <c r="G71" s="524"/>
    </row>
    <row r="72" spans="1:7" x14ac:dyDescent="0.2">
      <c r="A72" s="495" t="s">
        <v>1864</v>
      </c>
      <c r="B72" s="495" t="s">
        <v>2037</v>
      </c>
      <c r="C72" s="536" t="s">
        <v>100</v>
      </c>
      <c r="D72" s="558">
        <v>84.862719999999996</v>
      </c>
      <c r="E72" s="558">
        <v>0</v>
      </c>
      <c r="F72" s="558">
        <v>95.195759999999993</v>
      </c>
      <c r="G72" s="558">
        <v>0</v>
      </c>
    </row>
    <row r="73" spans="1:7" x14ac:dyDescent="0.2">
      <c r="A73" s="486" t="s">
        <v>1862</v>
      </c>
      <c r="B73" s="486" t="s">
        <v>2036</v>
      </c>
      <c r="C73" s="488" t="s">
        <v>2035</v>
      </c>
      <c r="D73" s="524"/>
      <c r="E73" s="524"/>
      <c r="F73" s="524"/>
      <c r="G73" s="524"/>
    </row>
    <row r="74" spans="1:7" x14ac:dyDescent="0.2">
      <c r="A74" s="486" t="s">
        <v>1859</v>
      </c>
      <c r="B74" s="486" t="s">
        <v>2034</v>
      </c>
      <c r="C74" s="488" t="s">
        <v>2033</v>
      </c>
      <c r="D74" s="524">
        <v>71.943309999999997</v>
      </c>
      <c r="E74" s="524"/>
      <c r="F74" s="524">
        <v>87.837440000000001</v>
      </c>
      <c r="G74" s="524"/>
    </row>
    <row r="75" spans="1:7" x14ac:dyDescent="0.2">
      <c r="A75" s="486" t="s">
        <v>1856</v>
      </c>
      <c r="B75" s="486" t="s">
        <v>2032</v>
      </c>
      <c r="C75" s="488" t="s">
        <v>2031</v>
      </c>
      <c r="D75" s="524">
        <v>1.9850000000000003E-2</v>
      </c>
      <c r="E75" s="524"/>
      <c r="F75" s="524">
        <v>0.11342000000000001</v>
      </c>
      <c r="G75" s="524"/>
    </row>
    <row r="76" spans="1:7" x14ac:dyDescent="0.2">
      <c r="A76" s="486" t="s">
        <v>1853</v>
      </c>
      <c r="B76" s="486" t="s">
        <v>2030</v>
      </c>
      <c r="C76" s="488" t="s">
        <v>2029</v>
      </c>
      <c r="D76" s="524"/>
      <c r="E76" s="524"/>
      <c r="F76" s="524"/>
      <c r="G76" s="524"/>
    </row>
    <row r="77" spans="1:7" x14ac:dyDescent="0.2">
      <c r="A77" s="486" t="s">
        <v>1847</v>
      </c>
      <c r="B77" s="486" t="s">
        <v>2028</v>
      </c>
      <c r="C77" s="488" t="s">
        <v>2027</v>
      </c>
      <c r="D77" s="524">
        <v>12.899559999999999</v>
      </c>
      <c r="E77" s="524"/>
      <c r="F77" s="524">
        <v>7.2448999999999995</v>
      </c>
      <c r="G77" s="524"/>
    </row>
    <row r="78" spans="1:7" x14ac:dyDescent="0.2">
      <c r="A78" s="495" t="s">
        <v>2026</v>
      </c>
      <c r="B78" s="495" t="s">
        <v>2025</v>
      </c>
      <c r="C78" s="536" t="s">
        <v>100</v>
      </c>
      <c r="D78" s="558">
        <v>227030.20723</v>
      </c>
      <c r="E78" s="558">
        <v>0</v>
      </c>
      <c r="F78" s="558">
        <v>201484.57183999999</v>
      </c>
      <c r="G78" s="558">
        <v>0</v>
      </c>
    </row>
    <row r="79" spans="1:7" x14ac:dyDescent="0.2">
      <c r="A79" s="486" t="s">
        <v>2024</v>
      </c>
      <c r="B79" s="486" t="s">
        <v>2023</v>
      </c>
      <c r="C79" s="488" t="s">
        <v>2022</v>
      </c>
      <c r="D79" s="524"/>
      <c r="E79" s="524"/>
      <c r="F79" s="524"/>
      <c r="G79" s="524"/>
    </row>
    <row r="80" spans="1:7" x14ac:dyDescent="0.2">
      <c r="A80" s="486" t="s">
        <v>2021</v>
      </c>
      <c r="B80" s="486" t="s">
        <v>2020</v>
      </c>
      <c r="C80" s="488" t="s">
        <v>2019</v>
      </c>
      <c r="D80" s="524">
        <v>227030.20723</v>
      </c>
      <c r="E80" s="524"/>
      <c r="F80" s="524">
        <v>201484.57183999999</v>
      </c>
      <c r="G80" s="524"/>
    </row>
    <row r="81" spans="1:7" x14ac:dyDescent="0.2">
      <c r="A81" s="495" t="s">
        <v>1747</v>
      </c>
      <c r="B81" s="495" t="s">
        <v>2018</v>
      </c>
      <c r="C81" s="536" t="s">
        <v>100</v>
      </c>
      <c r="D81" s="558">
        <v>0</v>
      </c>
      <c r="E81" s="558">
        <v>0</v>
      </c>
      <c r="F81" s="558">
        <v>0</v>
      </c>
      <c r="G81" s="558">
        <v>0</v>
      </c>
    </row>
    <row r="82" spans="1:7" x14ac:dyDescent="0.2">
      <c r="A82" s="495" t="s">
        <v>2017</v>
      </c>
      <c r="B82" s="495" t="s">
        <v>2016</v>
      </c>
      <c r="C82" s="536" t="s">
        <v>100</v>
      </c>
      <c r="D82" s="558">
        <v>-40.566230000000004</v>
      </c>
      <c r="E82" s="558">
        <v>637.77679000000001</v>
      </c>
      <c r="F82" s="558">
        <v>-292.93842999999998</v>
      </c>
      <c r="G82" s="558">
        <v>687.88076000000001</v>
      </c>
    </row>
    <row r="83" spans="1:7" x14ac:dyDescent="0.2">
      <c r="A83" s="495" t="s">
        <v>2015</v>
      </c>
      <c r="B83" s="495" t="s">
        <v>1702</v>
      </c>
      <c r="C83" s="536" t="s">
        <v>100</v>
      </c>
      <c r="D83" s="558">
        <v>-99.084729999999993</v>
      </c>
      <c r="E83" s="558">
        <v>634.03779000000009</v>
      </c>
      <c r="F83" s="558">
        <v>-309.01035999999999</v>
      </c>
      <c r="G83" s="558">
        <v>687.88076000000001</v>
      </c>
    </row>
  </sheetData>
  <mergeCells count="6">
    <mergeCell ref="A1:G1"/>
    <mergeCell ref="A2:G2"/>
    <mergeCell ref="D5:E5"/>
    <mergeCell ref="F5:G5"/>
    <mergeCell ref="C5:C6"/>
    <mergeCell ref="A5:B6"/>
  </mergeCells>
  <printOptions horizontalCentered="1"/>
  <pageMargins left="0.39370078740157483" right="0.39370078740157483" top="0.59055118110236227" bottom="0.39370078740157483" header="0.31496062992125984" footer="0.11811023622047245"/>
  <pageSetup paperSize="9" scale="73" firstPageNumber="494" orientation="portrait" useFirstPageNumber="1" r:id="rId1"/>
  <headerFooter>
    <oddHeader>&amp;L&amp;"Tahoma,Kurzíva"Závěrečný účet za rok 2016&amp;R&amp;"Tahoma,Kurzíva"Tabulka č. 38</oddHeader>
    <oddFooter>&amp;C&amp;"Tahoma,Obyčejné"&amp;P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7"/>
  <sheetViews>
    <sheetView showGridLines="0" view="pageBreakPreview" topLeftCell="A7" zoomScaleNormal="100" zoomScaleSheetLayoutView="100" workbookViewId="0">
      <selection activeCell="J35" sqref="J35"/>
    </sheetView>
  </sheetViews>
  <sheetFormatPr defaultRowHeight="12.75" x14ac:dyDescent="0.2"/>
  <cols>
    <col min="1" max="1" width="7" style="548" customWidth="1"/>
    <col min="2" max="2" width="45.42578125" style="478" customWidth="1"/>
    <col min="3" max="3" width="8.7109375" style="547" customWidth="1"/>
    <col min="4" max="7" width="13.85546875" style="477" customWidth="1"/>
    <col min="8" max="8" width="9.140625" style="478" customWidth="1"/>
    <col min="9" max="16384" width="9.140625" style="478"/>
  </cols>
  <sheetData>
    <row r="1" spans="1:7" s="507" customFormat="1" ht="18" customHeight="1" x14ac:dyDescent="0.2">
      <c r="A1" s="1207" t="s">
        <v>2011</v>
      </c>
      <c r="B1" s="1207"/>
      <c r="C1" s="1207"/>
      <c r="D1" s="1207"/>
      <c r="E1" s="1207"/>
      <c r="F1" s="1207"/>
      <c r="G1" s="1207"/>
    </row>
    <row r="2" spans="1:7" s="507" customFormat="1" ht="18" customHeight="1" x14ac:dyDescent="0.2">
      <c r="A2" s="1208" t="s">
        <v>2200</v>
      </c>
      <c r="B2" s="1208"/>
      <c r="C2" s="1208"/>
      <c r="D2" s="1208"/>
      <c r="E2" s="1208"/>
      <c r="F2" s="1208"/>
      <c r="G2" s="1208"/>
    </row>
    <row r="3" spans="1:7" s="309" customFormat="1" x14ac:dyDescent="0.2">
      <c r="C3" s="302"/>
      <c r="D3" s="479"/>
      <c r="E3" s="479"/>
      <c r="F3" s="479"/>
      <c r="G3" s="479"/>
    </row>
    <row r="4" spans="1:7" x14ac:dyDescent="0.2">
      <c r="A4" s="521"/>
      <c r="B4" s="521"/>
      <c r="C4" s="520"/>
      <c r="D4" s="519">
        <v>1</v>
      </c>
      <c r="E4" s="519">
        <v>2</v>
      </c>
      <c r="F4" s="519">
        <v>3</v>
      </c>
      <c r="G4" s="519">
        <v>4</v>
      </c>
    </row>
    <row r="5" spans="1:7" s="557" customFormat="1" ht="12.75" customHeight="1" x14ac:dyDescent="0.2">
      <c r="A5" s="1214" t="s">
        <v>1753</v>
      </c>
      <c r="B5" s="1215"/>
      <c r="C5" s="1212" t="s">
        <v>1752</v>
      </c>
      <c r="D5" s="1221" t="s">
        <v>1751</v>
      </c>
      <c r="E5" s="1222"/>
      <c r="F5" s="1222"/>
      <c r="G5" s="1223"/>
    </row>
    <row r="6" spans="1:7" s="496" customFormat="1" x14ac:dyDescent="0.2">
      <c r="A6" s="1216"/>
      <c r="B6" s="1217"/>
      <c r="C6" s="1213"/>
      <c r="D6" s="1224" t="s">
        <v>1750</v>
      </c>
      <c r="E6" s="1225"/>
      <c r="F6" s="1226"/>
      <c r="G6" s="1227" t="s">
        <v>1749</v>
      </c>
    </row>
    <row r="7" spans="1:7" s="496" customFormat="1" x14ac:dyDescent="0.2">
      <c r="A7" s="1218"/>
      <c r="B7" s="1219"/>
      <c r="C7" s="1220"/>
      <c r="D7" s="543" t="s">
        <v>2009</v>
      </c>
      <c r="E7" s="543" t="s">
        <v>2008</v>
      </c>
      <c r="F7" s="543" t="s">
        <v>2007</v>
      </c>
      <c r="G7" s="1228"/>
    </row>
    <row r="8" spans="1:7" s="496" customFormat="1" x14ac:dyDescent="0.2">
      <c r="A8" s="526"/>
      <c r="B8" s="526" t="s">
        <v>2006</v>
      </c>
      <c r="C8" s="525" t="s">
        <v>100</v>
      </c>
      <c r="D8" s="493">
        <v>3059006.2845999999</v>
      </c>
      <c r="E8" s="493">
        <v>803489.82036000001</v>
      </c>
      <c r="F8" s="493">
        <v>2255516.4642399997</v>
      </c>
      <c r="G8" s="493">
        <v>2064517.9222899999</v>
      </c>
    </row>
    <row r="9" spans="1:7" s="550" customFormat="1" x14ac:dyDescent="0.2">
      <c r="A9" s="526" t="s">
        <v>2005</v>
      </c>
      <c r="B9" s="526" t="s">
        <v>2004</v>
      </c>
      <c r="C9" s="525" t="s">
        <v>100</v>
      </c>
      <c r="D9" s="493">
        <v>2700501.6742099999</v>
      </c>
      <c r="E9" s="493">
        <v>803489.82036000001</v>
      </c>
      <c r="F9" s="493">
        <v>1897011.8538499998</v>
      </c>
      <c r="G9" s="493">
        <v>1742258.5023800002</v>
      </c>
    </row>
    <row r="10" spans="1:7" s="550" customFormat="1" x14ac:dyDescent="0.2">
      <c r="A10" s="526" t="s">
        <v>2003</v>
      </c>
      <c r="B10" s="526" t="s">
        <v>2002</v>
      </c>
      <c r="C10" s="525" t="s">
        <v>100</v>
      </c>
      <c r="D10" s="493">
        <v>6580.5476900000003</v>
      </c>
      <c r="E10" s="493">
        <v>6508.3576900000007</v>
      </c>
      <c r="F10" s="493">
        <v>72.19</v>
      </c>
      <c r="G10" s="493">
        <v>162.08779999999999</v>
      </c>
    </row>
    <row r="11" spans="1:7" s="309" customFormat="1" x14ac:dyDescent="0.2">
      <c r="A11" s="486" t="s">
        <v>2001</v>
      </c>
      <c r="B11" s="486" t="s">
        <v>2000</v>
      </c>
      <c r="C11" s="488" t="s">
        <v>1999</v>
      </c>
      <c r="D11" s="514">
        <v>70</v>
      </c>
      <c r="E11" s="514">
        <v>70</v>
      </c>
      <c r="F11" s="514">
        <v>0</v>
      </c>
      <c r="G11" s="514">
        <v>0</v>
      </c>
    </row>
    <row r="12" spans="1:7" s="309" customFormat="1" x14ac:dyDescent="0.2">
      <c r="A12" s="486" t="s">
        <v>1998</v>
      </c>
      <c r="B12" s="486" t="s">
        <v>1997</v>
      </c>
      <c r="C12" s="488" t="s">
        <v>1996</v>
      </c>
      <c r="D12" s="484">
        <v>196.315</v>
      </c>
      <c r="E12" s="514">
        <v>133.023</v>
      </c>
      <c r="F12" s="484">
        <v>63.292000000000002</v>
      </c>
      <c r="G12" s="514">
        <v>81.831999999999994</v>
      </c>
    </row>
    <row r="13" spans="1:7" s="309" customFormat="1" x14ac:dyDescent="0.2">
      <c r="A13" s="486" t="s">
        <v>1995</v>
      </c>
      <c r="B13" s="486" t="s">
        <v>242</v>
      </c>
      <c r="C13" s="488" t="s">
        <v>1994</v>
      </c>
      <c r="D13" s="484"/>
      <c r="E13" s="514">
        <v>0</v>
      </c>
      <c r="F13" s="484"/>
      <c r="G13" s="514">
        <v>0</v>
      </c>
    </row>
    <row r="14" spans="1:7" s="309" customFormat="1" x14ac:dyDescent="0.2">
      <c r="A14" s="486" t="s">
        <v>1993</v>
      </c>
      <c r="B14" s="486" t="s">
        <v>1992</v>
      </c>
      <c r="C14" s="488" t="s">
        <v>1991</v>
      </c>
      <c r="D14" s="484"/>
      <c r="E14" s="514">
        <v>0</v>
      </c>
      <c r="F14" s="484"/>
      <c r="G14" s="514">
        <v>0</v>
      </c>
    </row>
    <row r="15" spans="1:7" s="309" customFormat="1" x14ac:dyDescent="0.2">
      <c r="A15" s="486" t="s">
        <v>1990</v>
      </c>
      <c r="B15" s="486" t="s">
        <v>1989</v>
      </c>
      <c r="C15" s="488" t="s">
        <v>1988</v>
      </c>
      <c r="D15" s="484">
        <v>5629.0268900000001</v>
      </c>
      <c r="E15" s="514">
        <v>5629.0268900000001</v>
      </c>
      <c r="F15" s="484"/>
      <c r="G15" s="514">
        <v>0</v>
      </c>
    </row>
    <row r="16" spans="1:7" s="309" customFormat="1" x14ac:dyDescent="0.2">
      <c r="A16" s="486" t="s">
        <v>1987</v>
      </c>
      <c r="B16" s="486" t="s">
        <v>1986</v>
      </c>
      <c r="C16" s="488" t="s">
        <v>1985</v>
      </c>
      <c r="D16" s="484">
        <v>685.20580000000007</v>
      </c>
      <c r="E16" s="514">
        <v>676.30780000000004</v>
      </c>
      <c r="F16" s="484">
        <v>8.8979999999999997</v>
      </c>
      <c r="G16" s="514">
        <v>22.255800000000001</v>
      </c>
    </row>
    <row r="17" spans="1:7" s="309" customFormat="1" x14ac:dyDescent="0.2">
      <c r="A17" s="486" t="s">
        <v>1984</v>
      </c>
      <c r="B17" s="486" t="s">
        <v>1983</v>
      </c>
      <c r="C17" s="488" t="s">
        <v>1982</v>
      </c>
      <c r="D17" s="484"/>
      <c r="E17" s="514"/>
      <c r="F17" s="484"/>
      <c r="G17" s="514">
        <v>58</v>
      </c>
    </row>
    <row r="18" spans="1:7" s="309" customFormat="1" x14ac:dyDescent="0.2">
      <c r="A18" s="486" t="s">
        <v>1981</v>
      </c>
      <c r="B18" s="486" t="s">
        <v>1980</v>
      </c>
      <c r="C18" s="488" t="s">
        <v>1979</v>
      </c>
      <c r="D18" s="484"/>
      <c r="E18" s="514"/>
      <c r="F18" s="484"/>
      <c r="G18" s="514"/>
    </row>
    <row r="19" spans="1:7" s="309" customFormat="1" x14ac:dyDescent="0.2">
      <c r="A19" s="487" t="s">
        <v>1978</v>
      </c>
      <c r="B19" s="486" t="s">
        <v>1977</v>
      </c>
      <c r="C19" s="488" t="s">
        <v>1976</v>
      </c>
      <c r="D19" s="484"/>
      <c r="E19" s="514"/>
      <c r="F19" s="484"/>
      <c r="G19" s="514"/>
    </row>
    <row r="20" spans="1:7" s="309" customFormat="1" x14ac:dyDescent="0.2">
      <c r="A20" s="526" t="s">
        <v>1975</v>
      </c>
      <c r="B20" s="526" t="s">
        <v>1974</v>
      </c>
      <c r="C20" s="525" t="s">
        <v>100</v>
      </c>
      <c r="D20" s="493">
        <v>2691763.59546</v>
      </c>
      <c r="E20" s="493">
        <v>796981.46266999992</v>
      </c>
      <c r="F20" s="493">
        <v>1894782.1327899999</v>
      </c>
      <c r="G20" s="493">
        <v>1741936.8165199999</v>
      </c>
    </row>
    <row r="21" spans="1:7" s="550" customFormat="1" x14ac:dyDescent="0.2">
      <c r="A21" s="486" t="s">
        <v>1973</v>
      </c>
      <c r="B21" s="486" t="s">
        <v>190</v>
      </c>
      <c r="C21" s="488" t="s">
        <v>1972</v>
      </c>
      <c r="D21" s="514">
        <v>47216.070829999997</v>
      </c>
      <c r="E21" s="514">
        <v>0</v>
      </c>
      <c r="F21" s="514">
        <v>47216.070829999997</v>
      </c>
      <c r="G21" s="514">
        <v>46876.74654</v>
      </c>
    </row>
    <row r="22" spans="1:7" s="309" customFormat="1" x14ac:dyDescent="0.2">
      <c r="A22" s="486" t="s">
        <v>1971</v>
      </c>
      <c r="B22" s="486" t="s">
        <v>1970</v>
      </c>
      <c r="C22" s="488" t="s">
        <v>1969</v>
      </c>
      <c r="D22" s="484">
        <v>811.57500000000005</v>
      </c>
      <c r="E22" s="514">
        <v>0</v>
      </c>
      <c r="F22" s="484">
        <v>811.57500000000005</v>
      </c>
      <c r="G22" s="514">
        <v>811.57500000000005</v>
      </c>
    </row>
    <row r="23" spans="1:7" s="309" customFormat="1" x14ac:dyDescent="0.2">
      <c r="A23" s="486" t="s">
        <v>1968</v>
      </c>
      <c r="B23" s="486" t="s">
        <v>1967</v>
      </c>
      <c r="C23" s="488" t="s">
        <v>1966</v>
      </c>
      <c r="D23" s="484">
        <v>2100182.8978900001</v>
      </c>
      <c r="E23" s="514">
        <v>326796.55864</v>
      </c>
      <c r="F23" s="484">
        <v>1773386.33925</v>
      </c>
      <c r="G23" s="514">
        <v>1637750.6373399999</v>
      </c>
    </row>
    <row r="24" spans="1:7" s="309" customFormat="1" ht="21" x14ac:dyDescent="0.2">
      <c r="A24" s="486" t="s">
        <v>1965</v>
      </c>
      <c r="B24" s="486" t="s">
        <v>1964</v>
      </c>
      <c r="C24" s="488" t="s">
        <v>1963</v>
      </c>
      <c r="D24" s="484">
        <v>224133.78688999999</v>
      </c>
      <c r="E24" s="514">
        <v>155618.98308000001</v>
      </c>
      <c r="F24" s="484">
        <v>68514.803809999998</v>
      </c>
      <c r="G24" s="514">
        <v>46781.695509999998</v>
      </c>
    </row>
    <row r="25" spans="1:7" s="309" customFormat="1" x14ac:dyDescent="0.2">
      <c r="A25" s="486" t="s">
        <v>1962</v>
      </c>
      <c r="B25" s="486" t="s">
        <v>1961</v>
      </c>
      <c r="C25" s="488" t="s">
        <v>1960</v>
      </c>
      <c r="D25" s="484"/>
      <c r="E25" s="514"/>
      <c r="F25" s="484"/>
      <c r="G25" s="514"/>
    </row>
    <row r="26" spans="1:7" s="309" customFormat="1" x14ac:dyDescent="0.2">
      <c r="A26" s="486" t="s">
        <v>1959</v>
      </c>
      <c r="B26" s="486" t="s">
        <v>1958</v>
      </c>
      <c r="C26" s="488" t="s">
        <v>1957</v>
      </c>
      <c r="D26" s="484">
        <v>314544.98095</v>
      </c>
      <c r="E26" s="514">
        <v>314544.98095</v>
      </c>
      <c r="F26" s="484"/>
      <c r="G26" s="514">
        <v>0</v>
      </c>
    </row>
    <row r="27" spans="1:7" s="309" customFormat="1" x14ac:dyDescent="0.2">
      <c r="A27" s="486" t="s">
        <v>1956</v>
      </c>
      <c r="B27" s="486" t="s">
        <v>1955</v>
      </c>
      <c r="C27" s="488" t="s">
        <v>1954</v>
      </c>
      <c r="D27" s="484">
        <v>52.4</v>
      </c>
      <c r="E27" s="514">
        <v>20.94</v>
      </c>
      <c r="F27" s="484">
        <v>31.46</v>
      </c>
      <c r="G27" s="514">
        <v>41.664000000000001</v>
      </c>
    </row>
    <row r="28" spans="1:7" s="309" customFormat="1" x14ac:dyDescent="0.2">
      <c r="A28" s="486" t="s">
        <v>1953</v>
      </c>
      <c r="B28" s="486" t="s">
        <v>1952</v>
      </c>
      <c r="C28" s="488" t="s">
        <v>1951</v>
      </c>
      <c r="D28" s="484">
        <v>4821.8839000000007</v>
      </c>
      <c r="E28" s="514">
        <v>0</v>
      </c>
      <c r="F28" s="484">
        <v>4821.8839000000007</v>
      </c>
      <c r="G28" s="514">
        <v>9674.4981299999999</v>
      </c>
    </row>
    <row r="29" spans="1:7" s="309" customFormat="1" x14ac:dyDescent="0.2">
      <c r="A29" s="486" t="s">
        <v>1950</v>
      </c>
      <c r="B29" s="486" t="s">
        <v>1949</v>
      </c>
      <c r="C29" s="488" t="s">
        <v>1948</v>
      </c>
      <c r="D29" s="484"/>
      <c r="E29" s="514">
        <v>0</v>
      </c>
      <c r="F29" s="484"/>
      <c r="G29" s="514">
        <v>0</v>
      </c>
    </row>
    <row r="30" spans="1:7" s="309" customFormat="1" x14ac:dyDescent="0.2">
      <c r="A30" s="487" t="s">
        <v>1947</v>
      </c>
      <c r="B30" s="486" t="s">
        <v>1946</v>
      </c>
      <c r="C30" s="488" t="s">
        <v>1945</v>
      </c>
      <c r="D30" s="484"/>
      <c r="E30" s="514">
        <v>0</v>
      </c>
      <c r="F30" s="484"/>
      <c r="G30" s="514">
        <v>0</v>
      </c>
    </row>
    <row r="31" spans="1:7" s="309" customFormat="1" x14ac:dyDescent="0.2">
      <c r="A31" s="526" t="s">
        <v>1944</v>
      </c>
      <c r="B31" s="526" t="s">
        <v>1943</v>
      </c>
      <c r="C31" s="525" t="s">
        <v>100</v>
      </c>
      <c r="D31" s="493">
        <v>157.53106</v>
      </c>
      <c r="E31" s="493">
        <v>0</v>
      </c>
      <c r="F31" s="493">
        <v>157.53106</v>
      </c>
      <c r="G31" s="493">
        <v>159.59806</v>
      </c>
    </row>
    <row r="32" spans="1:7" s="309" customFormat="1" x14ac:dyDescent="0.2">
      <c r="A32" s="486" t="s">
        <v>1942</v>
      </c>
      <c r="B32" s="486" t="s">
        <v>1941</v>
      </c>
      <c r="C32" s="488" t="s">
        <v>1940</v>
      </c>
      <c r="D32" s="514"/>
      <c r="E32" s="514"/>
      <c r="F32" s="514"/>
      <c r="G32" s="514"/>
    </row>
    <row r="33" spans="1:7" s="550" customFormat="1" x14ac:dyDescent="0.2">
      <c r="A33" s="486" t="s">
        <v>1939</v>
      </c>
      <c r="B33" s="486" t="s">
        <v>1938</v>
      </c>
      <c r="C33" s="488" t="s">
        <v>1937</v>
      </c>
      <c r="D33" s="514"/>
      <c r="E33" s="514"/>
      <c r="F33" s="514"/>
      <c r="G33" s="514"/>
    </row>
    <row r="34" spans="1:7" s="309" customFormat="1" x14ac:dyDescent="0.2">
      <c r="A34" s="486" t="s">
        <v>1936</v>
      </c>
      <c r="B34" s="486" t="s">
        <v>1935</v>
      </c>
      <c r="C34" s="488" t="s">
        <v>1934</v>
      </c>
      <c r="D34" s="514"/>
      <c r="E34" s="514"/>
      <c r="F34" s="514"/>
      <c r="G34" s="514"/>
    </row>
    <row r="35" spans="1:7" s="309" customFormat="1" x14ac:dyDescent="0.2">
      <c r="A35" s="486" t="s">
        <v>1930</v>
      </c>
      <c r="B35" s="486" t="s">
        <v>1929</v>
      </c>
      <c r="C35" s="488" t="s">
        <v>1928</v>
      </c>
      <c r="D35" s="484"/>
      <c r="E35" s="514"/>
      <c r="F35" s="484"/>
      <c r="G35" s="514"/>
    </row>
    <row r="36" spans="1:7" s="309" customFormat="1" x14ac:dyDescent="0.2">
      <c r="A36" s="486" t="s">
        <v>1927</v>
      </c>
      <c r="B36" s="486" t="s">
        <v>1926</v>
      </c>
      <c r="C36" s="488" t="s">
        <v>1925</v>
      </c>
      <c r="D36" s="484">
        <v>157.53106</v>
      </c>
      <c r="E36" s="514">
        <v>0</v>
      </c>
      <c r="F36" s="484">
        <v>157.53106</v>
      </c>
      <c r="G36" s="514">
        <v>159.59806</v>
      </c>
    </row>
    <row r="37" spans="1:7" s="309" customFormat="1" x14ac:dyDescent="0.2">
      <c r="A37" s="526" t="s">
        <v>1918</v>
      </c>
      <c r="B37" s="526" t="s">
        <v>1917</v>
      </c>
      <c r="C37" s="525" t="s">
        <v>100</v>
      </c>
      <c r="D37" s="493">
        <v>2000</v>
      </c>
      <c r="E37" s="493">
        <v>0</v>
      </c>
      <c r="F37" s="493">
        <v>2000</v>
      </c>
      <c r="G37" s="493">
        <v>0</v>
      </c>
    </row>
    <row r="38" spans="1:7" s="309" customFormat="1" x14ac:dyDescent="0.2">
      <c r="A38" s="486" t="s">
        <v>1916</v>
      </c>
      <c r="B38" s="486" t="s">
        <v>1915</v>
      </c>
      <c r="C38" s="488" t="s">
        <v>1914</v>
      </c>
      <c r="D38" s="484"/>
      <c r="E38" s="514"/>
      <c r="F38" s="484"/>
      <c r="G38" s="514"/>
    </row>
    <row r="39" spans="1:7" s="309" customFormat="1" x14ac:dyDescent="0.2">
      <c r="A39" s="486" t="s">
        <v>1913</v>
      </c>
      <c r="B39" s="486" t="s">
        <v>1912</v>
      </c>
      <c r="C39" s="488" t="s">
        <v>1911</v>
      </c>
      <c r="D39" s="484"/>
      <c r="E39" s="514"/>
      <c r="F39" s="484"/>
      <c r="G39" s="514"/>
    </row>
    <row r="40" spans="1:7" s="309" customFormat="1" x14ac:dyDescent="0.2">
      <c r="A40" s="486" t="s">
        <v>1910</v>
      </c>
      <c r="B40" s="486" t="s">
        <v>1909</v>
      </c>
      <c r="C40" s="488" t="s">
        <v>1908</v>
      </c>
      <c r="D40" s="484"/>
      <c r="E40" s="514"/>
      <c r="F40" s="484"/>
      <c r="G40" s="514"/>
    </row>
    <row r="41" spans="1:7" s="550" customFormat="1" x14ac:dyDescent="0.2">
      <c r="A41" s="486" t="s">
        <v>1904</v>
      </c>
      <c r="B41" s="486" t="s">
        <v>1903</v>
      </c>
      <c r="C41" s="488" t="s">
        <v>1902</v>
      </c>
      <c r="D41" s="484">
        <v>2000</v>
      </c>
      <c r="E41" s="514">
        <v>0</v>
      </c>
      <c r="F41" s="484">
        <v>2000</v>
      </c>
      <c r="G41" s="514">
        <v>0</v>
      </c>
    </row>
    <row r="42" spans="1:7" s="550" customFormat="1" x14ac:dyDescent="0.2">
      <c r="A42" s="486" t="s">
        <v>1901</v>
      </c>
      <c r="B42" s="515" t="s">
        <v>1900</v>
      </c>
      <c r="C42" s="537" t="s">
        <v>1899</v>
      </c>
      <c r="D42" s="484"/>
      <c r="E42" s="514"/>
      <c r="F42" s="484"/>
      <c r="G42" s="514"/>
    </row>
    <row r="43" spans="1:7" s="309" customFormat="1" x14ac:dyDescent="0.2">
      <c r="A43" s="526" t="s">
        <v>1898</v>
      </c>
      <c r="B43" s="526" t="s">
        <v>1897</v>
      </c>
      <c r="C43" s="525" t="s">
        <v>100</v>
      </c>
      <c r="D43" s="493">
        <v>358504.61038999999</v>
      </c>
      <c r="E43" s="493">
        <v>0</v>
      </c>
      <c r="F43" s="493">
        <v>358504.61038999999</v>
      </c>
      <c r="G43" s="493">
        <v>322259.41991000006</v>
      </c>
    </row>
    <row r="44" spans="1:7" s="309" customFormat="1" x14ac:dyDescent="0.2">
      <c r="A44" s="495" t="s">
        <v>1896</v>
      </c>
      <c r="B44" s="495" t="s">
        <v>1895</v>
      </c>
      <c r="C44" s="536" t="s">
        <v>100</v>
      </c>
      <c r="D44" s="493">
        <v>5769.6578399999999</v>
      </c>
      <c r="E44" s="493">
        <v>0</v>
      </c>
      <c r="F44" s="493">
        <v>5769.6578399999999</v>
      </c>
      <c r="G44" s="493">
        <v>5893.4651800000001</v>
      </c>
    </row>
    <row r="45" spans="1:7" s="309" customFormat="1" x14ac:dyDescent="0.2">
      <c r="A45" s="486" t="s">
        <v>1894</v>
      </c>
      <c r="B45" s="486" t="s">
        <v>1893</v>
      </c>
      <c r="C45" s="488" t="s">
        <v>1892</v>
      </c>
      <c r="D45" s="484"/>
      <c r="E45" s="514"/>
      <c r="F45" s="484"/>
      <c r="G45" s="514"/>
    </row>
    <row r="46" spans="1:7" s="309" customFormat="1" x14ac:dyDescent="0.2">
      <c r="A46" s="486" t="s">
        <v>1891</v>
      </c>
      <c r="B46" s="486" t="s">
        <v>1890</v>
      </c>
      <c r="C46" s="488" t="s">
        <v>1889</v>
      </c>
      <c r="D46" s="484">
        <v>5634.9404299999997</v>
      </c>
      <c r="E46" s="514">
        <v>0</v>
      </c>
      <c r="F46" s="484">
        <v>5634.9404299999997</v>
      </c>
      <c r="G46" s="514">
        <v>5804.9243399999996</v>
      </c>
    </row>
    <row r="47" spans="1:7" s="309" customFormat="1" x14ac:dyDescent="0.2">
      <c r="A47" s="486" t="s">
        <v>1888</v>
      </c>
      <c r="B47" s="486" t="s">
        <v>1887</v>
      </c>
      <c r="C47" s="488" t="s">
        <v>1886</v>
      </c>
      <c r="D47" s="484"/>
      <c r="E47" s="514"/>
      <c r="F47" s="484"/>
      <c r="G47" s="514"/>
    </row>
    <row r="48" spans="1:7" s="309" customFormat="1" x14ac:dyDescent="0.2">
      <c r="A48" s="486" t="s">
        <v>1885</v>
      </c>
      <c r="B48" s="486" t="s">
        <v>1884</v>
      </c>
      <c r="C48" s="488" t="s">
        <v>1883</v>
      </c>
      <c r="D48" s="484"/>
      <c r="E48" s="514"/>
      <c r="F48" s="484"/>
      <c r="G48" s="514"/>
    </row>
    <row r="49" spans="1:7" s="309" customFormat="1" x14ac:dyDescent="0.2">
      <c r="A49" s="486" t="s">
        <v>1882</v>
      </c>
      <c r="B49" s="486" t="s">
        <v>1881</v>
      </c>
      <c r="C49" s="488" t="s">
        <v>1880</v>
      </c>
      <c r="D49" s="484"/>
      <c r="E49" s="514"/>
      <c r="F49" s="484"/>
      <c r="G49" s="514"/>
    </row>
    <row r="50" spans="1:7" s="309" customFormat="1" x14ac:dyDescent="0.2">
      <c r="A50" s="486" t="s">
        <v>1879</v>
      </c>
      <c r="B50" s="486" t="s">
        <v>1878</v>
      </c>
      <c r="C50" s="488" t="s">
        <v>1877</v>
      </c>
      <c r="D50" s="484">
        <v>59.478999999999999</v>
      </c>
      <c r="E50" s="514">
        <v>0</v>
      </c>
      <c r="F50" s="484">
        <v>59.478999999999999</v>
      </c>
      <c r="G50" s="514">
        <v>67.052000000000007</v>
      </c>
    </row>
    <row r="51" spans="1:7" s="309" customFormat="1" x14ac:dyDescent="0.2">
      <c r="A51" s="486" t="s">
        <v>1876</v>
      </c>
      <c r="B51" s="486" t="s">
        <v>1875</v>
      </c>
      <c r="C51" s="488" t="s">
        <v>1874</v>
      </c>
      <c r="D51" s="484"/>
      <c r="E51" s="514"/>
      <c r="F51" s="484"/>
      <c r="G51" s="514"/>
    </row>
    <row r="52" spans="1:7" s="309" customFormat="1" x14ac:dyDescent="0.2">
      <c r="A52" s="486" t="s">
        <v>1873</v>
      </c>
      <c r="B52" s="486" t="s">
        <v>1872</v>
      </c>
      <c r="C52" s="488" t="s">
        <v>1871</v>
      </c>
      <c r="D52" s="484"/>
      <c r="E52" s="514"/>
      <c r="F52" s="484"/>
      <c r="G52" s="514"/>
    </row>
    <row r="53" spans="1:7" s="550" customFormat="1" x14ac:dyDescent="0.2">
      <c r="A53" s="486" t="s">
        <v>1870</v>
      </c>
      <c r="B53" s="486" t="s">
        <v>1869</v>
      </c>
      <c r="C53" s="488" t="s">
        <v>1868</v>
      </c>
      <c r="D53" s="484"/>
      <c r="E53" s="514"/>
      <c r="F53" s="484"/>
      <c r="G53" s="514"/>
    </row>
    <row r="54" spans="1:7" s="309" customFormat="1" x14ac:dyDescent="0.2">
      <c r="A54" s="515" t="s">
        <v>1867</v>
      </c>
      <c r="B54" s="515" t="s">
        <v>1866</v>
      </c>
      <c r="C54" s="537" t="s">
        <v>1865</v>
      </c>
      <c r="D54" s="484">
        <v>75.238410000000002</v>
      </c>
      <c r="E54" s="514">
        <v>0</v>
      </c>
      <c r="F54" s="484">
        <v>75.238410000000002</v>
      </c>
      <c r="G54" s="514">
        <v>21.48884</v>
      </c>
    </row>
    <row r="55" spans="1:7" s="309" customFormat="1" x14ac:dyDescent="0.2">
      <c r="A55" s="495" t="s">
        <v>1864</v>
      </c>
      <c r="B55" s="495" t="s">
        <v>1863</v>
      </c>
      <c r="C55" s="536" t="s">
        <v>100</v>
      </c>
      <c r="D55" s="493">
        <v>34943.367899999997</v>
      </c>
      <c r="E55" s="493">
        <v>0</v>
      </c>
      <c r="F55" s="493">
        <v>34943.367899999997</v>
      </c>
      <c r="G55" s="493">
        <v>20447.65365</v>
      </c>
    </row>
    <row r="56" spans="1:7" s="309" customFormat="1" x14ac:dyDescent="0.2">
      <c r="A56" s="513" t="s">
        <v>1862</v>
      </c>
      <c r="B56" s="513" t="s">
        <v>1861</v>
      </c>
      <c r="C56" s="535" t="s">
        <v>1860</v>
      </c>
      <c r="D56" s="484">
        <v>3687.5917300000001</v>
      </c>
      <c r="E56" s="514">
        <v>0</v>
      </c>
      <c r="F56" s="484">
        <v>3687.5917300000001</v>
      </c>
      <c r="G56" s="514">
        <v>4003.95345</v>
      </c>
    </row>
    <row r="57" spans="1:7" s="309" customFormat="1" x14ac:dyDescent="0.2">
      <c r="A57" s="486" t="s">
        <v>1853</v>
      </c>
      <c r="B57" s="486" t="s">
        <v>1852</v>
      </c>
      <c r="C57" s="488" t="s">
        <v>1851</v>
      </c>
      <c r="D57" s="484">
        <v>1870.5523000000001</v>
      </c>
      <c r="E57" s="514">
        <v>0</v>
      </c>
      <c r="F57" s="484">
        <v>1870.5523000000001</v>
      </c>
      <c r="G57" s="514">
        <v>3039.9566400000003</v>
      </c>
    </row>
    <row r="58" spans="1:7" s="309" customFormat="1" x14ac:dyDescent="0.2">
      <c r="A58" s="486" t="s">
        <v>1850</v>
      </c>
      <c r="B58" s="486" t="s">
        <v>1849</v>
      </c>
      <c r="C58" s="488" t="s">
        <v>1848</v>
      </c>
      <c r="D58" s="484">
        <v>1098.7614099999998</v>
      </c>
      <c r="E58" s="514">
        <v>0</v>
      </c>
      <c r="F58" s="484">
        <v>1098.7614099999998</v>
      </c>
      <c r="G58" s="514">
        <v>928.47337000000005</v>
      </c>
    </row>
    <row r="59" spans="1:7" s="309" customFormat="1" x14ac:dyDescent="0.2">
      <c r="A59" s="486" t="s">
        <v>1847</v>
      </c>
      <c r="B59" s="486" t="s">
        <v>1846</v>
      </c>
      <c r="C59" s="488" t="s">
        <v>1845</v>
      </c>
      <c r="D59" s="484"/>
      <c r="E59" s="514"/>
      <c r="F59" s="484"/>
      <c r="G59" s="514"/>
    </row>
    <row r="60" spans="1:7" s="309" customFormat="1" x14ac:dyDescent="0.2">
      <c r="A60" s="486" t="s">
        <v>1838</v>
      </c>
      <c r="B60" s="486" t="s">
        <v>1837</v>
      </c>
      <c r="C60" s="488" t="s">
        <v>1836</v>
      </c>
      <c r="D60" s="484">
        <v>192.31399999999999</v>
      </c>
      <c r="E60" s="514">
        <v>0</v>
      </c>
      <c r="F60" s="484">
        <v>192.31399999999999</v>
      </c>
      <c r="G60" s="514">
        <v>223.52151000000001</v>
      </c>
    </row>
    <row r="61" spans="1:7" s="309" customFormat="1" x14ac:dyDescent="0.2">
      <c r="A61" s="486" t="s">
        <v>1835</v>
      </c>
      <c r="B61" s="486" t="s">
        <v>1627</v>
      </c>
      <c r="C61" s="488" t="s">
        <v>1626</v>
      </c>
      <c r="D61" s="514"/>
      <c r="E61" s="514"/>
      <c r="F61" s="514"/>
      <c r="G61" s="514"/>
    </row>
    <row r="62" spans="1:7" s="309" customFormat="1" x14ac:dyDescent="0.2">
      <c r="A62" s="486" t="s">
        <v>1834</v>
      </c>
      <c r="B62" s="486" t="s">
        <v>1624</v>
      </c>
      <c r="C62" s="488" t="s">
        <v>1623</v>
      </c>
      <c r="D62" s="514"/>
      <c r="E62" s="514"/>
      <c r="F62" s="514"/>
      <c r="G62" s="514"/>
    </row>
    <row r="63" spans="1:7" s="309" customFormat="1" x14ac:dyDescent="0.2">
      <c r="A63" s="486" t="s">
        <v>1833</v>
      </c>
      <c r="B63" s="486" t="s">
        <v>1621</v>
      </c>
      <c r="C63" s="488" t="s">
        <v>1620</v>
      </c>
      <c r="D63" s="514"/>
      <c r="E63" s="514"/>
      <c r="F63" s="514"/>
      <c r="G63" s="514"/>
    </row>
    <row r="64" spans="1:7" s="309" customFormat="1" x14ac:dyDescent="0.2">
      <c r="A64" s="486" t="s">
        <v>1832</v>
      </c>
      <c r="B64" s="486" t="s">
        <v>1618</v>
      </c>
      <c r="C64" s="488" t="s">
        <v>1617</v>
      </c>
      <c r="D64" s="514">
        <v>293.99900000000002</v>
      </c>
      <c r="E64" s="514">
        <v>0</v>
      </c>
      <c r="F64" s="514">
        <v>293.99900000000002</v>
      </c>
      <c r="G64" s="514">
        <v>682.673</v>
      </c>
    </row>
    <row r="65" spans="1:7" s="309" customFormat="1" x14ac:dyDescent="0.2">
      <c r="A65" s="486" t="s">
        <v>1831</v>
      </c>
      <c r="B65" s="486" t="s">
        <v>1615</v>
      </c>
      <c r="C65" s="488" t="s">
        <v>1614</v>
      </c>
      <c r="D65" s="514"/>
      <c r="E65" s="514"/>
      <c r="F65" s="514"/>
      <c r="G65" s="514"/>
    </row>
    <row r="66" spans="1:7" s="309" customFormat="1" x14ac:dyDescent="0.2">
      <c r="A66" s="486" t="s">
        <v>1830</v>
      </c>
      <c r="B66" s="486" t="s">
        <v>169</v>
      </c>
      <c r="C66" s="488" t="s">
        <v>1612</v>
      </c>
      <c r="D66" s="514"/>
      <c r="E66" s="514"/>
      <c r="F66" s="514"/>
      <c r="G66" s="514"/>
    </row>
    <row r="67" spans="1:7" s="309" customFormat="1" x14ac:dyDescent="0.2">
      <c r="A67" s="486" t="s">
        <v>1829</v>
      </c>
      <c r="B67" s="486" t="s">
        <v>1828</v>
      </c>
      <c r="C67" s="488" t="s">
        <v>1827</v>
      </c>
      <c r="D67" s="514"/>
      <c r="E67" s="514"/>
      <c r="F67" s="514"/>
      <c r="G67" s="514"/>
    </row>
    <row r="68" spans="1:7" s="309" customFormat="1" x14ac:dyDescent="0.2">
      <c r="A68" s="486" t="s">
        <v>1826</v>
      </c>
      <c r="B68" s="486" t="s">
        <v>1825</v>
      </c>
      <c r="C68" s="488" t="s">
        <v>1824</v>
      </c>
      <c r="D68" s="514">
        <v>324.92899999999997</v>
      </c>
      <c r="E68" s="514">
        <v>0</v>
      </c>
      <c r="F68" s="514">
        <v>324.92899999999997</v>
      </c>
      <c r="G68" s="514">
        <v>250.82300000000001</v>
      </c>
    </row>
    <row r="69" spans="1:7" s="309" customFormat="1" x14ac:dyDescent="0.2">
      <c r="A69" s="486" t="s">
        <v>1823</v>
      </c>
      <c r="B69" s="486" t="s">
        <v>1822</v>
      </c>
      <c r="C69" s="488" t="s">
        <v>1821</v>
      </c>
      <c r="D69" s="514">
        <v>2443.8137000000002</v>
      </c>
      <c r="E69" s="514">
        <v>0</v>
      </c>
      <c r="F69" s="514">
        <v>2443.8137000000002</v>
      </c>
      <c r="G69" s="514">
        <v>1476</v>
      </c>
    </row>
    <row r="70" spans="1:7" s="309" customFormat="1" x14ac:dyDescent="0.2">
      <c r="A70" s="486" t="s">
        <v>1807</v>
      </c>
      <c r="B70" s="486" t="s">
        <v>1806</v>
      </c>
      <c r="C70" s="488" t="s">
        <v>1805</v>
      </c>
      <c r="D70" s="514">
        <v>0</v>
      </c>
      <c r="E70" s="514">
        <v>0</v>
      </c>
      <c r="F70" s="514">
        <v>0</v>
      </c>
      <c r="G70" s="514">
        <v>0</v>
      </c>
    </row>
    <row r="71" spans="1:7" s="309" customFormat="1" x14ac:dyDescent="0.2">
      <c r="A71" s="486" t="s">
        <v>1803</v>
      </c>
      <c r="B71" s="486" t="s">
        <v>1802</v>
      </c>
      <c r="C71" s="488" t="s">
        <v>1801</v>
      </c>
      <c r="D71" s="514">
        <v>1151.8285600000002</v>
      </c>
      <c r="E71" s="514">
        <v>0</v>
      </c>
      <c r="F71" s="514">
        <v>1151.8285600000002</v>
      </c>
      <c r="G71" s="514">
        <v>847.71981999999991</v>
      </c>
    </row>
    <row r="72" spans="1:7" s="309" customFormat="1" x14ac:dyDescent="0.2">
      <c r="A72" s="486" t="s">
        <v>1800</v>
      </c>
      <c r="B72" s="486" t="s">
        <v>1799</v>
      </c>
      <c r="C72" s="488" t="s">
        <v>1798</v>
      </c>
      <c r="D72" s="514">
        <v>135.85004000000001</v>
      </c>
      <c r="E72" s="514">
        <v>0</v>
      </c>
      <c r="F72" s="514">
        <v>135.85004000000001</v>
      </c>
      <c r="G72" s="514">
        <v>85.536179999999987</v>
      </c>
    </row>
    <row r="73" spans="1:7" s="309" customFormat="1" x14ac:dyDescent="0.2">
      <c r="A73" s="486" t="s">
        <v>1797</v>
      </c>
      <c r="B73" s="486" t="s">
        <v>1796</v>
      </c>
      <c r="C73" s="488" t="s">
        <v>1795</v>
      </c>
      <c r="D73" s="514">
        <v>21532.451350000003</v>
      </c>
      <c r="E73" s="514">
        <v>0</v>
      </c>
      <c r="F73" s="514">
        <v>21532.451350000003</v>
      </c>
      <c r="G73" s="514">
        <v>6794.3303299999998</v>
      </c>
    </row>
    <row r="74" spans="1:7" s="309" customFormat="1" x14ac:dyDescent="0.2">
      <c r="A74" s="556" t="s">
        <v>1794</v>
      </c>
      <c r="B74" s="556" t="s">
        <v>1793</v>
      </c>
      <c r="C74" s="555" t="s">
        <v>1792</v>
      </c>
      <c r="D74" s="549">
        <v>2211.2768099999998</v>
      </c>
      <c r="E74" s="549">
        <v>0</v>
      </c>
      <c r="F74" s="549">
        <v>2211.2768099999998</v>
      </c>
      <c r="G74" s="549">
        <v>2114.66635</v>
      </c>
    </row>
    <row r="75" spans="1:7" s="309" customFormat="1" ht="12.75" customHeight="1" x14ac:dyDescent="0.2">
      <c r="A75" s="526" t="s">
        <v>1791</v>
      </c>
      <c r="B75" s="526" t="s">
        <v>1790</v>
      </c>
      <c r="C75" s="525" t="s">
        <v>100</v>
      </c>
      <c r="D75" s="493">
        <v>317791.58464999998</v>
      </c>
      <c r="E75" s="493">
        <v>0</v>
      </c>
      <c r="F75" s="493">
        <v>317791.58464999998</v>
      </c>
      <c r="G75" s="493">
        <v>295918.30108</v>
      </c>
    </row>
    <row r="76" spans="1:7" s="551" customFormat="1" ht="12.75" customHeight="1" x14ac:dyDescent="0.2">
      <c r="A76" s="515" t="s">
        <v>1789</v>
      </c>
      <c r="B76" s="515" t="s">
        <v>1788</v>
      </c>
      <c r="C76" s="537" t="s">
        <v>1787</v>
      </c>
      <c r="D76" s="484"/>
      <c r="E76" s="484"/>
      <c r="F76" s="484"/>
      <c r="G76" s="484"/>
    </row>
    <row r="77" spans="1:7" s="551" customFormat="1" x14ac:dyDescent="0.2">
      <c r="A77" s="486" t="s">
        <v>1786</v>
      </c>
      <c r="B77" s="486" t="s">
        <v>1785</v>
      </c>
      <c r="C77" s="488" t="s">
        <v>1784</v>
      </c>
      <c r="D77" s="484"/>
      <c r="E77" s="484"/>
      <c r="F77" s="484"/>
      <c r="G77" s="484"/>
    </row>
    <row r="78" spans="1:7" x14ac:dyDescent="0.2">
      <c r="A78" s="486" t="s">
        <v>1783</v>
      </c>
      <c r="B78" s="486" t="s">
        <v>1782</v>
      </c>
      <c r="C78" s="488" t="s">
        <v>1781</v>
      </c>
      <c r="D78" s="484"/>
      <c r="E78" s="484"/>
      <c r="F78" s="484"/>
      <c r="G78" s="484"/>
    </row>
    <row r="79" spans="1:7" s="496" customFormat="1" ht="12.75" customHeight="1" x14ac:dyDescent="0.2">
      <c r="A79" s="486" t="s">
        <v>1780</v>
      </c>
      <c r="B79" s="486" t="s">
        <v>1779</v>
      </c>
      <c r="C79" s="488" t="s">
        <v>1778</v>
      </c>
      <c r="D79" s="514">
        <v>6172.8455300000005</v>
      </c>
      <c r="E79" s="514">
        <v>0</v>
      </c>
      <c r="F79" s="514">
        <v>6172.8455300000005</v>
      </c>
      <c r="G79" s="514">
        <v>11176.873039999999</v>
      </c>
    </row>
    <row r="80" spans="1:7" s="496" customFormat="1" x14ac:dyDescent="0.2">
      <c r="A80" s="486" t="s">
        <v>1777</v>
      </c>
      <c r="B80" s="486" t="s">
        <v>1776</v>
      </c>
      <c r="C80" s="488" t="s">
        <v>1775</v>
      </c>
      <c r="D80" s="514">
        <v>56623.558239999998</v>
      </c>
      <c r="E80" s="514">
        <v>0</v>
      </c>
      <c r="F80" s="514">
        <v>56623.558239999998</v>
      </c>
      <c r="G80" s="514">
        <v>58019.378280000004</v>
      </c>
    </row>
    <row r="81" spans="1:7" s="550" customFormat="1" x14ac:dyDescent="0.2">
      <c r="A81" s="486" t="s">
        <v>1774</v>
      </c>
      <c r="B81" s="486" t="s">
        <v>1773</v>
      </c>
      <c r="C81" s="488" t="s">
        <v>1772</v>
      </c>
      <c r="D81" s="514">
        <v>248675.29008000001</v>
      </c>
      <c r="E81" s="514">
        <v>0</v>
      </c>
      <c r="F81" s="514">
        <v>248675.29008000001</v>
      </c>
      <c r="G81" s="514">
        <v>221502.13036000001</v>
      </c>
    </row>
    <row r="82" spans="1:7" s="550" customFormat="1" x14ac:dyDescent="0.2">
      <c r="A82" s="486" t="s">
        <v>1771</v>
      </c>
      <c r="B82" s="486" t="s">
        <v>1770</v>
      </c>
      <c r="C82" s="488" t="s">
        <v>1769</v>
      </c>
      <c r="D82" s="514">
        <v>4037.3317999999999</v>
      </c>
      <c r="E82" s="514">
        <v>0</v>
      </c>
      <c r="F82" s="514">
        <v>4037.3317999999999</v>
      </c>
      <c r="G82" s="514">
        <v>2729.8083999999999</v>
      </c>
    </row>
    <row r="83" spans="1:7" s="309" customFormat="1" x14ac:dyDescent="0.2">
      <c r="A83" s="486" t="s">
        <v>1762</v>
      </c>
      <c r="B83" s="486" t="s">
        <v>1761</v>
      </c>
      <c r="C83" s="488" t="s">
        <v>1760</v>
      </c>
      <c r="D83" s="514">
        <v>17.975000000000001</v>
      </c>
      <c r="E83" s="514">
        <v>0</v>
      </c>
      <c r="F83" s="514">
        <v>17.975000000000001</v>
      </c>
      <c r="G83" s="514">
        <v>105.452</v>
      </c>
    </row>
    <row r="84" spans="1:7" s="309" customFormat="1" x14ac:dyDescent="0.2">
      <c r="A84" s="486" t="s">
        <v>1759</v>
      </c>
      <c r="B84" s="486" t="s">
        <v>1758</v>
      </c>
      <c r="C84" s="488" t="s">
        <v>1757</v>
      </c>
      <c r="D84" s="514">
        <v>0</v>
      </c>
      <c r="E84" s="514">
        <v>0</v>
      </c>
      <c r="F84" s="514">
        <v>0</v>
      </c>
      <c r="G84" s="514">
        <v>0.14099999999999999</v>
      </c>
    </row>
    <row r="85" spans="1:7" s="309" customFormat="1" x14ac:dyDescent="0.2">
      <c r="A85" s="482" t="s">
        <v>1756</v>
      </c>
      <c r="B85" s="482" t="s">
        <v>1755</v>
      </c>
      <c r="C85" s="481" t="s">
        <v>1754</v>
      </c>
      <c r="D85" s="549">
        <v>2264.5839999999998</v>
      </c>
      <c r="E85" s="549">
        <v>0</v>
      </c>
      <c r="F85" s="549">
        <v>2264.5839999999998</v>
      </c>
      <c r="G85" s="549">
        <v>2384.518</v>
      </c>
    </row>
    <row r="86" spans="1:7" s="309" customFormat="1" x14ac:dyDescent="0.2">
      <c r="A86" s="554"/>
      <c r="B86" s="554"/>
      <c r="C86" s="554"/>
      <c r="D86" s="552"/>
      <c r="E86" s="553"/>
      <c r="F86" s="552"/>
      <c r="G86" s="552"/>
    </row>
    <row r="87" spans="1:7" s="309" customFormat="1" x14ac:dyDescent="0.2">
      <c r="A87" s="554"/>
      <c r="B87" s="554"/>
      <c r="C87" s="554"/>
      <c r="D87" s="552"/>
      <c r="E87" s="553"/>
      <c r="F87" s="552"/>
      <c r="G87" s="552"/>
    </row>
    <row r="88" spans="1:7" s="550" customFormat="1" ht="13.5" customHeight="1" x14ac:dyDescent="0.2">
      <c r="A88" s="531"/>
      <c r="B88" s="530"/>
      <c r="C88" s="529"/>
      <c r="D88" s="502">
        <v>1</v>
      </c>
      <c r="E88" s="502">
        <v>2</v>
      </c>
      <c r="F88" s="492"/>
      <c r="G88" s="491"/>
    </row>
    <row r="89" spans="1:7" s="309" customFormat="1" x14ac:dyDescent="0.2">
      <c r="A89" s="1214" t="s">
        <v>1753</v>
      </c>
      <c r="B89" s="1215"/>
      <c r="C89" s="1212" t="s">
        <v>1752</v>
      </c>
      <c r="D89" s="1205" t="s">
        <v>1751</v>
      </c>
      <c r="E89" s="1206"/>
      <c r="F89" s="492"/>
      <c r="G89" s="491"/>
    </row>
    <row r="90" spans="1:7" s="309" customFormat="1" x14ac:dyDescent="0.2">
      <c r="A90" s="1218"/>
      <c r="B90" s="1219"/>
      <c r="C90" s="1220"/>
      <c r="D90" s="501" t="s">
        <v>1750</v>
      </c>
      <c r="E90" s="500" t="s">
        <v>1749</v>
      </c>
      <c r="F90" s="492"/>
      <c r="G90" s="491"/>
    </row>
    <row r="91" spans="1:7" s="309" customFormat="1" x14ac:dyDescent="0.2">
      <c r="A91" s="526"/>
      <c r="B91" s="526" t="s">
        <v>1748</v>
      </c>
      <c r="C91" s="525" t="s">
        <v>100</v>
      </c>
      <c r="D91" s="493">
        <v>2255516.4642399997</v>
      </c>
      <c r="E91" s="493">
        <v>2064517.9222899999</v>
      </c>
      <c r="F91" s="498"/>
      <c r="G91" s="497"/>
    </row>
    <row r="92" spans="1:7" s="309" customFormat="1" x14ac:dyDescent="0.2">
      <c r="A92" s="526" t="s">
        <v>1747</v>
      </c>
      <c r="B92" s="526" t="s">
        <v>1746</v>
      </c>
      <c r="C92" s="525" t="s">
        <v>100</v>
      </c>
      <c r="D92" s="493">
        <v>2097696.9574899999</v>
      </c>
      <c r="E92" s="493">
        <v>1925497.5968900002</v>
      </c>
      <c r="F92" s="498"/>
      <c r="G92" s="497"/>
    </row>
    <row r="93" spans="1:7" s="309" customFormat="1" x14ac:dyDescent="0.2">
      <c r="A93" s="526" t="s">
        <v>1745</v>
      </c>
      <c r="B93" s="526" t="s">
        <v>1744</v>
      </c>
      <c r="C93" s="525" t="s">
        <v>100</v>
      </c>
      <c r="D93" s="493">
        <v>1906120.8404600001</v>
      </c>
      <c r="E93" s="493">
        <v>1744272.94728</v>
      </c>
      <c r="F93" s="498"/>
      <c r="G93" s="497"/>
    </row>
    <row r="94" spans="1:7" s="550" customFormat="1" x14ac:dyDescent="0.2">
      <c r="A94" s="486" t="s">
        <v>1743</v>
      </c>
      <c r="B94" s="486" t="s">
        <v>1742</v>
      </c>
      <c r="C94" s="488" t="s">
        <v>1741</v>
      </c>
      <c r="D94" s="484">
        <v>1512063.9393800001</v>
      </c>
      <c r="E94" s="484">
        <v>1430302.6101600002</v>
      </c>
      <c r="F94" s="492"/>
      <c r="G94" s="491"/>
    </row>
    <row r="95" spans="1:7" s="309" customFormat="1" x14ac:dyDescent="0.2">
      <c r="A95" s="486" t="s">
        <v>1740</v>
      </c>
      <c r="B95" s="486" t="s">
        <v>1739</v>
      </c>
      <c r="C95" s="488" t="s">
        <v>1738</v>
      </c>
      <c r="D95" s="514">
        <v>396287.83688000002</v>
      </c>
      <c r="E95" s="514">
        <v>316183.86892000004</v>
      </c>
      <c r="F95" s="492"/>
      <c r="G95" s="489"/>
    </row>
    <row r="96" spans="1:7" s="309" customFormat="1" x14ac:dyDescent="0.2">
      <c r="A96" s="486" t="s">
        <v>1737</v>
      </c>
      <c r="B96" s="486" t="s">
        <v>1736</v>
      </c>
      <c r="C96" s="488" t="s">
        <v>1735</v>
      </c>
      <c r="D96" s="514"/>
      <c r="E96" s="514"/>
      <c r="F96" s="490"/>
      <c r="G96" s="489"/>
    </row>
    <row r="97" spans="1:7" s="309" customFormat="1" x14ac:dyDescent="0.2">
      <c r="A97" s="486" t="s">
        <v>1734</v>
      </c>
      <c r="B97" s="486" t="s">
        <v>1733</v>
      </c>
      <c r="C97" s="488" t="s">
        <v>1732</v>
      </c>
      <c r="D97" s="514"/>
      <c r="E97" s="514"/>
      <c r="F97" s="490"/>
      <c r="G97" s="489"/>
    </row>
    <row r="98" spans="1:7" s="550" customFormat="1" x14ac:dyDescent="0.2">
      <c r="A98" s="486" t="s">
        <v>1731</v>
      </c>
      <c r="B98" s="486" t="s">
        <v>1730</v>
      </c>
      <c r="C98" s="488" t="s">
        <v>1729</v>
      </c>
      <c r="D98" s="514"/>
      <c r="E98" s="514"/>
      <c r="F98" s="490"/>
      <c r="G98" s="489"/>
    </row>
    <row r="99" spans="1:7" s="550" customFormat="1" x14ac:dyDescent="0.2">
      <c r="A99" s="486" t="s">
        <v>1728</v>
      </c>
      <c r="B99" s="486" t="s">
        <v>1727</v>
      </c>
      <c r="C99" s="488" t="s">
        <v>1726</v>
      </c>
      <c r="D99" s="514">
        <v>-2230.9357999999997</v>
      </c>
      <c r="E99" s="514">
        <v>-2213.5317999999997</v>
      </c>
      <c r="F99" s="490"/>
      <c r="G99" s="489"/>
    </row>
    <row r="100" spans="1:7" s="309" customFormat="1" x14ac:dyDescent="0.2">
      <c r="A100" s="526" t="s">
        <v>1725</v>
      </c>
      <c r="B100" s="526" t="s">
        <v>1724</v>
      </c>
      <c r="C100" s="525" t="s">
        <v>100</v>
      </c>
      <c r="D100" s="493">
        <v>191212.99021000002</v>
      </c>
      <c r="E100" s="493">
        <v>181062.12106999999</v>
      </c>
      <c r="F100" s="498"/>
      <c r="G100" s="497"/>
    </row>
    <row r="101" spans="1:7" s="550" customFormat="1" x14ac:dyDescent="0.2">
      <c r="A101" s="486" t="s">
        <v>1723</v>
      </c>
      <c r="B101" s="486" t="s">
        <v>1722</v>
      </c>
      <c r="C101" s="488" t="s">
        <v>1721</v>
      </c>
      <c r="D101" s="484">
        <v>8676.40301</v>
      </c>
      <c r="E101" s="484">
        <v>8716.0580100000006</v>
      </c>
      <c r="F101" s="492"/>
      <c r="G101" s="491"/>
    </row>
    <row r="102" spans="1:7" s="309" customFormat="1" x14ac:dyDescent="0.2">
      <c r="A102" s="486" t="s">
        <v>1720</v>
      </c>
      <c r="B102" s="486" t="s">
        <v>1719</v>
      </c>
      <c r="C102" s="488" t="s">
        <v>1718</v>
      </c>
      <c r="D102" s="514">
        <v>4607.5880399999996</v>
      </c>
      <c r="E102" s="514">
        <v>3053.6322300000002</v>
      </c>
      <c r="F102" s="492"/>
      <c r="G102" s="491"/>
    </row>
    <row r="103" spans="1:7" s="309" customFormat="1" ht="12.75" customHeight="1" x14ac:dyDescent="0.2">
      <c r="A103" s="486" t="s">
        <v>1717</v>
      </c>
      <c r="B103" s="486" t="s">
        <v>1716</v>
      </c>
      <c r="C103" s="488" t="s">
        <v>1715</v>
      </c>
      <c r="D103" s="514">
        <v>37006.299979999996</v>
      </c>
      <c r="E103" s="514">
        <v>36806.70837</v>
      </c>
      <c r="F103" s="492"/>
      <c r="G103" s="491"/>
    </row>
    <row r="104" spans="1:7" s="309" customFormat="1" x14ac:dyDescent="0.2">
      <c r="A104" s="486" t="s">
        <v>1714</v>
      </c>
      <c r="B104" s="486" t="s">
        <v>1713</v>
      </c>
      <c r="C104" s="488" t="s">
        <v>1712</v>
      </c>
      <c r="D104" s="514">
        <v>14675.314460000001</v>
      </c>
      <c r="E104" s="514">
        <v>14857.66404</v>
      </c>
      <c r="F104" s="490"/>
      <c r="G104" s="489"/>
    </row>
    <row r="105" spans="1:7" s="309" customFormat="1" x14ac:dyDescent="0.2">
      <c r="A105" s="486" t="s">
        <v>1711</v>
      </c>
      <c r="B105" s="486" t="s">
        <v>1710</v>
      </c>
      <c r="C105" s="488" t="s">
        <v>1709</v>
      </c>
      <c r="D105" s="514">
        <v>126247.38472</v>
      </c>
      <c r="E105" s="514">
        <v>117628.05842</v>
      </c>
      <c r="F105" s="492"/>
      <c r="G105" s="491"/>
    </row>
    <row r="106" spans="1:7" s="309" customFormat="1" x14ac:dyDescent="0.2">
      <c r="A106" s="526" t="s">
        <v>1705</v>
      </c>
      <c r="B106" s="526" t="s">
        <v>1704</v>
      </c>
      <c r="C106" s="525" t="s">
        <v>100</v>
      </c>
      <c r="D106" s="493">
        <v>363.12682000000001</v>
      </c>
      <c r="E106" s="493">
        <v>162.52854000000002</v>
      </c>
      <c r="F106" s="492"/>
      <c r="G106" s="489"/>
    </row>
    <row r="107" spans="1:7" s="550" customFormat="1" x14ac:dyDescent="0.2">
      <c r="A107" s="486" t="s">
        <v>1703</v>
      </c>
      <c r="B107" s="486" t="s">
        <v>1702</v>
      </c>
      <c r="C107" s="488" t="s">
        <v>100</v>
      </c>
      <c r="D107" s="484">
        <v>363.12682000000001</v>
      </c>
      <c r="E107" s="484">
        <v>162.52854000000002</v>
      </c>
      <c r="F107" s="490"/>
      <c r="G107" s="491"/>
    </row>
    <row r="108" spans="1:7" s="309" customFormat="1" x14ac:dyDescent="0.2">
      <c r="A108" s="486" t="s">
        <v>1701</v>
      </c>
      <c r="B108" s="486" t="s">
        <v>1700</v>
      </c>
      <c r="C108" s="488" t="s">
        <v>1699</v>
      </c>
      <c r="D108" s="514">
        <v>0</v>
      </c>
      <c r="E108" s="514">
        <v>0</v>
      </c>
      <c r="F108" s="490"/>
      <c r="G108" s="489"/>
    </row>
    <row r="109" spans="1:7" s="309" customFormat="1" x14ac:dyDescent="0.2">
      <c r="A109" s="486" t="s">
        <v>1698</v>
      </c>
      <c r="B109" s="486" t="s">
        <v>1697</v>
      </c>
      <c r="C109" s="488" t="s">
        <v>1696</v>
      </c>
      <c r="D109" s="514">
        <v>0</v>
      </c>
      <c r="E109" s="514">
        <v>0</v>
      </c>
      <c r="F109" s="498"/>
      <c r="G109" s="497"/>
    </row>
    <row r="110" spans="1:7" s="309" customFormat="1" x14ac:dyDescent="0.2">
      <c r="A110" s="526" t="s">
        <v>1695</v>
      </c>
      <c r="B110" s="526" t="s">
        <v>1694</v>
      </c>
      <c r="C110" s="525" t="s">
        <v>100</v>
      </c>
      <c r="D110" s="493">
        <v>157819.50675</v>
      </c>
      <c r="E110" s="493">
        <v>139020.3254</v>
      </c>
      <c r="F110" s="498"/>
      <c r="G110" s="497"/>
    </row>
    <row r="111" spans="1:7" s="309" customFormat="1" ht="12.75" customHeight="1" x14ac:dyDescent="0.2">
      <c r="A111" s="526" t="s">
        <v>1693</v>
      </c>
      <c r="B111" s="526" t="s">
        <v>1691</v>
      </c>
      <c r="C111" s="525" t="s">
        <v>100</v>
      </c>
      <c r="D111" s="493">
        <v>0</v>
      </c>
      <c r="E111" s="493">
        <v>0</v>
      </c>
      <c r="F111" s="490"/>
      <c r="G111" s="489"/>
    </row>
    <row r="112" spans="1:7" s="309" customFormat="1" ht="12.75" customHeight="1" x14ac:dyDescent="0.2">
      <c r="A112" s="486" t="s">
        <v>1692</v>
      </c>
      <c r="B112" s="486" t="s">
        <v>1691</v>
      </c>
      <c r="C112" s="488" t="s">
        <v>1690</v>
      </c>
      <c r="D112" s="484"/>
      <c r="E112" s="484"/>
      <c r="F112" s="498"/>
      <c r="G112" s="497"/>
    </row>
    <row r="113" spans="1:7" s="309" customFormat="1" ht="12.75" customHeight="1" x14ac:dyDescent="0.2">
      <c r="A113" s="526" t="s">
        <v>1689</v>
      </c>
      <c r="B113" s="526" t="s">
        <v>1688</v>
      </c>
      <c r="C113" s="525" t="s">
        <v>100</v>
      </c>
      <c r="D113" s="493">
        <v>12177.371439999999</v>
      </c>
      <c r="E113" s="493">
        <v>2533.49431</v>
      </c>
      <c r="F113" s="490"/>
      <c r="G113" s="489"/>
    </row>
    <row r="114" spans="1:7" s="309" customFormat="1" ht="12.75" customHeight="1" x14ac:dyDescent="0.2">
      <c r="A114" s="486" t="s">
        <v>1687</v>
      </c>
      <c r="B114" s="486" t="s">
        <v>1686</v>
      </c>
      <c r="C114" s="488" t="s">
        <v>1685</v>
      </c>
      <c r="D114" s="484"/>
      <c r="E114" s="484"/>
      <c r="F114" s="490"/>
      <c r="G114" s="489"/>
    </row>
    <row r="115" spans="1:7" s="309" customFormat="1" ht="12.75" customHeight="1" x14ac:dyDescent="0.2">
      <c r="A115" s="486" t="s">
        <v>1684</v>
      </c>
      <c r="B115" s="486" t="s">
        <v>1683</v>
      </c>
      <c r="C115" s="488" t="s">
        <v>1682</v>
      </c>
      <c r="D115" s="514">
        <v>0</v>
      </c>
      <c r="E115" s="514">
        <v>0</v>
      </c>
      <c r="F115" s="490"/>
      <c r="G115" s="489"/>
    </row>
    <row r="116" spans="1:7" s="309" customFormat="1" ht="12.75" customHeight="1" x14ac:dyDescent="0.2">
      <c r="A116" s="486" t="s">
        <v>1678</v>
      </c>
      <c r="B116" s="486" t="s">
        <v>1677</v>
      </c>
      <c r="C116" s="488" t="s">
        <v>1676</v>
      </c>
      <c r="D116" s="514">
        <v>0</v>
      </c>
      <c r="E116" s="514">
        <v>0</v>
      </c>
      <c r="F116" s="490"/>
      <c r="G116" s="489"/>
    </row>
    <row r="117" spans="1:7" s="309" customFormat="1" ht="12.75" customHeight="1" x14ac:dyDescent="0.2">
      <c r="A117" s="486" t="s">
        <v>1669</v>
      </c>
      <c r="B117" s="486" t="s">
        <v>1668</v>
      </c>
      <c r="C117" s="488" t="s">
        <v>1667</v>
      </c>
      <c r="D117" s="514">
        <v>0</v>
      </c>
      <c r="E117" s="514">
        <v>0</v>
      </c>
      <c r="F117" s="498"/>
      <c r="G117" s="497"/>
    </row>
    <row r="118" spans="1:7" s="309" customFormat="1" ht="12.75" customHeight="1" x14ac:dyDescent="0.2">
      <c r="A118" s="486" t="s">
        <v>1666</v>
      </c>
      <c r="B118" s="486" t="s">
        <v>1665</v>
      </c>
      <c r="C118" s="488" t="s">
        <v>1664</v>
      </c>
      <c r="D118" s="514">
        <v>12177.371439999999</v>
      </c>
      <c r="E118" s="514">
        <v>2533.49431</v>
      </c>
      <c r="F118" s="490"/>
      <c r="G118" s="489"/>
    </row>
    <row r="119" spans="1:7" s="309" customFormat="1" ht="12.75" customHeight="1" x14ac:dyDescent="0.2">
      <c r="A119" s="526" t="s">
        <v>1663</v>
      </c>
      <c r="B119" s="526" t="s">
        <v>1662</v>
      </c>
      <c r="C119" s="525" t="s">
        <v>100</v>
      </c>
      <c r="D119" s="493">
        <v>145642.13531000001</v>
      </c>
      <c r="E119" s="493">
        <v>136486.83108999999</v>
      </c>
      <c r="F119" s="490"/>
      <c r="G119" s="489"/>
    </row>
    <row r="120" spans="1:7" s="309" customFormat="1" ht="12.75" customHeight="1" x14ac:dyDescent="0.2">
      <c r="A120" s="486" t="s">
        <v>1661</v>
      </c>
      <c r="B120" s="486" t="s">
        <v>1660</v>
      </c>
      <c r="C120" s="488" t="s">
        <v>1659</v>
      </c>
      <c r="D120" s="484"/>
      <c r="E120" s="484"/>
      <c r="F120" s="492"/>
      <c r="G120" s="491"/>
    </row>
    <row r="121" spans="1:7" s="309" customFormat="1" ht="12.75" customHeight="1" x14ac:dyDescent="0.2">
      <c r="A121" s="486" t="s">
        <v>1652</v>
      </c>
      <c r="B121" s="486" t="s">
        <v>1651</v>
      </c>
      <c r="C121" s="488" t="s">
        <v>1650</v>
      </c>
      <c r="D121" s="514">
        <v>0</v>
      </c>
      <c r="E121" s="514">
        <v>0</v>
      </c>
      <c r="F121" s="492"/>
      <c r="G121" s="491"/>
    </row>
    <row r="122" spans="1:7" s="309" customFormat="1" ht="12.75" customHeight="1" x14ac:dyDescent="0.2">
      <c r="A122" s="486" t="s">
        <v>1649</v>
      </c>
      <c r="B122" s="486" t="s">
        <v>1648</v>
      </c>
      <c r="C122" s="488" t="s">
        <v>1647</v>
      </c>
      <c r="D122" s="514">
        <v>14068.781859999999</v>
      </c>
      <c r="E122" s="514">
        <v>10533.142109999999</v>
      </c>
      <c r="F122" s="492"/>
      <c r="G122" s="491"/>
    </row>
    <row r="123" spans="1:7" s="309" customFormat="1" ht="12.75" customHeight="1" x14ac:dyDescent="0.2">
      <c r="A123" s="486" t="s">
        <v>1643</v>
      </c>
      <c r="B123" s="486" t="s">
        <v>1642</v>
      </c>
      <c r="C123" s="488" t="s">
        <v>1641</v>
      </c>
      <c r="D123" s="514">
        <v>11986.347310000001</v>
      </c>
      <c r="E123" s="514">
        <v>3644.3420899999996</v>
      </c>
      <c r="F123" s="492"/>
      <c r="G123" s="491"/>
    </row>
    <row r="124" spans="1:7" s="309" customFormat="1" ht="12.75" customHeight="1" x14ac:dyDescent="0.2">
      <c r="A124" s="486" t="s">
        <v>1637</v>
      </c>
      <c r="B124" s="486" t="s">
        <v>1636</v>
      </c>
      <c r="C124" s="488" t="s">
        <v>1635</v>
      </c>
      <c r="D124" s="514">
        <v>0</v>
      </c>
      <c r="E124" s="514">
        <v>0</v>
      </c>
      <c r="F124" s="492"/>
      <c r="G124" s="491"/>
    </row>
    <row r="125" spans="1:7" s="309" customFormat="1" ht="12.75" customHeight="1" x14ac:dyDescent="0.2">
      <c r="A125" s="486" t="s">
        <v>1634</v>
      </c>
      <c r="B125" s="486" t="s">
        <v>1633</v>
      </c>
      <c r="C125" s="488" t="s">
        <v>1632</v>
      </c>
      <c r="D125" s="514">
        <v>28737.026000000002</v>
      </c>
      <c r="E125" s="514">
        <v>25515.010999999999</v>
      </c>
      <c r="F125" s="490"/>
      <c r="G125" s="489"/>
    </row>
    <row r="126" spans="1:7" s="309" customFormat="1" ht="12.75" customHeight="1" x14ac:dyDescent="0.2">
      <c r="A126" s="486" t="s">
        <v>1631</v>
      </c>
      <c r="B126" s="486" t="s">
        <v>1630</v>
      </c>
      <c r="C126" s="488" t="s">
        <v>1629</v>
      </c>
      <c r="D126" s="514">
        <v>1792.201</v>
      </c>
      <c r="E126" s="514">
        <v>1786.933</v>
      </c>
      <c r="F126" s="492"/>
      <c r="G126" s="491"/>
    </row>
    <row r="127" spans="1:7" s="309" customFormat="1" ht="12.75" customHeight="1" x14ac:dyDescent="0.2">
      <c r="A127" s="486" t="s">
        <v>1628</v>
      </c>
      <c r="B127" s="486" t="s">
        <v>1627</v>
      </c>
      <c r="C127" s="488" t="s">
        <v>1626</v>
      </c>
      <c r="D127" s="514">
        <v>12527.742</v>
      </c>
      <c r="E127" s="514">
        <v>11189.838750000001</v>
      </c>
      <c r="F127" s="492"/>
      <c r="G127" s="491"/>
    </row>
    <row r="128" spans="1:7" s="309" customFormat="1" ht="12.75" customHeight="1" x14ac:dyDescent="0.2">
      <c r="A128" s="486" t="s">
        <v>1625</v>
      </c>
      <c r="B128" s="486" t="s">
        <v>1624</v>
      </c>
      <c r="C128" s="488" t="s">
        <v>1623</v>
      </c>
      <c r="D128" s="514">
        <v>5375.9809999999998</v>
      </c>
      <c r="E128" s="514">
        <v>4810.799</v>
      </c>
      <c r="F128" s="492"/>
      <c r="G128" s="491"/>
    </row>
    <row r="129" spans="1:7" s="309" customFormat="1" ht="12.75" customHeight="1" x14ac:dyDescent="0.2">
      <c r="A129" s="486" t="s">
        <v>1622</v>
      </c>
      <c r="B129" s="486" t="s">
        <v>1621</v>
      </c>
      <c r="C129" s="488" t="s">
        <v>1620</v>
      </c>
      <c r="D129" s="514">
        <v>0</v>
      </c>
      <c r="E129" s="514">
        <v>34.292999999999999</v>
      </c>
      <c r="F129" s="490"/>
      <c r="G129" s="489"/>
    </row>
    <row r="130" spans="1:7" s="309" customFormat="1" ht="12.75" customHeight="1" x14ac:dyDescent="0.2">
      <c r="A130" s="486" t="s">
        <v>1619</v>
      </c>
      <c r="B130" s="486" t="s">
        <v>1618</v>
      </c>
      <c r="C130" s="488" t="s">
        <v>1617</v>
      </c>
      <c r="D130" s="514">
        <v>2.99</v>
      </c>
      <c r="E130" s="514">
        <v>0</v>
      </c>
      <c r="F130" s="490"/>
      <c r="G130" s="489"/>
    </row>
    <row r="131" spans="1:7" s="309" customFormat="1" ht="12.75" customHeight="1" x14ac:dyDescent="0.2">
      <c r="A131" s="486" t="s">
        <v>1616</v>
      </c>
      <c r="B131" s="486" t="s">
        <v>1615</v>
      </c>
      <c r="C131" s="488" t="s">
        <v>1614</v>
      </c>
      <c r="D131" s="514">
        <v>3499.8290000000002</v>
      </c>
      <c r="E131" s="514">
        <v>2889.0810000000001</v>
      </c>
      <c r="F131" s="490"/>
      <c r="G131" s="489"/>
    </row>
    <row r="132" spans="1:7" s="309" customFormat="1" ht="12.75" customHeight="1" x14ac:dyDescent="0.2">
      <c r="A132" s="486" t="s">
        <v>1613</v>
      </c>
      <c r="B132" s="486" t="s">
        <v>169</v>
      </c>
      <c r="C132" s="488" t="s">
        <v>1612</v>
      </c>
      <c r="D132" s="514">
        <v>0</v>
      </c>
      <c r="E132" s="514">
        <v>155.70767999999998</v>
      </c>
      <c r="F132" s="490"/>
      <c r="G132" s="489"/>
    </row>
    <row r="133" spans="1:7" s="309" customFormat="1" ht="12.75" customHeight="1" x14ac:dyDescent="0.2">
      <c r="A133" s="486" t="s">
        <v>1611</v>
      </c>
      <c r="B133" s="486" t="s">
        <v>1610</v>
      </c>
      <c r="C133" s="488" t="s">
        <v>1609</v>
      </c>
      <c r="D133" s="514">
        <v>0</v>
      </c>
      <c r="E133" s="514">
        <v>0</v>
      </c>
      <c r="F133" s="490"/>
      <c r="G133" s="489"/>
    </row>
    <row r="134" spans="1:7" s="309" customFormat="1" ht="12.75" customHeight="1" x14ac:dyDescent="0.2">
      <c r="A134" s="486" t="s">
        <v>1608</v>
      </c>
      <c r="B134" s="486" t="s">
        <v>1607</v>
      </c>
      <c r="C134" s="488" t="s">
        <v>1606</v>
      </c>
      <c r="D134" s="514">
        <v>0</v>
      </c>
      <c r="E134" s="514">
        <v>1.9481900000000001</v>
      </c>
      <c r="F134" s="490"/>
      <c r="G134" s="489"/>
    </row>
    <row r="135" spans="1:7" ht="12.75" customHeight="1" x14ac:dyDescent="0.2">
      <c r="A135" s="486" t="s">
        <v>1605</v>
      </c>
      <c r="B135" s="486" t="s">
        <v>1604</v>
      </c>
      <c r="C135" s="488" t="s">
        <v>1603</v>
      </c>
      <c r="D135" s="514">
        <v>0</v>
      </c>
      <c r="E135" s="514">
        <v>11.858000000000001</v>
      </c>
      <c r="F135" s="479"/>
      <c r="G135" s="479"/>
    </row>
    <row r="136" spans="1:7" ht="12.75" customHeight="1" x14ac:dyDescent="0.2">
      <c r="A136" s="486" t="s">
        <v>1587</v>
      </c>
      <c r="B136" s="486" t="s">
        <v>1586</v>
      </c>
      <c r="C136" s="488" t="s">
        <v>1585</v>
      </c>
      <c r="D136" s="514">
        <v>833.90558999999996</v>
      </c>
      <c r="E136" s="514">
        <v>2588.7082500000001</v>
      </c>
      <c r="F136" s="479"/>
      <c r="G136" s="479"/>
    </row>
    <row r="137" spans="1:7" ht="12.75" customHeight="1" x14ac:dyDescent="0.2">
      <c r="A137" s="486" t="s">
        <v>1581</v>
      </c>
      <c r="B137" s="486" t="s">
        <v>1580</v>
      </c>
      <c r="C137" s="488" t="s">
        <v>1579</v>
      </c>
      <c r="D137" s="514">
        <v>1547.3605500000001</v>
      </c>
      <c r="E137" s="514">
        <v>402.06567999999999</v>
      </c>
      <c r="F137" s="479"/>
      <c r="G137" s="479"/>
    </row>
    <row r="138" spans="1:7" ht="12.75" customHeight="1" x14ac:dyDescent="0.2">
      <c r="A138" s="486" t="s">
        <v>1578</v>
      </c>
      <c r="B138" s="486" t="s">
        <v>1577</v>
      </c>
      <c r="C138" s="488" t="s">
        <v>1576</v>
      </c>
      <c r="D138" s="514">
        <v>9290.8560699999998</v>
      </c>
      <c r="E138" s="514">
        <v>8140.3114800000003</v>
      </c>
      <c r="F138" s="479"/>
      <c r="G138" s="479"/>
    </row>
    <row r="139" spans="1:7" ht="12.75" customHeight="1" x14ac:dyDescent="0.2">
      <c r="A139" s="486" t="s">
        <v>1575</v>
      </c>
      <c r="B139" s="486" t="s">
        <v>1574</v>
      </c>
      <c r="C139" s="488" t="s">
        <v>1573</v>
      </c>
      <c r="D139" s="514">
        <v>1368.5284899999999</v>
      </c>
      <c r="E139" s="514">
        <v>3833.8004500000002</v>
      </c>
      <c r="F139" s="479"/>
      <c r="G139" s="479"/>
    </row>
    <row r="140" spans="1:7" ht="12.75" customHeight="1" x14ac:dyDescent="0.2">
      <c r="A140" s="482" t="s">
        <v>1572</v>
      </c>
      <c r="B140" s="482" t="s">
        <v>1571</v>
      </c>
      <c r="C140" s="481" t="s">
        <v>1570</v>
      </c>
      <c r="D140" s="549">
        <v>54610.586439999999</v>
      </c>
      <c r="E140" s="549">
        <v>60948.991409999995</v>
      </c>
      <c r="F140" s="479"/>
      <c r="G140" s="479"/>
    </row>
    <row r="141" spans="1:7" x14ac:dyDescent="0.2">
      <c r="A141" s="478"/>
      <c r="D141" s="479"/>
      <c r="E141" s="479"/>
      <c r="F141" s="479"/>
      <c r="G141" s="479"/>
    </row>
    <row r="142" spans="1:7" x14ac:dyDescent="0.2">
      <c r="A142" s="478"/>
      <c r="D142" s="479"/>
      <c r="E142" s="479"/>
      <c r="F142" s="479"/>
      <c r="G142" s="479"/>
    </row>
    <row r="143" spans="1:7" x14ac:dyDescent="0.2">
      <c r="A143" s="478"/>
      <c r="D143" s="479"/>
      <c r="E143" s="479"/>
      <c r="F143" s="479"/>
      <c r="G143" s="479"/>
    </row>
    <row r="144" spans="1:7" x14ac:dyDescent="0.2">
      <c r="A144" s="478"/>
      <c r="D144" s="479"/>
      <c r="E144" s="479"/>
      <c r="F144" s="479"/>
      <c r="G144" s="479"/>
    </row>
    <row r="145" spans="1:7" x14ac:dyDescent="0.2">
      <c r="A145" s="478"/>
      <c r="D145" s="479"/>
      <c r="E145" s="479"/>
      <c r="F145" s="479"/>
      <c r="G145" s="479"/>
    </row>
    <row r="146" spans="1:7" x14ac:dyDescent="0.2">
      <c r="A146" s="478"/>
      <c r="D146" s="479"/>
      <c r="E146" s="479"/>
      <c r="F146" s="479"/>
      <c r="G146" s="479"/>
    </row>
    <row r="147" spans="1:7" x14ac:dyDescent="0.2">
      <c r="A147" s="478"/>
      <c r="D147" s="479"/>
      <c r="E147" s="479"/>
      <c r="F147" s="479"/>
      <c r="G147" s="479"/>
    </row>
    <row r="148" spans="1:7" x14ac:dyDescent="0.2">
      <c r="A148" s="478"/>
      <c r="D148" s="479"/>
      <c r="E148" s="479"/>
      <c r="F148" s="479"/>
      <c r="G148" s="479"/>
    </row>
    <row r="149" spans="1:7" x14ac:dyDescent="0.2">
      <c r="A149" s="478"/>
      <c r="D149" s="479"/>
      <c r="E149" s="479"/>
      <c r="F149" s="479"/>
      <c r="G149" s="479"/>
    </row>
    <row r="150" spans="1:7" x14ac:dyDescent="0.2">
      <c r="A150" s="478"/>
      <c r="D150" s="479"/>
      <c r="E150" s="479"/>
      <c r="F150" s="479"/>
      <c r="G150" s="479"/>
    </row>
    <row r="151" spans="1:7" x14ac:dyDescent="0.2">
      <c r="A151" s="478"/>
      <c r="D151" s="479"/>
      <c r="E151" s="479"/>
      <c r="F151" s="479"/>
      <c r="G151" s="479"/>
    </row>
    <row r="152" spans="1:7" x14ac:dyDescent="0.2">
      <c r="A152" s="478"/>
      <c r="D152" s="479"/>
      <c r="E152" s="479"/>
      <c r="F152" s="479"/>
      <c r="G152" s="479"/>
    </row>
    <row r="153" spans="1:7" x14ac:dyDescent="0.2">
      <c r="A153" s="478"/>
      <c r="D153" s="479"/>
      <c r="E153" s="479"/>
      <c r="F153" s="479"/>
      <c r="G153" s="479"/>
    </row>
    <row r="154" spans="1:7" x14ac:dyDescent="0.2">
      <c r="A154" s="478"/>
      <c r="D154" s="479"/>
      <c r="E154" s="479"/>
      <c r="F154" s="479"/>
      <c r="G154" s="479"/>
    </row>
    <row r="155" spans="1:7" x14ac:dyDescent="0.2">
      <c r="A155" s="478"/>
      <c r="D155" s="479"/>
      <c r="E155" s="479"/>
      <c r="F155" s="479"/>
      <c r="G155" s="479"/>
    </row>
    <row r="156" spans="1:7" x14ac:dyDescent="0.2">
      <c r="A156" s="478"/>
      <c r="D156" s="479"/>
      <c r="E156" s="479"/>
      <c r="F156" s="479"/>
      <c r="G156" s="479"/>
    </row>
    <row r="157" spans="1:7" x14ac:dyDescent="0.2">
      <c r="A157" s="478"/>
      <c r="D157" s="479"/>
      <c r="E157" s="479"/>
      <c r="F157" s="479"/>
      <c r="G157" s="479"/>
    </row>
    <row r="158" spans="1:7" x14ac:dyDescent="0.2">
      <c r="A158" s="478"/>
      <c r="D158" s="479"/>
      <c r="E158" s="479"/>
      <c r="F158" s="479"/>
      <c r="G158" s="479"/>
    </row>
    <row r="159" spans="1:7" x14ac:dyDescent="0.2">
      <c r="A159" s="478"/>
      <c r="D159" s="479"/>
      <c r="E159" s="479"/>
      <c r="F159" s="479"/>
      <c r="G159" s="479"/>
    </row>
    <row r="160" spans="1:7" x14ac:dyDescent="0.2">
      <c r="A160" s="478"/>
      <c r="D160" s="479"/>
      <c r="E160" s="479"/>
      <c r="F160" s="479"/>
      <c r="G160" s="479"/>
    </row>
    <row r="161" spans="1:7" x14ac:dyDescent="0.2">
      <c r="A161" s="478"/>
      <c r="D161" s="479"/>
      <c r="E161" s="479"/>
      <c r="F161" s="479"/>
      <c r="G161" s="479"/>
    </row>
    <row r="162" spans="1:7" x14ac:dyDescent="0.2">
      <c r="A162" s="478"/>
      <c r="D162" s="479"/>
      <c r="E162" s="479"/>
      <c r="F162" s="479"/>
      <c r="G162" s="479"/>
    </row>
    <row r="163" spans="1:7" x14ac:dyDescent="0.2">
      <c r="A163" s="478"/>
      <c r="D163" s="479"/>
      <c r="E163" s="479"/>
      <c r="F163" s="479"/>
      <c r="G163" s="479"/>
    </row>
    <row r="164" spans="1:7" x14ac:dyDescent="0.2">
      <c r="A164" s="478"/>
      <c r="D164" s="479"/>
      <c r="E164" s="479"/>
      <c r="F164" s="479"/>
      <c r="G164" s="479"/>
    </row>
    <row r="165" spans="1:7" x14ac:dyDescent="0.2">
      <c r="A165" s="478"/>
      <c r="D165" s="479"/>
      <c r="E165" s="479"/>
      <c r="F165" s="479"/>
      <c r="G165" s="479"/>
    </row>
    <row r="166" spans="1:7" x14ac:dyDescent="0.2">
      <c r="A166" s="478"/>
      <c r="D166" s="479"/>
      <c r="E166" s="479"/>
      <c r="F166" s="479"/>
      <c r="G166" s="479"/>
    </row>
    <row r="167" spans="1:7" x14ac:dyDescent="0.2">
      <c r="A167" s="478"/>
      <c r="D167" s="479"/>
      <c r="E167" s="479"/>
      <c r="F167" s="479"/>
      <c r="G167" s="479"/>
    </row>
    <row r="168" spans="1:7" x14ac:dyDescent="0.2">
      <c r="A168" s="478"/>
      <c r="D168" s="479"/>
      <c r="E168" s="479"/>
      <c r="F168" s="479"/>
      <c r="G168" s="479"/>
    </row>
    <row r="169" spans="1:7" x14ac:dyDescent="0.2">
      <c r="A169" s="478"/>
      <c r="D169" s="479"/>
      <c r="E169" s="479"/>
      <c r="F169" s="479"/>
      <c r="G169" s="479"/>
    </row>
    <row r="170" spans="1:7" x14ac:dyDescent="0.2">
      <c r="A170" s="478"/>
      <c r="D170" s="479"/>
      <c r="E170" s="479"/>
      <c r="F170" s="479"/>
      <c r="G170" s="479"/>
    </row>
    <row r="171" spans="1:7" x14ac:dyDescent="0.2">
      <c r="A171" s="478"/>
      <c r="D171" s="479"/>
      <c r="E171" s="479"/>
      <c r="F171" s="479"/>
      <c r="G171" s="479"/>
    </row>
    <row r="172" spans="1:7" x14ac:dyDescent="0.2">
      <c r="A172" s="478"/>
      <c r="D172" s="479"/>
      <c r="E172" s="479"/>
      <c r="F172" s="479"/>
      <c r="G172" s="479"/>
    </row>
    <row r="173" spans="1:7" x14ac:dyDescent="0.2">
      <c r="A173" s="478"/>
      <c r="D173" s="479"/>
      <c r="E173" s="479"/>
      <c r="F173" s="479"/>
      <c r="G173" s="479"/>
    </row>
    <row r="174" spans="1:7" x14ac:dyDescent="0.2">
      <c r="A174" s="478"/>
      <c r="D174" s="479"/>
      <c r="E174" s="479"/>
      <c r="F174" s="479"/>
      <c r="G174" s="479"/>
    </row>
    <row r="175" spans="1:7" x14ac:dyDescent="0.2">
      <c r="A175" s="478"/>
      <c r="D175" s="479"/>
      <c r="E175" s="479"/>
      <c r="F175" s="479"/>
      <c r="G175" s="479"/>
    </row>
    <row r="176" spans="1:7" x14ac:dyDescent="0.2">
      <c r="A176" s="478"/>
      <c r="D176" s="479"/>
      <c r="E176" s="479"/>
      <c r="F176" s="479"/>
      <c r="G176" s="479"/>
    </row>
    <row r="177" spans="1:7" x14ac:dyDescent="0.2">
      <c r="A177" s="478"/>
      <c r="D177" s="479"/>
      <c r="E177" s="479"/>
      <c r="F177" s="479"/>
      <c r="G177" s="479"/>
    </row>
    <row r="178" spans="1:7" x14ac:dyDescent="0.2">
      <c r="A178" s="478"/>
      <c r="D178" s="479"/>
      <c r="E178" s="479"/>
      <c r="F178" s="479"/>
      <c r="G178" s="479"/>
    </row>
    <row r="179" spans="1:7" x14ac:dyDescent="0.2">
      <c r="A179" s="478"/>
      <c r="D179" s="479"/>
      <c r="E179" s="479"/>
      <c r="F179" s="479"/>
      <c r="G179" s="479"/>
    </row>
    <row r="180" spans="1:7" x14ac:dyDescent="0.2">
      <c r="A180" s="478"/>
      <c r="D180" s="479"/>
      <c r="E180" s="479"/>
      <c r="F180" s="479"/>
      <c r="G180" s="479"/>
    </row>
    <row r="181" spans="1:7" x14ac:dyDescent="0.2">
      <c r="A181" s="478"/>
      <c r="D181" s="479"/>
      <c r="E181" s="479"/>
      <c r="F181" s="479"/>
      <c r="G181" s="479"/>
    </row>
    <row r="182" spans="1:7" x14ac:dyDescent="0.2">
      <c r="A182" s="478"/>
      <c r="D182" s="479"/>
      <c r="E182" s="479"/>
      <c r="F182" s="479"/>
      <c r="G182" s="479"/>
    </row>
    <row r="183" spans="1:7" x14ac:dyDescent="0.2">
      <c r="A183" s="478"/>
      <c r="D183" s="479"/>
      <c r="E183" s="479"/>
      <c r="F183" s="479"/>
      <c r="G183" s="479"/>
    </row>
    <row r="184" spans="1:7" x14ac:dyDescent="0.2">
      <c r="A184" s="478"/>
      <c r="D184" s="479"/>
      <c r="E184" s="479"/>
      <c r="F184" s="479"/>
      <c r="G184" s="479"/>
    </row>
    <row r="185" spans="1:7" x14ac:dyDescent="0.2">
      <c r="A185" s="478"/>
      <c r="D185" s="479"/>
      <c r="E185" s="479"/>
      <c r="F185" s="479"/>
      <c r="G185" s="479"/>
    </row>
    <row r="186" spans="1:7" x14ac:dyDescent="0.2">
      <c r="A186" s="478"/>
      <c r="D186" s="479"/>
      <c r="E186" s="479"/>
      <c r="F186" s="479"/>
      <c r="G186" s="479"/>
    </row>
    <row r="187" spans="1:7" x14ac:dyDescent="0.2">
      <c r="A187" s="478"/>
      <c r="D187" s="479"/>
      <c r="E187" s="479"/>
      <c r="F187" s="479"/>
      <c r="G187" s="479"/>
    </row>
    <row r="188" spans="1:7" x14ac:dyDescent="0.2">
      <c r="A188" s="478"/>
      <c r="D188" s="479"/>
      <c r="E188" s="479"/>
      <c r="F188" s="479"/>
      <c r="G188" s="479"/>
    </row>
    <row r="189" spans="1:7" x14ac:dyDescent="0.2">
      <c r="A189" s="478"/>
      <c r="D189" s="479"/>
      <c r="E189" s="479"/>
      <c r="F189" s="479"/>
      <c r="G189" s="479"/>
    </row>
    <row r="190" spans="1:7" x14ac:dyDescent="0.2">
      <c r="A190" s="478"/>
      <c r="D190" s="479"/>
      <c r="E190" s="479"/>
      <c r="F190" s="479"/>
      <c r="G190" s="479"/>
    </row>
    <row r="191" spans="1:7" x14ac:dyDescent="0.2">
      <c r="A191" s="478"/>
      <c r="D191" s="479"/>
      <c r="E191" s="479"/>
      <c r="F191" s="479"/>
      <c r="G191" s="479"/>
    </row>
    <row r="192" spans="1:7" x14ac:dyDescent="0.2">
      <c r="A192" s="478"/>
      <c r="D192" s="479"/>
      <c r="E192" s="479"/>
      <c r="F192" s="479"/>
      <c r="G192" s="479"/>
    </row>
    <row r="193" spans="1:7" x14ac:dyDescent="0.2">
      <c r="A193" s="478"/>
      <c r="D193" s="479"/>
      <c r="E193" s="479"/>
      <c r="F193" s="479"/>
      <c r="G193" s="479"/>
    </row>
    <row r="194" spans="1:7" x14ac:dyDescent="0.2">
      <c r="A194" s="478"/>
      <c r="D194" s="479"/>
      <c r="E194" s="479"/>
      <c r="F194" s="479"/>
      <c r="G194" s="479"/>
    </row>
    <row r="195" spans="1:7" x14ac:dyDescent="0.2">
      <c r="A195" s="478"/>
      <c r="D195" s="479"/>
      <c r="E195" s="479"/>
      <c r="F195" s="479"/>
      <c r="G195" s="479"/>
    </row>
    <row r="196" spans="1:7" x14ac:dyDescent="0.2">
      <c r="A196" s="478"/>
      <c r="D196" s="479"/>
      <c r="E196" s="479"/>
      <c r="F196" s="479"/>
      <c r="G196" s="479"/>
    </row>
    <row r="197" spans="1:7" x14ac:dyDescent="0.2">
      <c r="A197" s="478"/>
      <c r="D197" s="479"/>
      <c r="E197" s="479"/>
      <c r="F197" s="479"/>
      <c r="G197" s="479"/>
    </row>
  </sheetData>
  <mergeCells count="10">
    <mergeCell ref="A89:B90"/>
    <mergeCell ref="C89:C90"/>
    <mergeCell ref="D89:E89"/>
    <mergeCell ref="A1:G1"/>
    <mergeCell ref="A2:G2"/>
    <mergeCell ref="C5:C7"/>
    <mergeCell ref="D5:G5"/>
    <mergeCell ref="D6:F6"/>
    <mergeCell ref="G6:G7"/>
    <mergeCell ref="A5:B7"/>
  </mergeCells>
  <printOptions horizontalCentered="1"/>
  <pageMargins left="0.39370078740157483" right="0.39370078740157483" top="0.59055118110236227" bottom="0.39370078740157483" header="0.31496062992125984" footer="0.11811023622047245"/>
  <pageSetup paperSize="9" scale="83" firstPageNumber="495" fitToHeight="2" orientation="portrait" useFirstPageNumber="1" r:id="rId1"/>
  <headerFooter>
    <oddHeader>&amp;L&amp;"Tahoma,Kurzíva"Závěrečný účet za rok 2016&amp;R&amp;"Tahoma,Kurzíva"Tabulka č. 39</oddHeader>
    <oddFooter>&amp;C&amp;"Tahoma,Obyčejné"&amp;P</oddFooter>
  </headerFooter>
  <rowBreaks count="1" manualBreakCount="1">
    <brk id="74" max="6"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showGridLines="0" view="pageBreakPreview" zoomScaleNormal="100" zoomScaleSheetLayoutView="100" workbookViewId="0">
      <selection activeCell="J35" sqref="J35"/>
    </sheetView>
  </sheetViews>
  <sheetFormatPr defaultRowHeight="12.75" x14ac:dyDescent="0.2"/>
  <cols>
    <col min="1" max="1" width="6.7109375" style="183" customWidth="1"/>
    <col min="2" max="2" width="54.7109375" style="183" customWidth="1"/>
    <col min="3" max="3" width="8.5703125" style="367" customWidth="1"/>
    <col min="4" max="7" width="15.42578125" style="183" customWidth="1"/>
    <col min="8" max="16384" width="9.140625" style="183"/>
  </cols>
  <sheetData>
    <row r="1" spans="1:7" s="567" customFormat="1" ht="18" customHeight="1" x14ac:dyDescent="0.2">
      <c r="A1" s="1207" t="s">
        <v>2011</v>
      </c>
      <c r="B1" s="1207"/>
      <c r="C1" s="1207"/>
      <c r="D1" s="1207"/>
      <c r="E1" s="1207"/>
      <c r="F1" s="1207"/>
      <c r="G1" s="1207"/>
    </row>
    <row r="2" spans="1:7" s="566" customFormat="1" ht="18" customHeight="1" x14ac:dyDescent="0.2">
      <c r="A2" s="1207" t="s">
        <v>2202</v>
      </c>
      <c r="B2" s="1207"/>
      <c r="C2" s="1207"/>
      <c r="D2" s="1207"/>
      <c r="E2" s="1207"/>
      <c r="F2" s="1207"/>
      <c r="G2" s="1207"/>
    </row>
    <row r="4" spans="1:7" ht="12.75" customHeight="1" x14ac:dyDescent="0.2">
      <c r="A4" s="565"/>
      <c r="B4" s="564"/>
      <c r="C4" s="563"/>
      <c r="D4" s="562">
        <v>1</v>
      </c>
      <c r="E4" s="562">
        <v>2</v>
      </c>
      <c r="F4" s="562">
        <v>3</v>
      </c>
      <c r="G4" s="562">
        <v>4</v>
      </c>
    </row>
    <row r="5" spans="1:7" s="559" customFormat="1" ht="12.75" customHeight="1" x14ac:dyDescent="0.2">
      <c r="A5" s="1233" t="s">
        <v>2201</v>
      </c>
      <c r="B5" s="1234"/>
      <c r="C5" s="1231" t="s">
        <v>1752</v>
      </c>
      <c r="D5" s="1230" t="s">
        <v>2194</v>
      </c>
      <c r="E5" s="1230"/>
      <c r="F5" s="1230" t="s">
        <v>2193</v>
      </c>
      <c r="G5" s="1230"/>
    </row>
    <row r="6" spans="1:7" s="559" customFormat="1" ht="21" x14ac:dyDescent="0.2">
      <c r="A6" s="1235"/>
      <c r="B6" s="1236"/>
      <c r="C6" s="1232"/>
      <c r="D6" s="561" t="s">
        <v>2192</v>
      </c>
      <c r="E6" s="561" t="s">
        <v>2191</v>
      </c>
      <c r="F6" s="560" t="s">
        <v>2192</v>
      </c>
      <c r="G6" s="560" t="s">
        <v>2191</v>
      </c>
    </row>
    <row r="7" spans="1:7" s="559" customFormat="1" x14ac:dyDescent="0.2">
      <c r="A7" s="526" t="s">
        <v>2005</v>
      </c>
      <c r="B7" s="526" t="s">
        <v>2190</v>
      </c>
      <c r="C7" s="525" t="s">
        <v>100</v>
      </c>
      <c r="D7" s="569">
        <v>863504.37398000003</v>
      </c>
      <c r="E7" s="558">
        <v>3674.0643999999998</v>
      </c>
      <c r="F7" s="569">
        <v>788759.93741000001</v>
      </c>
      <c r="G7" s="558">
        <v>1933.8910900000001</v>
      </c>
    </row>
    <row r="8" spans="1:7" x14ac:dyDescent="0.2">
      <c r="A8" s="495" t="s">
        <v>2003</v>
      </c>
      <c r="B8" s="495" t="s">
        <v>2189</v>
      </c>
      <c r="C8" s="536" t="s">
        <v>100</v>
      </c>
      <c r="D8" s="569">
        <v>863401.40523000003</v>
      </c>
      <c r="E8" s="558">
        <v>3674.0642400000002</v>
      </c>
      <c r="F8" s="569">
        <v>788627.44195000001</v>
      </c>
      <c r="G8" s="558">
        <v>1933.89129</v>
      </c>
    </row>
    <row r="9" spans="1:7" x14ac:dyDescent="0.2">
      <c r="A9" s="513" t="s">
        <v>2001</v>
      </c>
      <c r="B9" s="513" t="s">
        <v>2188</v>
      </c>
      <c r="C9" s="535" t="s">
        <v>2187</v>
      </c>
      <c r="D9" s="524">
        <v>78082.002370000002</v>
      </c>
      <c r="E9" s="524">
        <v>1839.9563999999998</v>
      </c>
      <c r="F9" s="524">
        <v>78931.616200000004</v>
      </c>
      <c r="G9" s="524">
        <v>936.67394999999999</v>
      </c>
    </row>
    <row r="10" spans="1:7" x14ac:dyDescent="0.2">
      <c r="A10" s="486" t="s">
        <v>1998</v>
      </c>
      <c r="B10" s="486" t="s">
        <v>2186</v>
      </c>
      <c r="C10" s="488" t="s">
        <v>2185</v>
      </c>
      <c r="D10" s="524">
        <v>47985.220329999996</v>
      </c>
      <c r="E10" s="524">
        <v>332.18728000000004</v>
      </c>
      <c r="F10" s="524">
        <v>47726.778340000004</v>
      </c>
      <c r="G10" s="524">
        <v>140.92189999999999</v>
      </c>
    </row>
    <row r="11" spans="1:7" x14ac:dyDescent="0.2">
      <c r="A11" s="486" t="s">
        <v>1995</v>
      </c>
      <c r="B11" s="486" t="s">
        <v>2184</v>
      </c>
      <c r="C11" s="488" t="s">
        <v>2183</v>
      </c>
      <c r="D11" s="524"/>
      <c r="E11" s="524"/>
      <c r="F11" s="524"/>
      <c r="G11" s="524"/>
    </row>
    <row r="12" spans="1:7" x14ac:dyDescent="0.2">
      <c r="A12" s="486" t="s">
        <v>1993</v>
      </c>
      <c r="B12" s="486" t="s">
        <v>2182</v>
      </c>
      <c r="C12" s="488" t="s">
        <v>2181</v>
      </c>
      <c r="D12" s="524"/>
      <c r="E12" s="524">
        <v>28.79843</v>
      </c>
      <c r="F12" s="524"/>
      <c r="G12" s="524">
        <v>40.794160000000005</v>
      </c>
    </row>
    <row r="13" spans="1:7" x14ac:dyDescent="0.2">
      <c r="A13" s="486" t="s">
        <v>1990</v>
      </c>
      <c r="B13" s="486" t="s">
        <v>2180</v>
      </c>
      <c r="C13" s="488" t="s">
        <v>2179</v>
      </c>
      <c r="D13" s="524"/>
      <c r="E13" s="524"/>
      <c r="F13" s="524">
        <v>-23.67</v>
      </c>
      <c r="G13" s="524"/>
    </row>
    <row r="14" spans="1:7" x14ac:dyDescent="0.2">
      <c r="A14" s="486" t="s">
        <v>1987</v>
      </c>
      <c r="B14" s="486" t="s">
        <v>2178</v>
      </c>
      <c r="C14" s="488" t="s">
        <v>2177</v>
      </c>
      <c r="D14" s="524">
        <v>-0.9351799999999999</v>
      </c>
      <c r="E14" s="524"/>
      <c r="F14" s="524">
        <v>-4.79861</v>
      </c>
      <c r="G14" s="524">
        <v>-5.7</v>
      </c>
    </row>
    <row r="15" spans="1:7" x14ac:dyDescent="0.2">
      <c r="A15" s="486" t="s">
        <v>1984</v>
      </c>
      <c r="B15" s="486" t="s">
        <v>2176</v>
      </c>
      <c r="C15" s="488" t="s">
        <v>2175</v>
      </c>
      <c r="D15" s="524">
        <v>7.5730000000000004</v>
      </c>
      <c r="E15" s="524"/>
      <c r="F15" s="524">
        <v>-5.7190000000000003</v>
      </c>
      <c r="G15" s="524"/>
    </row>
    <row r="16" spans="1:7" x14ac:dyDescent="0.2">
      <c r="A16" s="486" t="s">
        <v>1981</v>
      </c>
      <c r="B16" s="486" t="s">
        <v>284</v>
      </c>
      <c r="C16" s="488" t="s">
        <v>2174</v>
      </c>
      <c r="D16" s="524">
        <v>29223.918730000001</v>
      </c>
      <c r="E16" s="524">
        <v>129.88164</v>
      </c>
      <c r="F16" s="524">
        <v>21405.880239999999</v>
      </c>
      <c r="G16" s="524">
        <v>16.33548</v>
      </c>
    </row>
    <row r="17" spans="1:7" x14ac:dyDescent="0.2">
      <c r="A17" s="486" t="s">
        <v>1978</v>
      </c>
      <c r="B17" s="486" t="s">
        <v>2173</v>
      </c>
      <c r="C17" s="488" t="s">
        <v>2172</v>
      </c>
      <c r="D17" s="524">
        <v>739.03602999999998</v>
      </c>
      <c r="E17" s="524"/>
      <c r="F17" s="524">
        <v>876.74208999999996</v>
      </c>
      <c r="G17" s="524"/>
    </row>
    <row r="18" spans="1:7" x14ac:dyDescent="0.2">
      <c r="A18" s="486" t="s">
        <v>2171</v>
      </c>
      <c r="B18" s="486" t="s">
        <v>2170</v>
      </c>
      <c r="C18" s="488" t="s">
        <v>2169</v>
      </c>
      <c r="D18" s="524">
        <v>147.51395000000002</v>
      </c>
      <c r="E18" s="524">
        <v>0.73799999999999999</v>
      </c>
      <c r="F18" s="524">
        <v>334.99021000000005</v>
      </c>
      <c r="G18" s="524">
        <v>0.65</v>
      </c>
    </row>
    <row r="19" spans="1:7" x14ac:dyDescent="0.2">
      <c r="A19" s="486" t="s">
        <v>2168</v>
      </c>
      <c r="B19" s="486" t="s">
        <v>2167</v>
      </c>
      <c r="C19" s="488" t="s">
        <v>2166</v>
      </c>
      <c r="D19" s="524">
        <v>-33.994</v>
      </c>
      <c r="E19" s="524"/>
      <c r="F19" s="524"/>
      <c r="G19" s="524"/>
    </row>
    <row r="20" spans="1:7" x14ac:dyDescent="0.2">
      <c r="A20" s="486" t="s">
        <v>2165</v>
      </c>
      <c r="B20" s="486" t="s">
        <v>2164</v>
      </c>
      <c r="C20" s="488" t="s">
        <v>2163</v>
      </c>
      <c r="D20" s="524">
        <v>38249.96458</v>
      </c>
      <c r="E20" s="524">
        <v>76.378079999999997</v>
      </c>
      <c r="F20" s="524">
        <v>39849.141499999998</v>
      </c>
      <c r="G20" s="524">
        <v>104.29303</v>
      </c>
    </row>
    <row r="21" spans="1:7" x14ac:dyDescent="0.2">
      <c r="A21" s="486" t="s">
        <v>2162</v>
      </c>
      <c r="B21" s="486" t="s">
        <v>2161</v>
      </c>
      <c r="C21" s="488" t="s">
        <v>2160</v>
      </c>
      <c r="D21" s="524">
        <v>441863.75599999999</v>
      </c>
      <c r="E21" s="524">
        <v>798.56</v>
      </c>
      <c r="F21" s="524">
        <v>401514.69126999995</v>
      </c>
      <c r="G21" s="524">
        <v>465.12771000000004</v>
      </c>
    </row>
    <row r="22" spans="1:7" x14ac:dyDescent="0.2">
      <c r="A22" s="486" t="s">
        <v>2159</v>
      </c>
      <c r="B22" s="486" t="s">
        <v>2158</v>
      </c>
      <c r="C22" s="488" t="s">
        <v>2157</v>
      </c>
      <c r="D22" s="524">
        <v>146964.21325</v>
      </c>
      <c r="E22" s="524">
        <v>272.60599999999999</v>
      </c>
      <c r="F22" s="524">
        <v>133690.41125999999</v>
      </c>
      <c r="G22" s="524">
        <v>157.83910999999998</v>
      </c>
    </row>
    <row r="23" spans="1:7" x14ac:dyDescent="0.2">
      <c r="A23" s="486" t="s">
        <v>2156</v>
      </c>
      <c r="B23" s="486" t="s">
        <v>2155</v>
      </c>
      <c r="C23" s="488" t="s">
        <v>2154</v>
      </c>
      <c r="D23" s="524">
        <v>1762.0129099999999</v>
      </c>
      <c r="E23" s="524">
        <v>3.3321000000000001</v>
      </c>
      <c r="F23" s="524">
        <v>1626.78728</v>
      </c>
      <c r="G23" s="524">
        <v>1.4101300000000001</v>
      </c>
    </row>
    <row r="24" spans="1:7" x14ac:dyDescent="0.2">
      <c r="A24" s="486" t="s">
        <v>2153</v>
      </c>
      <c r="B24" s="486" t="s">
        <v>2152</v>
      </c>
      <c r="C24" s="488" t="s">
        <v>2151</v>
      </c>
      <c r="D24" s="524">
        <v>14858.74293</v>
      </c>
      <c r="E24" s="524">
        <v>22.602790000000002</v>
      </c>
      <c r="F24" s="524">
        <v>10189.632320000001</v>
      </c>
      <c r="G24" s="524">
        <v>7.1142899999999996</v>
      </c>
    </row>
    <row r="25" spans="1:7" x14ac:dyDescent="0.2">
      <c r="A25" s="486" t="s">
        <v>2150</v>
      </c>
      <c r="B25" s="486" t="s">
        <v>2149</v>
      </c>
      <c r="C25" s="488" t="s">
        <v>2148</v>
      </c>
      <c r="D25" s="524">
        <v>155.89770000000001</v>
      </c>
      <c r="E25" s="524"/>
      <c r="F25" s="524">
        <v>395.06857000000002</v>
      </c>
      <c r="G25" s="524"/>
    </row>
    <row r="26" spans="1:7" x14ac:dyDescent="0.2">
      <c r="A26" s="486" t="s">
        <v>2147</v>
      </c>
      <c r="B26" s="486" t="s">
        <v>2146</v>
      </c>
      <c r="C26" s="488" t="s">
        <v>2145</v>
      </c>
      <c r="D26" s="524">
        <v>122.756</v>
      </c>
      <c r="E26" s="524"/>
      <c r="F26" s="524">
        <v>121.634</v>
      </c>
      <c r="G26" s="524"/>
    </row>
    <row r="27" spans="1:7" x14ac:dyDescent="0.2">
      <c r="A27" s="486" t="s">
        <v>2144</v>
      </c>
      <c r="B27" s="486" t="s">
        <v>2143</v>
      </c>
      <c r="C27" s="488" t="s">
        <v>2142</v>
      </c>
      <c r="D27" s="524"/>
      <c r="E27" s="524"/>
      <c r="F27" s="524"/>
      <c r="G27" s="524"/>
    </row>
    <row r="28" spans="1:7" x14ac:dyDescent="0.2">
      <c r="A28" s="486" t="s">
        <v>2141</v>
      </c>
      <c r="B28" s="486" t="s">
        <v>2140</v>
      </c>
      <c r="C28" s="488" t="s">
        <v>2139</v>
      </c>
      <c r="D28" s="524">
        <v>49.427</v>
      </c>
      <c r="E28" s="524"/>
      <c r="F28" s="524">
        <v>81.148960000000002</v>
      </c>
      <c r="G28" s="524"/>
    </row>
    <row r="29" spans="1:7" x14ac:dyDescent="0.2">
      <c r="A29" s="486" t="s">
        <v>2138</v>
      </c>
      <c r="B29" s="486" t="s">
        <v>2062</v>
      </c>
      <c r="C29" s="488" t="s">
        <v>2137</v>
      </c>
      <c r="D29" s="524">
        <v>6.2948300000000001</v>
      </c>
      <c r="E29" s="524"/>
      <c r="F29" s="524">
        <v>9.7615499999999997</v>
      </c>
      <c r="G29" s="524"/>
    </row>
    <row r="30" spans="1:7" x14ac:dyDescent="0.2">
      <c r="A30" s="486" t="s">
        <v>2136</v>
      </c>
      <c r="B30" s="486" t="s">
        <v>2060</v>
      </c>
      <c r="C30" s="488" t="s">
        <v>2135</v>
      </c>
      <c r="D30" s="524">
        <v>202.62299999999999</v>
      </c>
      <c r="E30" s="524"/>
      <c r="F30" s="524">
        <v>8.6210000000000004</v>
      </c>
      <c r="G30" s="524"/>
    </row>
    <row r="31" spans="1:7" x14ac:dyDescent="0.2">
      <c r="A31" s="486" t="s">
        <v>2134</v>
      </c>
      <c r="B31" s="486" t="s">
        <v>2133</v>
      </c>
      <c r="C31" s="488" t="s">
        <v>2132</v>
      </c>
      <c r="D31" s="524"/>
      <c r="E31" s="524"/>
      <c r="F31" s="524"/>
      <c r="G31" s="524"/>
    </row>
    <row r="32" spans="1:7" x14ac:dyDescent="0.2">
      <c r="A32" s="486" t="s">
        <v>2131</v>
      </c>
      <c r="B32" s="486" t="s">
        <v>2130</v>
      </c>
      <c r="C32" s="488" t="s">
        <v>2129</v>
      </c>
      <c r="D32" s="524">
        <v>74.505479999999991</v>
      </c>
      <c r="E32" s="524"/>
      <c r="F32" s="524"/>
      <c r="G32" s="524"/>
    </row>
    <row r="33" spans="1:7" x14ac:dyDescent="0.2">
      <c r="A33" s="486" t="s">
        <v>2128</v>
      </c>
      <c r="B33" s="486" t="s">
        <v>2127</v>
      </c>
      <c r="C33" s="488" t="s">
        <v>2126</v>
      </c>
      <c r="D33" s="524">
        <v>348.70715999999999</v>
      </c>
      <c r="E33" s="524"/>
      <c r="F33" s="524">
        <v>99.105879999999999</v>
      </c>
      <c r="G33" s="524"/>
    </row>
    <row r="34" spans="1:7" x14ac:dyDescent="0.2">
      <c r="A34" s="486" t="s">
        <v>2125</v>
      </c>
      <c r="B34" s="486" t="s">
        <v>2124</v>
      </c>
      <c r="C34" s="488" t="s">
        <v>2123</v>
      </c>
      <c r="D34" s="524">
        <v>-557.40019999999993</v>
      </c>
      <c r="E34" s="524"/>
      <c r="F34" s="524">
        <v>126.48603</v>
      </c>
      <c r="G34" s="524"/>
    </row>
    <row r="35" spans="1:7" x14ac:dyDescent="0.2">
      <c r="A35" s="486" t="s">
        <v>2122</v>
      </c>
      <c r="B35" s="486" t="s">
        <v>2121</v>
      </c>
      <c r="C35" s="488" t="s">
        <v>2120</v>
      </c>
      <c r="D35" s="524">
        <v>39452.361979999994</v>
      </c>
      <c r="E35" s="524">
        <v>145.08385999999999</v>
      </c>
      <c r="F35" s="524">
        <v>32781.784269999996</v>
      </c>
      <c r="G35" s="524">
        <v>66.464880000000008</v>
      </c>
    </row>
    <row r="36" spans="1:7" x14ac:dyDescent="0.2">
      <c r="A36" s="486" t="s">
        <v>2119</v>
      </c>
      <c r="B36" s="486" t="s">
        <v>2118</v>
      </c>
      <c r="C36" s="488" t="s">
        <v>2117</v>
      </c>
      <c r="D36" s="524"/>
      <c r="E36" s="524"/>
      <c r="F36" s="524"/>
      <c r="G36" s="524"/>
    </row>
    <row r="37" spans="1:7" x14ac:dyDescent="0.2">
      <c r="A37" s="486" t="s">
        <v>2116</v>
      </c>
      <c r="B37" s="486" t="s">
        <v>2115</v>
      </c>
      <c r="C37" s="488" t="s">
        <v>2114</v>
      </c>
      <c r="D37" s="524">
        <v>5248.6840000000002</v>
      </c>
      <c r="E37" s="524"/>
      <c r="F37" s="524">
        <v>29</v>
      </c>
      <c r="G37" s="524"/>
    </row>
    <row r="38" spans="1:7" x14ac:dyDescent="0.2">
      <c r="A38" s="486" t="s">
        <v>2113</v>
      </c>
      <c r="B38" s="486" t="s">
        <v>2112</v>
      </c>
      <c r="C38" s="488" t="s">
        <v>2111</v>
      </c>
      <c r="D38" s="524"/>
      <c r="E38" s="524"/>
      <c r="F38" s="524"/>
      <c r="G38" s="524"/>
    </row>
    <row r="39" spans="1:7" x14ac:dyDescent="0.2">
      <c r="A39" s="486" t="s">
        <v>2110</v>
      </c>
      <c r="B39" s="486" t="s">
        <v>2109</v>
      </c>
      <c r="C39" s="488" t="s">
        <v>2108</v>
      </c>
      <c r="D39" s="524"/>
      <c r="E39" s="524"/>
      <c r="F39" s="524"/>
      <c r="G39" s="524"/>
    </row>
    <row r="40" spans="1:7" x14ac:dyDescent="0.2">
      <c r="A40" s="486" t="s">
        <v>2107</v>
      </c>
      <c r="B40" s="486" t="s">
        <v>2106</v>
      </c>
      <c r="C40" s="488" t="s">
        <v>2105</v>
      </c>
      <c r="D40" s="524"/>
      <c r="E40" s="524"/>
      <c r="F40" s="524"/>
      <c r="G40" s="524"/>
    </row>
    <row r="41" spans="1:7" x14ac:dyDescent="0.2">
      <c r="A41" s="486" t="s">
        <v>2104</v>
      </c>
      <c r="B41" s="486" t="s">
        <v>2103</v>
      </c>
      <c r="C41" s="488" t="s">
        <v>2102</v>
      </c>
      <c r="D41" s="524">
        <v>20.283000000000001</v>
      </c>
      <c r="E41" s="524"/>
      <c r="F41" s="524">
        <v>38.652999999999999</v>
      </c>
      <c r="G41" s="524"/>
    </row>
    <row r="42" spans="1:7" x14ac:dyDescent="0.2">
      <c r="A42" s="486" t="s">
        <v>2101</v>
      </c>
      <c r="B42" s="486" t="s">
        <v>2100</v>
      </c>
      <c r="C42" s="488" t="s">
        <v>2099</v>
      </c>
      <c r="D42" s="524">
        <v>17688.677780000002</v>
      </c>
      <c r="E42" s="524">
        <v>23.93966</v>
      </c>
      <c r="F42" s="524">
        <v>18043.25488</v>
      </c>
      <c r="G42" s="524">
        <v>1.96665</v>
      </c>
    </row>
    <row r="43" spans="1:7" x14ac:dyDescent="0.2">
      <c r="A43" s="486" t="s">
        <v>2098</v>
      </c>
      <c r="B43" s="486" t="s">
        <v>2097</v>
      </c>
      <c r="C43" s="488" t="s">
        <v>2096</v>
      </c>
      <c r="D43" s="524">
        <v>739.56259999999997</v>
      </c>
      <c r="E43" s="524"/>
      <c r="F43" s="524">
        <v>780.44070999999997</v>
      </c>
      <c r="G43" s="524"/>
    </row>
    <row r="44" spans="1:7" x14ac:dyDescent="0.2">
      <c r="A44" s="495" t="s">
        <v>1975</v>
      </c>
      <c r="B44" s="495" t="s">
        <v>2095</v>
      </c>
      <c r="C44" s="536" t="s">
        <v>100</v>
      </c>
      <c r="D44" s="568">
        <v>41.369489999999999</v>
      </c>
      <c r="E44" s="568">
        <v>1.6000000000000001E-4</v>
      </c>
      <c r="F44" s="568">
        <v>105.66313000000001</v>
      </c>
      <c r="G44" s="568">
        <v>-2.0000000000000001E-4</v>
      </c>
    </row>
    <row r="45" spans="1:7" x14ac:dyDescent="0.2">
      <c r="A45" s="486" t="s">
        <v>1973</v>
      </c>
      <c r="B45" s="486" t="s">
        <v>2094</v>
      </c>
      <c r="C45" s="488" t="s">
        <v>2093</v>
      </c>
      <c r="D45" s="524"/>
      <c r="E45" s="524"/>
      <c r="F45" s="524"/>
      <c r="G45" s="524"/>
    </row>
    <row r="46" spans="1:7" x14ac:dyDescent="0.2">
      <c r="A46" s="486" t="s">
        <v>1971</v>
      </c>
      <c r="B46" s="486" t="s">
        <v>2034</v>
      </c>
      <c r="C46" s="488" t="s">
        <v>2092</v>
      </c>
      <c r="D46" s="524"/>
      <c r="E46" s="524"/>
      <c r="F46" s="524"/>
      <c r="G46" s="524"/>
    </row>
    <row r="47" spans="1:7" x14ac:dyDescent="0.2">
      <c r="A47" s="486" t="s">
        <v>1968</v>
      </c>
      <c r="B47" s="486" t="s">
        <v>2091</v>
      </c>
      <c r="C47" s="488" t="s">
        <v>2090</v>
      </c>
      <c r="D47" s="524">
        <v>0.12010999999999999</v>
      </c>
      <c r="E47" s="524"/>
      <c r="F47" s="524"/>
      <c r="G47" s="524"/>
    </row>
    <row r="48" spans="1:7" x14ac:dyDescent="0.2">
      <c r="A48" s="486" t="s">
        <v>1965</v>
      </c>
      <c r="B48" s="486" t="s">
        <v>2089</v>
      </c>
      <c r="C48" s="488" t="s">
        <v>2088</v>
      </c>
      <c r="D48" s="524"/>
      <c r="E48" s="524"/>
      <c r="F48" s="524"/>
      <c r="G48" s="524"/>
    </row>
    <row r="49" spans="1:7" x14ac:dyDescent="0.2">
      <c r="A49" s="486" t="s">
        <v>1962</v>
      </c>
      <c r="B49" s="486" t="s">
        <v>2087</v>
      </c>
      <c r="C49" s="488" t="s">
        <v>2086</v>
      </c>
      <c r="D49" s="524">
        <v>41.249379999999995</v>
      </c>
      <c r="E49" s="524"/>
      <c r="F49" s="524">
        <v>105.66313000000001</v>
      </c>
      <c r="G49" s="524"/>
    </row>
    <row r="50" spans="1:7" x14ac:dyDescent="0.2">
      <c r="A50" s="495" t="s">
        <v>1944</v>
      </c>
      <c r="B50" s="495" t="s">
        <v>2085</v>
      </c>
      <c r="C50" s="536" t="s">
        <v>100</v>
      </c>
      <c r="D50" s="568">
        <v>0</v>
      </c>
      <c r="E50" s="568">
        <v>0</v>
      </c>
      <c r="F50" s="568">
        <v>0</v>
      </c>
      <c r="G50" s="568">
        <v>0</v>
      </c>
    </row>
    <row r="51" spans="1:7" x14ac:dyDescent="0.2">
      <c r="A51" s="486" t="s">
        <v>1942</v>
      </c>
      <c r="B51" s="486" t="s">
        <v>2084</v>
      </c>
      <c r="C51" s="488" t="s">
        <v>2083</v>
      </c>
      <c r="D51" s="524"/>
      <c r="E51" s="524"/>
      <c r="F51" s="524"/>
      <c r="G51" s="524"/>
    </row>
    <row r="52" spans="1:7" x14ac:dyDescent="0.2">
      <c r="A52" s="486" t="s">
        <v>1939</v>
      </c>
      <c r="B52" s="486" t="s">
        <v>2082</v>
      </c>
      <c r="C52" s="488" t="s">
        <v>2081</v>
      </c>
      <c r="D52" s="524"/>
      <c r="E52" s="524"/>
      <c r="F52" s="524"/>
      <c r="G52" s="524"/>
    </row>
    <row r="53" spans="1:7" x14ac:dyDescent="0.2">
      <c r="A53" s="495" t="s">
        <v>2080</v>
      </c>
      <c r="B53" s="495" t="s">
        <v>1618</v>
      </c>
      <c r="C53" s="536" t="s">
        <v>100</v>
      </c>
      <c r="D53" s="568">
        <v>61.599260000000001</v>
      </c>
      <c r="E53" s="568">
        <v>0</v>
      </c>
      <c r="F53" s="568">
        <v>26.832330000000002</v>
      </c>
      <c r="G53" s="568">
        <v>0</v>
      </c>
    </row>
    <row r="54" spans="1:7" x14ac:dyDescent="0.2">
      <c r="A54" s="486" t="s">
        <v>2079</v>
      </c>
      <c r="B54" s="486" t="s">
        <v>1618</v>
      </c>
      <c r="C54" s="488" t="s">
        <v>2078</v>
      </c>
      <c r="D54" s="524">
        <v>61.599260000000001</v>
      </c>
      <c r="E54" s="524"/>
      <c r="F54" s="524">
        <v>26.832330000000002</v>
      </c>
      <c r="G54" s="524"/>
    </row>
    <row r="55" spans="1:7" x14ac:dyDescent="0.2">
      <c r="A55" s="486" t="s">
        <v>2077</v>
      </c>
      <c r="B55" s="486" t="s">
        <v>2076</v>
      </c>
      <c r="C55" s="488" t="s">
        <v>2075</v>
      </c>
      <c r="D55" s="524"/>
      <c r="E55" s="524"/>
      <c r="F55" s="524"/>
      <c r="G55" s="524"/>
    </row>
    <row r="56" spans="1:7" x14ac:dyDescent="0.2">
      <c r="A56" s="495" t="s">
        <v>1898</v>
      </c>
      <c r="B56" s="495" t="s">
        <v>2074</v>
      </c>
      <c r="C56" s="536" t="s">
        <v>100</v>
      </c>
      <c r="D56" s="568">
        <v>863334.9959199999</v>
      </c>
      <c r="E56" s="568">
        <v>4206.5692800000006</v>
      </c>
      <c r="F56" s="568">
        <v>788522.67044000002</v>
      </c>
      <c r="G56" s="568">
        <v>2333.6866</v>
      </c>
    </row>
    <row r="57" spans="1:7" x14ac:dyDescent="0.2">
      <c r="A57" s="495" t="s">
        <v>1896</v>
      </c>
      <c r="B57" s="495" t="s">
        <v>2073</v>
      </c>
      <c r="C57" s="536" t="s">
        <v>100</v>
      </c>
      <c r="D57" s="568">
        <v>442344.11112000002</v>
      </c>
      <c r="E57" s="568">
        <v>4206.5692800000006</v>
      </c>
      <c r="F57" s="568">
        <v>408767.26297000004</v>
      </c>
      <c r="G57" s="568">
        <v>2333.6866</v>
      </c>
    </row>
    <row r="58" spans="1:7" x14ac:dyDescent="0.2">
      <c r="A58" s="486" t="s">
        <v>1894</v>
      </c>
      <c r="B58" s="486" t="s">
        <v>2072</v>
      </c>
      <c r="C58" s="488" t="s">
        <v>2071</v>
      </c>
      <c r="D58" s="524">
        <v>427.65114</v>
      </c>
      <c r="E58" s="524"/>
      <c r="F58" s="524">
        <v>428.66204999999997</v>
      </c>
      <c r="G58" s="524">
        <v>11.44317</v>
      </c>
    </row>
    <row r="59" spans="1:7" x14ac:dyDescent="0.2">
      <c r="A59" s="486" t="s">
        <v>1891</v>
      </c>
      <c r="B59" s="486" t="s">
        <v>2070</v>
      </c>
      <c r="C59" s="488" t="s">
        <v>2069</v>
      </c>
      <c r="D59" s="524">
        <v>429328.94475999998</v>
      </c>
      <c r="E59" s="524">
        <v>3921.3962799999999</v>
      </c>
      <c r="F59" s="524">
        <v>402697.26926999999</v>
      </c>
      <c r="G59" s="524">
        <v>2036.00263</v>
      </c>
    </row>
    <row r="60" spans="1:7" x14ac:dyDescent="0.2">
      <c r="A60" s="486" t="s">
        <v>1888</v>
      </c>
      <c r="B60" s="486" t="s">
        <v>2068</v>
      </c>
      <c r="C60" s="488" t="s">
        <v>2067</v>
      </c>
      <c r="D60" s="524">
        <v>166.37299999999999</v>
      </c>
      <c r="E60" s="524">
        <v>270.61847999999998</v>
      </c>
      <c r="F60" s="524">
        <v>173.49233999999998</v>
      </c>
      <c r="G60" s="524">
        <v>222.08845000000002</v>
      </c>
    </row>
    <row r="61" spans="1:7" x14ac:dyDescent="0.2">
      <c r="A61" s="486" t="s">
        <v>1885</v>
      </c>
      <c r="B61" s="486" t="s">
        <v>2066</v>
      </c>
      <c r="C61" s="488" t="s">
        <v>2065</v>
      </c>
      <c r="D61" s="524"/>
      <c r="E61" s="524">
        <v>9.4085000000000001</v>
      </c>
      <c r="F61" s="524"/>
      <c r="G61" s="524">
        <v>40.548999999999999</v>
      </c>
    </row>
    <row r="62" spans="1:7" x14ac:dyDescent="0.2">
      <c r="A62" s="486" t="s">
        <v>1873</v>
      </c>
      <c r="B62" s="486" t="s">
        <v>2064</v>
      </c>
      <c r="C62" s="488" t="s">
        <v>2063</v>
      </c>
      <c r="D62" s="524">
        <v>3.5999999999999997E-2</v>
      </c>
      <c r="E62" s="524"/>
      <c r="F62" s="524">
        <v>4.9005000000000001</v>
      </c>
      <c r="G62" s="524"/>
    </row>
    <row r="63" spans="1:7" x14ac:dyDescent="0.2">
      <c r="A63" s="486" t="s">
        <v>1870</v>
      </c>
      <c r="B63" s="486" t="s">
        <v>2062</v>
      </c>
      <c r="C63" s="488" t="s">
        <v>2061</v>
      </c>
      <c r="D63" s="524"/>
      <c r="E63" s="524"/>
      <c r="F63" s="524">
        <v>61.253999999999998</v>
      </c>
      <c r="G63" s="524"/>
    </row>
    <row r="64" spans="1:7" x14ac:dyDescent="0.2">
      <c r="A64" s="486" t="s">
        <v>1867</v>
      </c>
      <c r="B64" s="486" t="s">
        <v>2060</v>
      </c>
      <c r="C64" s="488" t="s">
        <v>2059</v>
      </c>
      <c r="D64" s="524"/>
      <c r="E64" s="524"/>
      <c r="F64" s="524"/>
      <c r="G64" s="524"/>
    </row>
    <row r="65" spans="1:7" x14ac:dyDescent="0.2">
      <c r="A65" s="486" t="s">
        <v>2058</v>
      </c>
      <c r="B65" s="486" t="s">
        <v>2057</v>
      </c>
      <c r="C65" s="488" t="s">
        <v>2056</v>
      </c>
      <c r="D65" s="524"/>
      <c r="E65" s="524"/>
      <c r="F65" s="524"/>
      <c r="G65" s="524"/>
    </row>
    <row r="66" spans="1:7" x14ac:dyDescent="0.2">
      <c r="A66" s="486" t="s">
        <v>2055</v>
      </c>
      <c r="B66" s="486" t="s">
        <v>2054</v>
      </c>
      <c r="C66" s="488" t="s">
        <v>2053</v>
      </c>
      <c r="D66" s="524">
        <v>99.332679999999996</v>
      </c>
      <c r="E66" s="524"/>
      <c r="F66" s="524">
        <v>8.4019999999999992</v>
      </c>
      <c r="G66" s="524"/>
    </row>
    <row r="67" spans="1:7" x14ac:dyDescent="0.2">
      <c r="A67" s="486" t="s">
        <v>2052</v>
      </c>
      <c r="B67" s="486" t="s">
        <v>2051</v>
      </c>
      <c r="C67" s="488" t="s">
        <v>2050</v>
      </c>
      <c r="D67" s="524"/>
      <c r="E67" s="524"/>
      <c r="F67" s="524"/>
      <c r="G67" s="524"/>
    </row>
    <row r="68" spans="1:7" x14ac:dyDescent="0.2">
      <c r="A68" s="486" t="s">
        <v>2049</v>
      </c>
      <c r="B68" s="486" t="s">
        <v>2048</v>
      </c>
      <c r="C68" s="488" t="s">
        <v>2047</v>
      </c>
      <c r="D68" s="524">
        <v>2883.1848</v>
      </c>
      <c r="E68" s="524"/>
      <c r="F68" s="524">
        <v>196.75279999999998</v>
      </c>
      <c r="G68" s="524"/>
    </row>
    <row r="69" spans="1:7" x14ac:dyDescent="0.2">
      <c r="A69" s="486" t="s">
        <v>2046</v>
      </c>
      <c r="B69" s="486" t="s">
        <v>2045</v>
      </c>
      <c r="C69" s="488" t="s">
        <v>2044</v>
      </c>
      <c r="D69" s="524"/>
      <c r="E69" s="524"/>
      <c r="F69" s="524"/>
      <c r="G69" s="524"/>
    </row>
    <row r="70" spans="1:7" x14ac:dyDescent="0.2">
      <c r="A70" s="486" t="s">
        <v>2043</v>
      </c>
      <c r="B70" s="486" t="s">
        <v>2042</v>
      </c>
      <c r="C70" s="488" t="s">
        <v>2041</v>
      </c>
      <c r="D70" s="524">
        <v>7589.1324000000004</v>
      </c>
      <c r="E70" s="524"/>
      <c r="F70" s="524">
        <v>2642.3766000000001</v>
      </c>
      <c r="G70" s="524"/>
    </row>
    <row r="71" spans="1:7" x14ac:dyDescent="0.2">
      <c r="A71" s="486" t="s">
        <v>2040</v>
      </c>
      <c r="B71" s="486" t="s">
        <v>2039</v>
      </c>
      <c r="C71" s="488" t="s">
        <v>2038</v>
      </c>
      <c r="D71" s="524">
        <v>1849.4563400000002</v>
      </c>
      <c r="E71" s="524">
        <v>5.14602</v>
      </c>
      <c r="F71" s="524">
        <v>2554.1534100000003</v>
      </c>
      <c r="G71" s="524">
        <v>23.603349999999999</v>
      </c>
    </row>
    <row r="72" spans="1:7" x14ac:dyDescent="0.2">
      <c r="A72" s="495" t="s">
        <v>1864</v>
      </c>
      <c r="B72" s="495" t="s">
        <v>2037</v>
      </c>
      <c r="C72" s="536" t="s">
        <v>100</v>
      </c>
      <c r="D72" s="568">
        <v>584.92739000000006</v>
      </c>
      <c r="E72" s="568">
        <v>0</v>
      </c>
      <c r="F72" s="568">
        <v>235.17679999999999</v>
      </c>
      <c r="G72" s="568">
        <v>0</v>
      </c>
    </row>
    <row r="73" spans="1:7" x14ac:dyDescent="0.2">
      <c r="A73" s="486" t="s">
        <v>1862</v>
      </c>
      <c r="B73" s="486" t="s">
        <v>2036</v>
      </c>
      <c r="C73" s="488" t="s">
        <v>2035</v>
      </c>
      <c r="D73" s="524"/>
      <c r="E73" s="524"/>
      <c r="F73" s="524"/>
      <c r="G73" s="524"/>
    </row>
    <row r="74" spans="1:7" x14ac:dyDescent="0.2">
      <c r="A74" s="486" t="s">
        <v>1859</v>
      </c>
      <c r="B74" s="486" t="s">
        <v>2034</v>
      </c>
      <c r="C74" s="488" t="s">
        <v>2033</v>
      </c>
      <c r="D74" s="524">
        <v>560.91862000000003</v>
      </c>
      <c r="E74" s="524"/>
      <c r="F74" s="524">
        <v>193.75480999999999</v>
      </c>
      <c r="G74" s="524"/>
    </row>
    <row r="75" spans="1:7" x14ac:dyDescent="0.2">
      <c r="A75" s="486" t="s">
        <v>1856</v>
      </c>
      <c r="B75" s="486" t="s">
        <v>2032</v>
      </c>
      <c r="C75" s="488" t="s">
        <v>2031</v>
      </c>
      <c r="D75" s="524"/>
      <c r="E75" s="524"/>
      <c r="F75" s="524"/>
      <c r="G75" s="524"/>
    </row>
    <row r="76" spans="1:7" x14ac:dyDescent="0.2">
      <c r="A76" s="486" t="s">
        <v>1853</v>
      </c>
      <c r="B76" s="486" t="s">
        <v>2030</v>
      </c>
      <c r="C76" s="488" t="s">
        <v>2029</v>
      </c>
      <c r="D76" s="524"/>
      <c r="E76" s="524"/>
      <c r="F76" s="524">
        <v>29</v>
      </c>
      <c r="G76" s="524"/>
    </row>
    <row r="77" spans="1:7" x14ac:dyDescent="0.2">
      <c r="A77" s="486" t="s">
        <v>1847</v>
      </c>
      <c r="B77" s="486" t="s">
        <v>2028</v>
      </c>
      <c r="C77" s="488" t="s">
        <v>2027</v>
      </c>
      <c r="D77" s="524">
        <v>24.008770000000002</v>
      </c>
      <c r="E77" s="524"/>
      <c r="F77" s="524">
        <v>12.421989999999999</v>
      </c>
      <c r="G77" s="524"/>
    </row>
    <row r="78" spans="1:7" x14ac:dyDescent="0.2">
      <c r="A78" s="495" t="s">
        <v>2026</v>
      </c>
      <c r="B78" s="495" t="s">
        <v>2025</v>
      </c>
      <c r="C78" s="536" t="s">
        <v>100</v>
      </c>
      <c r="D78" s="568">
        <v>420405.95741000003</v>
      </c>
      <c r="E78" s="568">
        <v>0</v>
      </c>
      <c r="F78" s="568">
        <v>379520.23067000002</v>
      </c>
      <c r="G78" s="568">
        <v>0</v>
      </c>
    </row>
    <row r="79" spans="1:7" x14ac:dyDescent="0.2">
      <c r="A79" s="486" t="s">
        <v>2024</v>
      </c>
      <c r="B79" s="486" t="s">
        <v>2023</v>
      </c>
      <c r="C79" s="488" t="s">
        <v>2022</v>
      </c>
      <c r="D79" s="524"/>
      <c r="E79" s="524"/>
      <c r="F79" s="524"/>
      <c r="G79" s="524"/>
    </row>
    <row r="80" spans="1:7" x14ac:dyDescent="0.2">
      <c r="A80" s="486" t="s">
        <v>2021</v>
      </c>
      <c r="B80" s="486" t="s">
        <v>2020</v>
      </c>
      <c r="C80" s="488" t="s">
        <v>2019</v>
      </c>
      <c r="D80" s="524">
        <v>420405.95741000003</v>
      </c>
      <c r="E80" s="524"/>
      <c r="F80" s="524">
        <v>379520.23067000002</v>
      </c>
      <c r="G80" s="524"/>
    </row>
    <row r="81" spans="1:7" x14ac:dyDescent="0.2">
      <c r="A81" s="495" t="s">
        <v>1747</v>
      </c>
      <c r="B81" s="495" t="s">
        <v>2018</v>
      </c>
      <c r="C81" s="536" t="s">
        <v>100</v>
      </c>
      <c r="D81" s="568">
        <v>0</v>
      </c>
      <c r="E81" s="568">
        <v>0</v>
      </c>
      <c r="F81" s="568">
        <v>0</v>
      </c>
      <c r="G81" s="568">
        <v>0</v>
      </c>
    </row>
    <row r="82" spans="1:7" x14ac:dyDescent="0.2">
      <c r="A82" s="495" t="s">
        <v>2017</v>
      </c>
      <c r="B82" s="495" t="s">
        <v>2016</v>
      </c>
      <c r="C82" s="536" t="s">
        <v>100</v>
      </c>
      <c r="D82" s="568">
        <v>-107.7788</v>
      </c>
      <c r="E82" s="568">
        <v>532.50487999999996</v>
      </c>
      <c r="F82" s="568">
        <v>-210.43464</v>
      </c>
      <c r="G82" s="568">
        <v>399.79551000000004</v>
      </c>
    </row>
    <row r="83" spans="1:7" x14ac:dyDescent="0.2">
      <c r="A83" s="495" t="s">
        <v>2015</v>
      </c>
      <c r="B83" s="495" t="s">
        <v>1702</v>
      </c>
      <c r="C83" s="536" t="s">
        <v>100</v>
      </c>
      <c r="D83" s="568">
        <v>-169.37806</v>
      </c>
      <c r="E83" s="568">
        <v>532.50487999999996</v>
      </c>
      <c r="F83" s="568">
        <v>-237.26697000000001</v>
      </c>
      <c r="G83" s="568">
        <v>399.79551000000004</v>
      </c>
    </row>
  </sheetData>
  <mergeCells count="6">
    <mergeCell ref="A1:G1"/>
    <mergeCell ref="A2:G2"/>
    <mergeCell ref="D5:E5"/>
    <mergeCell ref="F5:G5"/>
    <mergeCell ref="C5:C6"/>
    <mergeCell ref="A5:B6"/>
  </mergeCells>
  <printOptions horizontalCentered="1"/>
  <pageMargins left="0.39370078740157483" right="0.39370078740157483" top="0.59055118110236227" bottom="0.39370078740157483" header="0.31496062992125984" footer="0.11811023622047245"/>
  <pageSetup paperSize="9" scale="73" firstPageNumber="497" orientation="portrait" useFirstPageNumber="1" r:id="rId1"/>
  <headerFooter>
    <oddHeader>&amp;L&amp;"Tahoma,Kurzíva"Závěrečný účet za rok 2016&amp;R&amp;"Tahoma,Kurzíva"Tabulka č. 40</oddHeader>
    <oddFooter>&amp;C&amp;"Tahoma,Obyčejné"&amp;P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1"/>
  <sheetViews>
    <sheetView showGridLines="0" view="pageBreakPreview" zoomScaleNormal="100" zoomScaleSheetLayoutView="100" workbookViewId="0">
      <selection activeCell="J35" sqref="J35"/>
    </sheetView>
  </sheetViews>
  <sheetFormatPr defaultRowHeight="12.75" x14ac:dyDescent="0.2"/>
  <cols>
    <col min="1" max="1" width="7" style="548" customWidth="1"/>
    <col min="2" max="2" width="45.42578125" style="478" customWidth="1"/>
    <col min="3" max="3" width="8.7109375" style="547" customWidth="1"/>
    <col min="4" max="7" width="13.85546875" style="477" customWidth="1"/>
    <col min="8" max="16384" width="9.140625" style="478"/>
  </cols>
  <sheetData>
    <row r="1" spans="1:7" s="571" customFormat="1" ht="18" customHeight="1" x14ac:dyDescent="0.2">
      <c r="A1" s="1207" t="s">
        <v>2011</v>
      </c>
      <c r="B1" s="1207"/>
      <c r="C1" s="1207"/>
      <c r="D1" s="1207"/>
      <c r="E1" s="1207"/>
      <c r="F1" s="1207"/>
      <c r="G1" s="1207"/>
    </row>
    <row r="2" spans="1:7" s="570" customFormat="1" ht="18" customHeight="1" x14ac:dyDescent="0.2">
      <c r="A2" s="1208" t="s">
        <v>2203</v>
      </c>
      <c r="B2" s="1208"/>
      <c r="C2" s="1208"/>
      <c r="D2" s="1208"/>
      <c r="E2" s="1208"/>
      <c r="F2" s="1208"/>
      <c r="G2" s="1208"/>
    </row>
    <row r="3" spans="1:7" s="309" customFormat="1" x14ac:dyDescent="0.2">
      <c r="C3" s="302"/>
      <c r="D3" s="479"/>
      <c r="E3" s="479"/>
      <c r="F3" s="479"/>
      <c r="G3" s="479"/>
    </row>
    <row r="4" spans="1:7" x14ac:dyDescent="0.2">
      <c r="A4" s="521"/>
      <c r="B4" s="521"/>
      <c r="C4" s="520"/>
      <c r="D4" s="519">
        <v>1</v>
      </c>
      <c r="E4" s="519">
        <v>2</v>
      </c>
      <c r="F4" s="519">
        <v>3</v>
      </c>
      <c r="G4" s="519">
        <v>4</v>
      </c>
    </row>
    <row r="5" spans="1:7" s="557" customFormat="1" ht="12.75" customHeight="1" x14ac:dyDescent="0.2">
      <c r="A5" s="1214" t="s">
        <v>1753</v>
      </c>
      <c r="B5" s="1215"/>
      <c r="C5" s="1212" t="s">
        <v>1752</v>
      </c>
      <c r="D5" s="1221" t="s">
        <v>1751</v>
      </c>
      <c r="E5" s="1222"/>
      <c r="F5" s="1222"/>
      <c r="G5" s="1223"/>
    </row>
    <row r="6" spans="1:7" s="496" customFormat="1" x14ac:dyDescent="0.2">
      <c r="A6" s="1216"/>
      <c r="B6" s="1217"/>
      <c r="C6" s="1213"/>
      <c r="D6" s="1224" t="s">
        <v>1750</v>
      </c>
      <c r="E6" s="1225"/>
      <c r="F6" s="1226"/>
      <c r="G6" s="1227" t="s">
        <v>1749</v>
      </c>
    </row>
    <row r="7" spans="1:7" s="496" customFormat="1" x14ac:dyDescent="0.2">
      <c r="A7" s="1218"/>
      <c r="B7" s="1219"/>
      <c r="C7" s="1220"/>
      <c r="D7" s="543" t="s">
        <v>2009</v>
      </c>
      <c r="E7" s="543" t="s">
        <v>2008</v>
      </c>
      <c r="F7" s="543" t="s">
        <v>2007</v>
      </c>
      <c r="G7" s="1228"/>
    </row>
    <row r="8" spans="1:7" s="496" customFormat="1" x14ac:dyDescent="0.2">
      <c r="A8" s="526"/>
      <c r="B8" s="526" t="s">
        <v>2006</v>
      </c>
      <c r="C8" s="525" t="s">
        <v>100</v>
      </c>
      <c r="D8" s="493">
        <v>12199073.964680001</v>
      </c>
      <c r="E8" s="493">
        <v>5210143.0537799997</v>
      </c>
      <c r="F8" s="493">
        <v>6988930.9108999996</v>
      </c>
      <c r="G8" s="493">
        <v>6698955.3799300008</v>
      </c>
    </row>
    <row r="9" spans="1:7" s="550" customFormat="1" x14ac:dyDescent="0.2">
      <c r="A9" s="526" t="s">
        <v>2005</v>
      </c>
      <c r="B9" s="526" t="s">
        <v>2004</v>
      </c>
      <c r="C9" s="525" t="s">
        <v>100</v>
      </c>
      <c r="D9" s="493">
        <v>11258986.484639999</v>
      </c>
      <c r="E9" s="493">
        <v>5209149.4009199999</v>
      </c>
      <c r="F9" s="493">
        <v>6049837.0837200005</v>
      </c>
      <c r="G9" s="493">
        <v>5777464.7055399995</v>
      </c>
    </row>
    <row r="10" spans="1:7" s="550" customFormat="1" x14ac:dyDescent="0.2">
      <c r="A10" s="526" t="s">
        <v>2003</v>
      </c>
      <c r="B10" s="526" t="s">
        <v>2002</v>
      </c>
      <c r="C10" s="525" t="s">
        <v>100</v>
      </c>
      <c r="D10" s="493">
        <v>76323.419190000001</v>
      </c>
      <c r="E10" s="493">
        <v>69269.636150000006</v>
      </c>
      <c r="F10" s="493">
        <v>7053.7830400000003</v>
      </c>
      <c r="G10" s="493">
        <v>8045.7575399999996</v>
      </c>
    </row>
    <row r="11" spans="1:7" s="309" customFormat="1" x14ac:dyDescent="0.2">
      <c r="A11" s="486" t="s">
        <v>2001</v>
      </c>
      <c r="B11" s="486" t="s">
        <v>2000</v>
      </c>
      <c r="C11" s="488" t="s">
        <v>1999</v>
      </c>
      <c r="D11" s="514"/>
      <c r="E11" s="514"/>
      <c r="F11" s="514"/>
      <c r="G11" s="514"/>
    </row>
    <row r="12" spans="1:7" s="309" customFormat="1" x14ac:dyDescent="0.2">
      <c r="A12" s="486" t="s">
        <v>1998</v>
      </c>
      <c r="B12" s="486" t="s">
        <v>1997</v>
      </c>
      <c r="C12" s="488" t="s">
        <v>1996</v>
      </c>
      <c r="D12" s="484">
        <v>15496.41367</v>
      </c>
      <c r="E12" s="514">
        <v>8818.962230000001</v>
      </c>
      <c r="F12" s="484">
        <v>6677.4514400000007</v>
      </c>
      <c r="G12" s="514">
        <v>7676.6089400000001</v>
      </c>
    </row>
    <row r="13" spans="1:7" s="309" customFormat="1" x14ac:dyDescent="0.2">
      <c r="A13" s="486" t="s">
        <v>1995</v>
      </c>
      <c r="B13" s="486" t="s">
        <v>242</v>
      </c>
      <c r="C13" s="488" t="s">
        <v>1994</v>
      </c>
      <c r="D13" s="484"/>
      <c r="E13" s="514">
        <v>0</v>
      </c>
      <c r="F13" s="484"/>
      <c r="G13" s="514">
        <v>0</v>
      </c>
    </row>
    <row r="14" spans="1:7" s="309" customFormat="1" x14ac:dyDescent="0.2">
      <c r="A14" s="486" t="s">
        <v>1993</v>
      </c>
      <c r="B14" s="486" t="s">
        <v>1992</v>
      </c>
      <c r="C14" s="488" t="s">
        <v>1991</v>
      </c>
      <c r="D14" s="484"/>
      <c r="E14" s="514">
        <v>0</v>
      </c>
      <c r="F14" s="484"/>
      <c r="G14" s="514">
        <v>0</v>
      </c>
    </row>
    <row r="15" spans="1:7" s="309" customFormat="1" x14ac:dyDescent="0.2">
      <c r="A15" s="486" t="s">
        <v>1990</v>
      </c>
      <c r="B15" s="486" t="s">
        <v>1989</v>
      </c>
      <c r="C15" s="488" t="s">
        <v>1988</v>
      </c>
      <c r="D15" s="484">
        <v>59520.717520000006</v>
      </c>
      <c r="E15" s="514">
        <v>59520.717520000006</v>
      </c>
      <c r="F15" s="484"/>
      <c r="G15" s="514">
        <v>0</v>
      </c>
    </row>
    <row r="16" spans="1:7" s="309" customFormat="1" x14ac:dyDescent="0.2">
      <c r="A16" s="486" t="s">
        <v>1987</v>
      </c>
      <c r="B16" s="486" t="s">
        <v>1986</v>
      </c>
      <c r="C16" s="488" t="s">
        <v>1985</v>
      </c>
      <c r="D16" s="484">
        <v>1047.9882</v>
      </c>
      <c r="E16" s="514">
        <v>929.95640000000003</v>
      </c>
      <c r="F16" s="484">
        <v>118.0318</v>
      </c>
      <c r="G16" s="514">
        <v>136.00779999999997</v>
      </c>
    </row>
    <row r="17" spans="1:7" s="309" customFormat="1" x14ac:dyDescent="0.2">
      <c r="A17" s="486" t="s">
        <v>1984</v>
      </c>
      <c r="B17" s="486" t="s">
        <v>1983</v>
      </c>
      <c r="C17" s="488" t="s">
        <v>1982</v>
      </c>
      <c r="D17" s="484">
        <v>258.2998</v>
      </c>
      <c r="E17" s="514">
        <v>0</v>
      </c>
      <c r="F17" s="484">
        <v>258.2998</v>
      </c>
      <c r="G17" s="514">
        <v>233.14079999999998</v>
      </c>
    </row>
    <row r="18" spans="1:7" s="309" customFormat="1" x14ac:dyDescent="0.2">
      <c r="A18" s="486" t="s">
        <v>1981</v>
      </c>
      <c r="B18" s="486" t="s">
        <v>1980</v>
      </c>
      <c r="C18" s="488" t="s">
        <v>1979</v>
      </c>
      <c r="D18" s="484"/>
      <c r="E18" s="514"/>
      <c r="F18" s="484"/>
      <c r="G18" s="514"/>
    </row>
    <row r="19" spans="1:7" s="309" customFormat="1" x14ac:dyDescent="0.2">
      <c r="A19" s="487" t="s">
        <v>1978</v>
      </c>
      <c r="B19" s="486" t="s">
        <v>1977</v>
      </c>
      <c r="C19" s="488" t="s">
        <v>1976</v>
      </c>
      <c r="D19" s="484"/>
      <c r="E19" s="514">
        <v>0</v>
      </c>
      <c r="F19" s="484"/>
      <c r="G19" s="514">
        <v>0</v>
      </c>
    </row>
    <row r="20" spans="1:7" s="550" customFormat="1" x14ac:dyDescent="0.2">
      <c r="A20" s="526" t="s">
        <v>1975</v>
      </c>
      <c r="B20" s="526" t="s">
        <v>1974</v>
      </c>
      <c r="C20" s="525" t="s">
        <v>100</v>
      </c>
      <c r="D20" s="493">
        <v>11181366.755889999</v>
      </c>
      <c r="E20" s="493">
        <v>5139879.7647700002</v>
      </c>
      <c r="F20" s="493">
        <v>6041486.9911199994</v>
      </c>
      <c r="G20" s="493">
        <v>5768099.4042199999</v>
      </c>
    </row>
    <row r="21" spans="1:7" s="309" customFormat="1" x14ac:dyDescent="0.2">
      <c r="A21" s="486" t="s">
        <v>1973</v>
      </c>
      <c r="B21" s="486" t="s">
        <v>190</v>
      </c>
      <c r="C21" s="488" t="s">
        <v>1972</v>
      </c>
      <c r="D21" s="514">
        <v>538810.05645999999</v>
      </c>
      <c r="E21" s="514">
        <v>0</v>
      </c>
      <c r="F21" s="514">
        <v>538810.05645999999</v>
      </c>
      <c r="G21" s="514">
        <v>532117.82464999997</v>
      </c>
    </row>
    <row r="22" spans="1:7" s="309" customFormat="1" x14ac:dyDescent="0.2">
      <c r="A22" s="486" t="s">
        <v>1971</v>
      </c>
      <c r="B22" s="486" t="s">
        <v>1970</v>
      </c>
      <c r="C22" s="488" t="s">
        <v>1969</v>
      </c>
      <c r="D22" s="484">
        <v>5511.1454000000003</v>
      </c>
      <c r="E22" s="514">
        <v>0</v>
      </c>
      <c r="F22" s="484">
        <v>5511.1454000000003</v>
      </c>
      <c r="G22" s="514">
        <v>5516.6454000000003</v>
      </c>
    </row>
    <row r="23" spans="1:7" s="309" customFormat="1" x14ac:dyDescent="0.2">
      <c r="A23" s="486" t="s">
        <v>1968</v>
      </c>
      <c r="B23" s="486" t="s">
        <v>1967</v>
      </c>
      <c r="C23" s="488" t="s">
        <v>1966</v>
      </c>
      <c r="D23" s="484">
        <v>7686767.5131899994</v>
      </c>
      <c r="E23" s="514">
        <v>2595388.7345700003</v>
      </c>
      <c r="F23" s="484">
        <v>5091378.77862</v>
      </c>
      <c r="G23" s="514">
        <v>4857987.62206</v>
      </c>
    </row>
    <row r="24" spans="1:7" s="309" customFormat="1" ht="21" x14ac:dyDescent="0.2">
      <c r="A24" s="486" t="s">
        <v>1965</v>
      </c>
      <c r="B24" s="486" t="s">
        <v>1964</v>
      </c>
      <c r="C24" s="488" t="s">
        <v>1963</v>
      </c>
      <c r="D24" s="484">
        <v>1213984.7730099999</v>
      </c>
      <c r="E24" s="514">
        <v>836462.05275999999</v>
      </c>
      <c r="F24" s="484">
        <v>377522.72025000001</v>
      </c>
      <c r="G24" s="514">
        <v>351755.28393999999</v>
      </c>
    </row>
    <row r="25" spans="1:7" s="309" customFormat="1" x14ac:dyDescent="0.2">
      <c r="A25" s="486" t="s">
        <v>1962</v>
      </c>
      <c r="B25" s="486" t="s">
        <v>1961</v>
      </c>
      <c r="C25" s="488" t="s">
        <v>1960</v>
      </c>
      <c r="D25" s="484"/>
      <c r="E25" s="514"/>
      <c r="F25" s="484"/>
      <c r="G25" s="514"/>
    </row>
    <row r="26" spans="1:7" s="309" customFormat="1" x14ac:dyDescent="0.2">
      <c r="A26" s="486" t="s">
        <v>1959</v>
      </c>
      <c r="B26" s="486" t="s">
        <v>1958</v>
      </c>
      <c r="C26" s="488" t="s">
        <v>1957</v>
      </c>
      <c r="D26" s="484">
        <v>1707919.0914400001</v>
      </c>
      <c r="E26" s="514">
        <v>1707919.0914400001</v>
      </c>
      <c r="F26" s="484"/>
      <c r="G26" s="514">
        <v>0</v>
      </c>
    </row>
    <row r="27" spans="1:7" s="309" customFormat="1" x14ac:dyDescent="0.2">
      <c r="A27" s="486" t="s">
        <v>1956</v>
      </c>
      <c r="B27" s="486" t="s">
        <v>1955</v>
      </c>
      <c r="C27" s="488" t="s">
        <v>1954</v>
      </c>
      <c r="D27" s="484">
        <v>247.39771999999999</v>
      </c>
      <c r="E27" s="514">
        <v>109.886</v>
      </c>
      <c r="F27" s="484">
        <v>137.51172</v>
      </c>
      <c r="G27" s="514">
        <v>104.81602000000001</v>
      </c>
    </row>
    <row r="28" spans="1:7" s="309" customFormat="1" x14ac:dyDescent="0.2">
      <c r="A28" s="486" t="s">
        <v>1953</v>
      </c>
      <c r="B28" s="486" t="s">
        <v>1952</v>
      </c>
      <c r="C28" s="488" t="s">
        <v>1951</v>
      </c>
      <c r="D28" s="484">
        <v>27736.71862</v>
      </c>
      <c r="E28" s="514">
        <v>0</v>
      </c>
      <c r="F28" s="484">
        <v>27736.71862</v>
      </c>
      <c r="G28" s="514">
        <v>20499.829739999997</v>
      </c>
    </row>
    <row r="29" spans="1:7" s="309" customFormat="1" x14ac:dyDescent="0.2">
      <c r="A29" s="486" t="s">
        <v>1950</v>
      </c>
      <c r="B29" s="486" t="s">
        <v>1949</v>
      </c>
      <c r="C29" s="488" t="s">
        <v>1948</v>
      </c>
      <c r="D29" s="484">
        <v>390.06004999999999</v>
      </c>
      <c r="E29" s="514">
        <v>0</v>
      </c>
      <c r="F29" s="484">
        <v>390.06004999999999</v>
      </c>
      <c r="G29" s="514">
        <v>117.38241000000001</v>
      </c>
    </row>
    <row r="30" spans="1:7" s="309" customFormat="1" x14ac:dyDescent="0.2">
      <c r="A30" s="487" t="s">
        <v>1947</v>
      </c>
      <c r="B30" s="486" t="s">
        <v>1946</v>
      </c>
      <c r="C30" s="488" t="s">
        <v>1945</v>
      </c>
      <c r="D30" s="484"/>
      <c r="E30" s="484"/>
      <c r="F30" s="484"/>
      <c r="G30" s="484"/>
    </row>
    <row r="31" spans="1:7" s="550" customFormat="1" x14ac:dyDescent="0.2">
      <c r="A31" s="526" t="s">
        <v>1944</v>
      </c>
      <c r="B31" s="526" t="s">
        <v>1943</v>
      </c>
      <c r="C31" s="525" t="s">
        <v>100</v>
      </c>
      <c r="D31" s="493">
        <v>0</v>
      </c>
      <c r="E31" s="493">
        <v>0</v>
      </c>
      <c r="F31" s="493">
        <v>0</v>
      </c>
      <c r="G31" s="493">
        <v>0</v>
      </c>
    </row>
    <row r="32" spans="1:7" s="309" customFormat="1" x14ac:dyDescent="0.2">
      <c r="A32" s="486" t="s">
        <v>1942</v>
      </c>
      <c r="B32" s="486" t="s">
        <v>1941</v>
      </c>
      <c r="C32" s="488" t="s">
        <v>1940</v>
      </c>
      <c r="D32" s="514">
        <v>0</v>
      </c>
      <c r="E32" s="514">
        <v>0</v>
      </c>
      <c r="F32" s="514">
        <v>0</v>
      </c>
      <c r="G32" s="514">
        <v>0</v>
      </c>
    </row>
    <row r="33" spans="1:7" s="309" customFormat="1" x14ac:dyDescent="0.2">
      <c r="A33" s="486" t="s">
        <v>1939</v>
      </c>
      <c r="B33" s="486" t="s">
        <v>1938</v>
      </c>
      <c r="C33" s="488" t="s">
        <v>1937</v>
      </c>
      <c r="D33" s="514">
        <v>0</v>
      </c>
      <c r="E33" s="514">
        <v>0</v>
      </c>
      <c r="F33" s="514">
        <v>0</v>
      </c>
      <c r="G33" s="514">
        <v>0</v>
      </c>
    </row>
    <row r="34" spans="1:7" s="309" customFormat="1" x14ac:dyDescent="0.2">
      <c r="A34" s="486" t="s">
        <v>1936</v>
      </c>
      <c r="B34" s="486" t="s">
        <v>1935</v>
      </c>
      <c r="C34" s="488" t="s">
        <v>1934</v>
      </c>
      <c r="D34" s="514">
        <v>0</v>
      </c>
      <c r="E34" s="514">
        <v>0</v>
      </c>
      <c r="F34" s="514">
        <v>0</v>
      </c>
      <c r="G34" s="514">
        <v>0</v>
      </c>
    </row>
    <row r="35" spans="1:7" s="309" customFormat="1" x14ac:dyDescent="0.2">
      <c r="A35" s="486" t="s">
        <v>1930</v>
      </c>
      <c r="B35" s="486" t="s">
        <v>1929</v>
      </c>
      <c r="C35" s="488" t="s">
        <v>1928</v>
      </c>
      <c r="D35" s="484"/>
      <c r="E35" s="514">
        <v>0</v>
      </c>
      <c r="F35" s="484"/>
      <c r="G35" s="514">
        <v>0</v>
      </c>
    </row>
    <row r="36" spans="1:7" s="309" customFormat="1" x14ac:dyDescent="0.2">
      <c r="A36" s="486" t="s">
        <v>1927</v>
      </c>
      <c r="B36" s="486" t="s">
        <v>1926</v>
      </c>
      <c r="C36" s="488" t="s">
        <v>1925</v>
      </c>
      <c r="D36" s="484"/>
      <c r="E36" s="514"/>
      <c r="F36" s="484"/>
      <c r="G36" s="514"/>
    </row>
    <row r="37" spans="1:7" s="550" customFormat="1" x14ac:dyDescent="0.2">
      <c r="A37" s="526" t="s">
        <v>1918</v>
      </c>
      <c r="B37" s="526" t="s">
        <v>1917</v>
      </c>
      <c r="C37" s="525" t="s">
        <v>100</v>
      </c>
      <c r="D37" s="493">
        <v>1296.3095600000001</v>
      </c>
      <c r="E37" s="493">
        <v>0</v>
      </c>
      <c r="F37" s="493">
        <v>1296.3095600000001</v>
      </c>
      <c r="G37" s="493">
        <v>1319.54378</v>
      </c>
    </row>
    <row r="38" spans="1:7" s="309" customFormat="1" x14ac:dyDescent="0.2">
      <c r="A38" s="486" t="s">
        <v>1916</v>
      </c>
      <c r="B38" s="486" t="s">
        <v>1915</v>
      </c>
      <c r="C38" s="488" t="s">
        <v>1914</v>
      </c>
      <c r="D38" s="484"/>
      <c r="E38" s="514"/>
      <c r="F38" s="484"/>
      <c r="G38" s="514"/>
    </row>
    <row r="39" spans="1:7" s="309" customFormat="1" x14ac:dyDescent="0.2">
      <c r="A39" s="486" t="s">
        <v>1913</v>
      </c>
      <c r="B39" s="486" t="s">
        <v>1912</v>
      </c>
      <c r="C39" s="488" t="s">
        <v>1911</v>
      </c>
      <c r="D39" s="484"/>
      <c r="E39" s="514"/>
      <c r="F39" s="484"/>
      <c r="G39" s="514"/>
    </row>
    <row r="40" spans="1:7" s="309" customFormat="1" x14ac:dyDescent="0.2">
      <c r="A40" s="486" t="s">
        <v>1910</v>
      </c>
      <c r="B40" s="486" t="s">
        <v>1909</v>
      </c>
      <c r="C40" s="488" t="s">
        <v>1908</v>
      </c>
      <c r="D40" s="484">
        <v>56.136890000000001</v>
      </c>
      <c r="E40" s="514">
        <v>0</v>
      </c>
      <c r="F40" s="484">
        <v>56.136890000000001</v>
      </c>
      <c r="G40" s="514">
        <v>56.690109999999997</v>
      </c>
    </row>
    <row r="41" spans="1:7" s="309" customFormat="1" x14ac:dyDescent="0.2">
      <c r="A41" s="486" t="s">
        <v>1904</v>
      </c>
      <c r="B41" s="486" t="s">
        <v>1903</v>
      </c>
      <c r="C41" s="488" t="s">
        <v>1902</v>
      </c>
      <c r="D41" s="484">
        <v>1240.1726699999999</v>
      </c>
      <c r="E41" s="514">
        <v>0</v>
      </c>
      <c r="F41" s="484">
        <v>1240.1726699999999</v>
      </c>
      <c r="G41" s="514">
        <v>1262.85367</v>
      </c>
    </row>
    <row r="42" spans="1:7" s="309" customFormat="1" x14ac:dyDescent="0.2">
      <c r="A42" s="486" t="s">
        <v>1901</v>
      </c>
      <c r="B42" s="515" t="s">
        <v>1900</v>
      </c>
      <c r="C42" s="537" t="s">
        <v>1899</v>
      </c>
      <c r="D42" s="484"/>
      <c r="E42" s="514"/>
      <c r="F42" s="484"/>
      <c r="G42" s="514"/>
    </row>
    <row r="43" spans="1:7" s="550" customFormat="1" x14ac:dyDescent="0.2">
      <c r="A43" s="526" t="s">
        <v>1898</v>
      </c>
      <c r="B43" s="526" t="s">
        <v>1897</v>
      </c>
      <c r="C43" s="525" t="s">
        <v>100</v>
      </c>
      <c r="D43" s="493">
        <v>940087.48003999994</v>
      </c>
      <c r="E43" s="493">
        <v>993.65286000000003</v>
      </c>
      <c r="F43" s="493">
        <v>939093.82717999991</v>
      </c>
      <c r="G43" s="493">
        <v>921490.67438999994</v>
      </c>
    </row>
    <row r="44" spans="1:7" s="550" customFormat="1" x14ac:dyDescent="0.2">
      <c r="A44" s="495" t="s">
        <v>1896</v>
      </c>
      <c r="B44" s="495" t="s">
        <v>1895</v>
      </c>
      <c r="C44" s="536" t="s">
        <v>100</v>
      </c>
      <c r="D44" s="493">
        <v>35948.04737</v>
      </c>
      <c r="E44" s="493">
        <v>0</v>
      </c>
      <c r="F44" s="493">
        <v>35948.04737</v>
      </c>
      <c r="G44" s="493">
        <v>41489.068909999995</v>
      </c>
    </row>
    <row r="45" spans="1:7" s="309" customFormat="1" x14ac:dyDescent="0.2">
      <c r="A45" s="486" t="s">
        <v>1894</v>
      </c>
      <c r="B45" s="486" t="s">
        <v>1893</v>
      </c>
      <c r="C45" s="488" t="s">
        <v>1892</v>
      </c>
      <c r="D45" s="484"/>
      <c r="E45" s="514"/>
      <c r="F45" s="484"/>
      <c r="G45" s="514"/>
    </row>
    <row r="46" spans="1:7" s="309" customFormat="1" x14ac:dyDescent="0.2">
      <c r="A46" s="486" t="s">
        <v>1891</v>
      </c>
      <c r="B46" s="486" t="s">
        <v>1890</v>
      </c>
      <c r="C46" s="488" t="s">
        <v>1889</v>
      </c>
      <c r="D46" s="484">
        <v>15726.12161</v>
      </c>
      <c r="E46" s="514">
        <v>0</v>
      </c>
      <c r="F46" s="484">
        <v>15726.12161</v>
      </c>
      <c r="G46" s="514">
        <v>16518.259099999999</v>
      </c>
    </row>
    <row r="47" spans="1:7" s="309" customFormat="1" x14ac:dyDescent="0.2">
      <c r="A47" s="486" t="s">
        <v>1888</v>
      </c>
      <c r="B47" s="486" t="s">
        <v>1887</v>
      </c>
      <c r="C47" s="488" t="s">
        <v>1886</v>
      </c>
      <c r="D47" s="484"/>
      <c r="E47" s="514">
        <v>0</v>
      </c>
      <c r="F47" s="484"/>
      <c r="G47" s="514">
        <v>0</v>
      </c>
    </row>
    <row r="48" spans="1:7" s="309" customFormat="1" x14ac:dyDescent="0.2">
      <c r="A48" s="486" t="s">
        <v>1885</v>
      </c>
      <c r="B48" s="486" t="s">
        <v>1884</v>
      </c>
      <c r="C48" s="488" t="s">
        <v>1883</v>
      </c>
      <c r="D48" s="484">
        <v>8297.5877</v>
      </c>
      <c r="E48" s="514">
        <v>0</v>
      </c>
      <c r="F48" s="484">
        <v>8297.5877</v>
      </c>
      <c r="G48" s="514">
        <v>8678.2893499999991</v>
      </c>
    </row>
    <row r="49" spans="1:7" s="309" customFormat="1" x14ac:dyDescent="0.2">
      <c r="A49" s="486" t="s">
        <v>1882</v>
      </c>
      <c r="B49" s="486" t="s">
        <v>1881</v>
      </c>
      <c r="C49" s="488" t="s">
        <v>1880</v>
      </c>
      <c r="D49" s="484"/>
      <c r="E49" s="514">
        <v>0</v>
      </c>
      <c r="F49" s="484"/>
      <c r="G49" s="514">
        <v>0</v>
      </c>
    </row>
    <row r="50" spans="1:7" s="309" customFormat="1" x14ac:dyDescent="0.2">
      <c r="A50" s="486" t="s">
        <v>1879</v>
      </c>
      <c r="B50" s="486" t="s">
        <v>1878</v>
      </c>
      <c r="C50" s="488" t="s">
        <v>1877</v>
      </c>
      <c r="D50" s="484">
        <v>9195.4202399999995</v>
      </c>
      <c r="E50" s="514">
        <v>0</v>
      </c>
      <c r="F50" s="484">
        <v>9195.4202399999995</v>
      </c>
      <c r="G50" s="514">
        <v>12260.57864</v>
      </c>
    </row>
    <row r="51" spans="1:7" s="309" customFormat="1" x14ac:dyDescent="0.2">
      <c r="A51" s="486" t="s">
        <v>1876</v>
      </c>
      <c r="B51" s="486" t="s">
        <v>1875</v>
      </c>
      <c r="C51" s="488" t="s">
        <v>1874</v>
      </c>
      <c r="D51" s="484"/>
      <c r="E51" s="514">
        <v>0</v>
      </c>
      <c r="F51" s="484"/>
      <c r="G51" s="514">
        <v>0</v>
      </c>
    </row>
    <row r="52" spans="1:7" s="309" customFormat="1" x14ac:dyDescent="0.2">
      <c r="A52" s="486" t="s">
        <v>1873</v>
      </c>
      <c r="B52" s="486" t="s">
        <v>1872</v>
      </c>
      <c r="C52" s="488" t="s">
        <v>1871</v>
      </c>
      <c r="D52" s="484">
        <v>1452.01613</v>
      </c>
      <c r="E52" s="514">
        <v>0</v>
      </c>
      <c r="F52" s="484">
        <v>1452.01613</v>
      </c>
      <c r="G52" s="514">
        <v>1324.5653</v>
      </c>
    </row>
    <row r="53" spans="1:7" s="309" customFormat="1" x14ac:dyDescent="0.2">
      <c r="A53" s="486" t="s">
        <v>1870</v>
      </c>
      <c r="B53" s="486" t="s">
        <v>1869</v>
      </c>
      <c r="C53" s="488" t="s">
        <v>1868</v>
      </c>
      <c r="D53" s="484"/>
      <c r="E53" s="514"/>
      <c r="F53" s="484"/>
      <c r="G53" s="514"/>
    </row>
    <row r="54" spans="1:7" s="309" customFormat="1" x14ac:dyDescent="0.2">
      <c r="A54" s="515" t="s">
        <v>1867</v>
      </c>
      <c r="B54" s="515" t="s">
        <v>1866</v>
      </c>
      <c r="C54" s="537" t="s">
        <v>1865</v>
      </c>
      <c r="D54" s="484">
        <v>1276.9016899999999</v>
      </c>
      <c r="E54" s="514">
        <v>0</v>
      </c>
      <c r="F54" s="484">
        <v>1276.9016899999999</v>
      </c>
      <c r="G54" s="514">
        <v>2707.3765199999998</v>
      </c>
    </row>
    <row r="55" spans="1:7" s="550" customFormat="1" x14ac:dyDescent="0.2">
      <c r="A55" s="495" t="s">
        <v>1864</v>
      </c>
      <c r="B55" s="495" t="s">
        <v>1863</v>
      </c>
      <c r="C55" s="536" t="s">
        <v>100</v>
      </c>
      <c r="D55" s="493">
        <v>143028.40991999998</v>
      </c>
      <c r="E55" s="493">
        <v>993.65286000000003</v>
      </c>
      <c r="F55" s="493">
        <v>142034.75706</v>
      </c>
      <c r="G55" s="493">
        <v>180215.61252000002</v>
      </c>
    </row>
    <row r="56" spans="1:7" s="309" customFormat="1" x14ac:dyDescent="0.2">
      <c r="A56" s="513" t="s">
        <v>1862</v>
      </c>
      <c r="B56" s="513" t="s">
        <v>1861</v>
      </c>
      <c r="C56" s="535" t="s">
        <v>1860</v>
      </c>
      <c r="D56" s="484">
        <v>17622.523399999998</v>
      </c>
      <c r="E56" s="514">
        <v>993.65286000000003</v>
      </c>
      <c r="F56" s="484">
        <v>16628.87054</v>
      </c>
      <c r="G56" s="514">
        <v>18183.542969999999</v>
      </c>
    </row>
    <row r="57" spans="1:7" s="309" customFormat="1" x14ac:dyDescent="0.2">
      <c r="A57" s="486" t="s">
        <v>1853</v>
      </c>
      <c r="B57" s="486" t="s">
        <v>1852</v>
      </c>
      <c r="C57" s="488" t="s">
        <v>1851</v>
      </c>
      <c r="D57" s="484">
        <v>21971.59822</v>
      </c>
      <c r="E57" s="514">
        <v>0</v>
      </c>
      <c r="F57" s="484">
        <v>21971.59822</v>
      </c>
      <c r="G57" s="514">
        <v>25566.689589999998</v>
      </c>
    </row>
    <row r="58" spans="1:7" s="309" customFormat="1" x14ac:dyDescent="0.2">
      <c r="A58" s="486" t="s">
        <v>1850</v>
      </c>
      <c r="B58" s="486" t="s">
        <v>1849</v>
      </c>
      <c r="C58" s="488" t="s">
        <v>1848</v>
      </c>
      <c r="D58" s="484">
        <v>6590.6210899999996</v>
      </c>
      <c r="E58" s="514">
        <v>0</v>
      </c>
      <c r="F58" s="484">
        <v>6590.6210899999996</v>
      </c>
      <c r="G58" s="514">
        <v>6711.5133599999999</v>
      </c>
    </row>
    <row r="59" spans="1:7" s="309" customFormat="1" x14ac:dyDescent="0.2">
      <c r="A59" s="486" t="s">
        <v>1847</v>
      </c>
      <c r="B59" s="486" t="s">
        <v>1846</v>
      </c>
      <c r="C59" s="488" t="s">
        <v>1845</v>
      </c>
      <c r="D59" s="484"/>
      <c r="E59" s="514"/>
      <c r="F59" s="484"/>
      <c r="G59" s="514"/>
    </row>
    <row r="60" spans="1:7" s="309" customFormat="1" x14ac:dyDescent="0.2">
      <c r="A60" s="486" t="s">
        <v>1838</v>
      </c>
      <c r="B60" s="486" t="s">
        <v>1837</v>
      </c>
      <c r="C60" s="488" t="s">
        <v>1836</v>
      </c>
      <c r="D60" s="484">
        <v>1212.6552300000001</v>
      </c>
      <c r="E60" s="514">
        <v>0</v>
      </c>
      <c r="F60" s="484">
        <v>1212.6552300000001</v>
      </c>
      <c r="G60" s="514">
        <v>1302.9340099999999</v>
      </c>
    </row>
    <row r="61" spans="1:7" s="309" customFormat="1" x14ac:dyDescent="0.2">
      <c r="A61" s="486" t="s">
        <v>1835</v>
      </c>
      <c r="B61" s="486" t="s">
        <v>1627</v>
      </c>
      <c r="C61" s="488" t="s">
        <v>1626</v>
      </c>
      <c r="D61" s="484"/>
      <c r="E61" s="514">
        <v>0</v>
      </c>
      <c r="F61" s="484"/>
      <c r="G61" s="514">
        <v>0</v>
      </c>
    </row>
    <row r="62" spans="1:7" s="309" customFormat="1" x14ac:dyDescent="0.2">
      <c r="A62" s="486" t="s">
        <v>1834</v>
      </c>
      <c r="B62" s="486" t="s">
        <v>1624</v>
      </c>
      <c r="C62" s="488" t="s">
        <v>1623</v>
      </c>
      <c r="D62" s="484">
        <v>62.951999999999998</v>
      </c>
      <c r="E62" s="514">
        <v>0</v>
      </c>
      <c r="F62" s="484">
        <v>62.951999999999998</v>
      </c>
      <c r="G62" s="514">
        <v>0</v>
      </c>
    </row>
    <row r="63" spans="1:7" s="309" customFormat="1" x14ac:dyDescent="0.2">
      <c r="A63" s="486" t="s">
        <v>1833</v>
      </c>
      <c r="B63" s="486" t="s">
        <v>1621</v>
      </c>
      <c r="C63" s="488" t="s">
        <v>1620</v>
      </c>
      <c r="D63" s="484"/>
      <c r="E63" s="514">
        <v>0</v>
      </c>
      <c r="F63" s="484"/>
      <c r="G63" s="514">
        <v>0</v>
      </c>
    </row>
    <row r="64" spans="1:7" s="309" customFormat="1" x14ac:dyDescent="0.2">
      <c r="A64" s="486" t="s">
        <v>1832</v>
      </c>
      <c r="B64" s="486" t="s">
        <v>1618</v>
      </c>
      <c r="C64" s="488" t="s">
        <v>1617</v>
      </c>
      <c r="D64" s="484">
        <v>572.44000000000005</v>
      </c>
      <c r="E64" s="514">
        <v>0</v>
      </c>
      <c r="F64" s="484">
        <v>572.44000000000005</v>
      </c>
      <c r="G64" s="514">
        <v>466.017</v>
      </c>
    </row>
    <row r="65" spans="1:7" s="309" customFormat="1" x14ac:dyDescent="0.2">
      <c r="A65" s="486" t="s">
        <v>1831</v>
      </c>
      <c r="B65" s="486" t="s">
        <v>1615</v>
      </c>
      <c r="C65" s="488" t="s">
        <v>1614</v>
      </c>
      <c r="D65" s="484"/>
      <c r="E65" s="514">
        <v>0</v>
      </c>
      <c r="F65" s="484"/>
      <c r="G65" s="514">
        <v>0</v>
      </c>
    </row>
    <row r="66" spans="1:7" s="309" customFormat="1" x14ac:dyDescent="0.2">
      <c r="A66" s="486" t="s">
        <v>1830</v>
      </c>
      <c r="B66" s="486" t="s">
        <v>169</v>
      </c>
      <c r="C66" s="488" t="s">
        <v>1612</v>
      </c>
      <c r="D66" s="484">
        <v>1379.5395600000002</v>
      </c>
      <c r="E66" s="514">
        <v>0</v>
      </c>
      <c r="F66" s="484">
        <v>1379.5395600000002</v>
      </c>
      <c r="G66" s="514">
        <v>1226.7548100000001</v>
      </c>
    </row>
    <row r="67" spans="1:7" s="309" customFormat="1" x14ac:dyDescent="0.2">
      <c r="A67" s="486" t="s">
        <v>1829</v>
      </c>
      <c r="B67" s="486" t="s">
        <v>1828</v>
      </c>
      <c r="C67" s="488" t="s">
        <v>1827</v>
      </c>
      <c r="D67" s="484">
        <v>8.5890000000000004</v>
      </c>
      <c r="E67" s="514">
        <v>0</v>
      </c>
      <c r="F67" s="484">
        <v>8.5890000000000004</v>
      </c>
      <c r="G67" s="514">
        <v>501.98</v>
      </c>
    </row>
    <row r="68" spans="1:7" s="309" customFormat="1" x14ac:dyDescent="0.2">
      <c r="A68" s="486" t="s">
        <v>1826</v>
      </c>
      <c r="B68" s="486" t="s">
        <v>1825</v>
      </c>
      <c r="C68" s="488" t="s">
        <v>1824</v>
      </c>
      <c r="D68" s="484">
        <v>1201.0787499999999</v>
      </c>
      <c r="E68" s="514">
        <v>0</v>
      </c>
      <c r="F68" s="484">
        <v>1201.0787499999999</v>
      </c>
      <c r="G68" s="514">
        <v>4412.9081200000001</v>
      </c>
    </row>
    <row r="69" spans="1:7" s="309" customFormat="1" x14ac:dyDescent="0.2">
      <c r="A69" s="486" t="s">
        <v>1823</v>
      </c>
      <c r="B69" s="486" t="s">
        <v>1822</v>
      </c>
      <c r="C69" s="488" t="s">
        <v>1821</v>
      </c>
      <c r="D69" s="484">
        <v>15094.906060000001</v>
      </c>
      <c r="E69" s="514">
        <v>0</v>
      </c>
      <c r="F69" s="484">
        <v>15094.906060000001</v>
      </c>
      <c r="G69" s="514">
        <v>9621.5483100000001</v>
      </c>
    </row>
    <row r="70" spans="1:7" s="309" customFormat="1" x14ac:dyDescent="0.2">
      <c r="A70" s="486" t="s">
        <v>1807</v>
      </c>
      <c r="B70" s="486" t="s">
        <v>1806</v>
      </c>
      <c r="C70" s="488" t="s">
        <v>1805</v>
      </c>
      <c r="D70" s="484"/>
      <c r="E70" s="514">
        <v>0</v>
      </c>
      <c r="F70" s="484"/>
      <c r="G70" s="514">
        <v>10577.357029999999</v>
      </c>
    </row>
    <row r="71" spans="1:7" s="309" customFormat="1" x14ac:dyDescent="0.2">
      <c r="A71" s="486" t="s">
        <v>1803</v>
      </c>
      <c r="B71" s="486" t="s">
        <v>1802</v>
      </c>
      <c r="C71" s="488" t="s">
        <v>1801</v>
      </c>
      <c r="D71" s="484">
        <v>10646.64243</v>
      </c>
      <c r="E71" s="514">
        <v>0</v>
      </c>
      <c r="F71" s="484">
        <v>10646.64243</v>
      </c>
      <c r="G71" s="514">
        <v>9071.6627200000003</v>
      </c>
    </row>
    <row r="72" spans="1:7" s="309" customFormat="1" x14ac:dyDescent="0.2">
      <c r="A72" s="486" t="s">
        <v>1800</v>
      </c>
      <c r="B72" s="486" t="s">
        <v>1799</v>
      </c>
      <c r="C72" s="488" t="s">
        <v>1798</v>
      </c>
      <c r="D72" s="484">
        <v>1394.4691699999998</v>
      </c>
      <c r="E72" s="514">
        <v>0</v>
      </c>
      <c r="F72" s="484">
        <v>1394.4691699999998</v>
      </c>
      <c r="G72" s="514">
        <v>1564.2487100000001</v>
      </c>
    </row>
    <row r="73" spans="1:7" s="309" customFormat="1" x14ac:dyDescent="0.2">
      <c r="A73" s="486" t="s">
        <v>1797</v>
      </c>
      <c r="B73" s="486" t="s">
        <v>1796</v>
      </c>
      <c r="C73" s="488" t="s">
        <v>1795</v>
      </c>
      <c r="D73" s="484">
        <v>53603.561560000002</v>
      </c>
      <c r="E73" s="514">
        <v>0</v>
      </c>
      <c r="F73" s="484">
        <v>53603.561560000002</v>
      </c>
      <c r="G73" s="514">
        <v>77759.235819999987</v>
      </c>
    </row>
    <row r="74" spans="1:7" s="309" customFormat="1" x14ac:dyDescent="0.2">
      <c r="A74" s="556" t="s">
        <v>1794</v>
      </c>
      <c r="B74" s="556" t="s">
        <v>1793</v>
      </c>
      <c r="C74" s="555" t="s">
        <v>1792</v>
      </c>
      <c r="D74" s="480">
        <v>11666.83345</v>
      </c>
      <c r="E74" s="549">
        <v>0</v>
      </c>
      <c r="F74" s="480">
        <v>11666.83345</v>
      </c>
      <c r="G74" s="549">
        <v>13249.220069999999</v>
      </c>
    </row>
    <row r="75" spans="1:7" s="550" customFormat="1" x14ac:dyDescent="0.2">
      <c r="A75" s="526" t="s">
        <v>1791</v>
      </c>
      <c r="B75" s="526" t="s">
        <v>1790</v>
      </c>
      <c r="C75" s="525" t="s">
        <v>100</v>
      </c>
      <c r="D75" s="493">
        <v>761111.02275</v>
      </c>
      <c r="E75" s="493">
        <v>0</v>
      </c>
      <c r="F75" s="493">
        <v>761111.02275</v>
      </c>
      <c r="G75" s="493">
        <v>699785.99296000006</v>
      </c>
    </row>
    <row r="76" spans="1:7" s="309" customFormat="1" x14ac:dyDescent="0.2">
      <c r="A76" s="515" t="s">
        <v>1789</v>
      </c>
      <c r="B76" s="515" t="s">
        <v>1788</v>
      </c>
      <c r="C76" s="537" t="s">
        <v>1787</v>
      </c>
      <c r="D76" s="484"/>
      <c r="E76" s="514">
        <v>0</v>
      </c>
      <c r="F76" s="484"/>
      <c r="G76" s="514">
        <v>0</v>
      </c>
    </row>
    <row r="77" spans="1:7" s="309" customFormat="1" x14ac:dyDescent="0.2">
      <c r="A77" s="486" t="s">
        <v>1786</v>
      </c>
      <c r="B77" s="486" t="s">
        <v>1785</v>
      </c>
      <c r="C77" s="488" t="s">
        <v>1784</v>
      </c>
      <c r="D77" s="484"/>
      <c r="E77" s="514">
        <v>0</v>
      </c>
      <c r="F77" s="484"/>
      <c r="G77" s="514">
        <v>0</v>
      </c>
    </row>
    <row r="78" spans="1:7" s="309" customFormat="1" x14ac:dyDescent="0.2">
      <c r="A78" s="486" t="s">
        <v>1783</v>
      </c>
      <c r="B78" s="486" t="s">
        <v>1782</v>
      </c>
      <c r="C78" s="488" t="s">
        <v>1781</v>
      </c>
      <c r="D78" s="484"/>
      <c r="E78" s="514">
        <v>0</v>
      </c>
      <c r="F78" s="484"/>
      <c r="G78" s="514">
        <v>0</v>
      </c>
    </row>
    <row r="79" spans="1:7" s="309" customFormat="1" x14ac:dyDescent="0.2">
      <c r="A79" s="486" t="s">
        <v>1780</v>
      </c>
      <c r="B79" s="486" t="s">
        <v>1779</v>
      </c>
      <c r="C79" s="488" t="s">
        <v>1778</v>
      </c>
      <c r="D79" s="484">
        <v>10687.277810000001</v>
      </c>
      <c r="E79" s="514">
        <v>0</v>
      </c>
      <c r="F79" s="484">
        <v>10687.277810000001</v>
      </c>
      <c r="G79" s="514">
        <v>12047.61922</v>
      </c>
    </row>
    <row r="80" spans="1:7" s="309" customFormat="1" x14ac:dyDescent="0.2">
      <c r="A80" s="486" t="s">
        <v>1777</v>
      </c>
      <c r="B80" s="486" t="s">
        <v>1776</v>
      </c>
      <c r="C80" s="488" t="s">
        <v>1775</v>
      </c>
      <c r="D80" s="484">
        <v>2622.56007</v>
      </c>
      <c r="E80" s="514">
        <v>0</v>
      </c>
      <c r="F80" s="484">
        <v>2622.56007</v>
      </c>
      <c r="G80" s="514">
        <v>2554.6812799999998</v>
      </c>
    </row>
    <row r="81" spans="1:7" s="309" customFormat="1" x14ac:dyDescent="0.2">
      <c r="A81" s="486" t="s">
        <v>1774</v>
      </c>
      <c r="B81" s="486" t="s">
        <v>1773</v>
      </c>
      <c r="C81" s="488" t="s">
        <v>1772</v>
      </c>
      <c r="D81" s="484">
        <v>720848.97289999994</v>
      </c>
      <c r="E81" s="514">
        <v>0</v>
      </c>
      <c r="F81" s="484">
        <v>720848.97289999994</v>
      </c>
      <c r="G81" s="514">
        <v>662169.80966999999</v>
      </c>
    </row>
    <row r="82" spans="1:7" s="309" customFormat="1" x14ac:dyDescent="0.2">
      <c r="A82" s="486" t="s">
        <v>1771</v>
      </c>
      <c r="B82" s="486" t="s">
        <v>1770</v>
      </c>
      <c r="C82" s="488" t="s">
        <v>1769</v>
      </c>
      <c r="D82" s="484">
        <v>20493.973910000001</v>
      </c>
      <c r="E82" s="514">
        <v>0</v>
      </c>
      <c r="F82" s="484">
        <v>20493.973910000001</v>
      </c>
      <c r="G82" s="514">
        <v>15649.78154</v>
      </c>
    </row>
    <row r="83" spans="1:7" s="309" customFormat="1" x14ac:dyDescent="0.2">
      <c r="A83" s="486" t="s">
        <v>1762</v>
      </c>
      <c r="B83" s="486" t="s">
        <v>1761</v>
      </c>
      <c r="C83" s="488" t="s">
        <v>1760</v>
      </c>
      <c r="D83" s="484">
        <v>875.49069999999995</v>
      </c>
      <c r="E83" s="514">
        <v>0</v>
      </c>
      <c r="F83" s="484">
        <v>875.49069999999995</v>
      </c>
      <c r="G83" s="514">
        <v>804.62729999999999</v>
      </c>
    </row>
    <row r="84" spans="1:7" s="309" customFormat="1" x14ac:dyDescent="0.2">
      <c r="A84" s="486" t="s">
        <v>1759</v>
      </c>
      <c r="B84" s="486" t="s">
        <v>1758</v>
      </c>
      <c r="C84" s="488" t="s">
        <v>1757</v>
      </c>
      <c r="D84" s="484">
        <v>30.059000000000001</v>
      </c>
      <c r="E84" s="514">
        <v>0</v>
      </c>
      <c r="F84" s="484">
        <v>30.059000000000001</v>
      </c>
      <c r="G84" s="514">
        <v>0.28000000000000003</v>
      </c>
    </row>
    <row r="85" spans="1:7" s="309" customFormat="1" x14ac:dyDescent="0.2">
      <c r="A85" s="482" t="s">
        <v>1756</v>
      </c>
      <c r="B85" s="482" t="s">
        <v>1755</v>
      </c>
      <c r="C85" s="481" t="s">
        <v>1754</v>
      </c>
      <c r="D85" s="480">
        <v>5552.6883600000001</v>
      </c>
      <c r="E85" s="549">
        <v>0</v>
      </c>
      <c r="F85" s="480">
        <v>5552.6883600000001</v>
      </c>
      <c r="G85" s="549">
        <v>6559.1939499999999</v>
      </c>
    </row>
    <row r="86" spans="1:7" s="309" customFormat="1" x14ac:dyDescent="0.2">
      <c r="A86" s="554"/>
      <c r="B86" s="554"/>
      <c r="C86" s="554"/>
      <c r="D86" s="552"/>
      <c r="E86" s="553"/>
      <c r="F86" s="552"/>
      <c r="G86" s="552"/>
    </row>
    <row r="87" spans="1:7" s="309" customFormat="1" x14ac:dyDescent="0.2">
      <c r="A87" s="554"/>
      <c r="B87" s="554"/>
      <c r="C87" s="554"/>
      <c r="D87" s="552"/>
      <c r="E87" s="553"/>
      <c r="F87" s="552"/>
      <c r="G87" s="552"/>
    </row>
    <row r="88" spans="1:7" s="309" customFormat="1" x14ac:dyDescent="0.2">
      <c r="A88" s="531"/>
      <c r="B88" s="530"/>
      <c r="C88" s="529"/>
      <c r="D88" s="502">
        <v>1</v>
      </c>
      <c r="E88" s="502">
        <v>2</v>
      </c>
      <c r="F88" s="492"/>
      <c r="G88" s="491"/>
    </row>
    <row r="89" spans="1:7" ht="12.75" customHeight="1" x14ac:dyDescent="0.2">
      <c r="A89" s="1214" t="s">
        <v>1753</v>
      </c>
      <c r="B89" s="1215"/>
      <c r="C89" s="1212" t="s">
        <v>1752</v>
      </c>
      <c r="D89" s="1229" t="s">
        <v>1751</v>
      </c>
      <c r="E89" s="1229"/>
      <c r="F89" s="492"/>
      <c r="G89" s="491"/>
    </row>
    <row r="90" spans="1:7" s="496" customFormat="1" ht="12.75" customHeight="1" x14ac:dyDescent="0.2">
      <c r="A90" s="1218"/>
      <c r="B90" s="1219"/>
      <c r="C90" s="1220"/>
      <c r="D90" s="501" t="s">
        <v>1750</v>
      </c>
      <c r="E90" s="500" t="s">
        <v>1749</v>
      </c>
      <c r="F90" s="492"/>
      <c r="G90" s="491"/>
    </row>
    <row r="91" spans="1:7" s="496" customFormat="1" x14ac:dyDescent="0.2">
      <c r="A91" s="526"/>
      <c r="B91" s="526" t="s">
        <v>1748</v>
      </c>
      <c r="C91" s="525" t="s">
        <v>100</v>
      </c>
      <c r="D91" s="493">
        <v>6988930.9108999996</v>
      </c>
      <c r="E91" s="493">
        <v>6698955.3799300008</v>
      </c>
      <c r="F91" s="498"/>
      <c r="G91" s="497"/>
    </row>
    <row r="92" spans="1:7" s="550" customFormat="1" x14ac:dyDescent="0.2">
      <c r="A92" s="526" t="s">
        <v>1747</v>
      </c>
      <c r="B92" s="526" t="s">
        <v>1746</v>
      </c>
      <c r="C92" s="525" t="s">
        <v>100</v>
      </c>
      <c r="D92" s="493">
        <v>6442211.2137799999</v>
      </c>
      <c r="E92" s="493">
        <v>6169147.6995600006</v>
      </c>
      <c r="F92" s="498"/>
      <c r="G92" s="497"/>
    </row>
    <row r="93" spans="1:7" s="550" customFormat="1" ht="12.75" customHeight="1" x14ac:dyDescent="0.2">
      <c r="A93" s="526" t="s">
        <v>1745</v>
      </c>
      <c r="B93" s="526" t="s">
        <v>1744</v>
      </c>
      <c r="C93" s="525" t="s">
        <v>100</v>
      </c>
      <c r="D93" s="493">
        <v>6086213.43224</v>
      </c>
      <c r="E93" s="493">
        <v>5761509.4718900006</v>
      </c>
      <c r="F93" s="498"/>
      <c r="G93" s="497"/>
    </row>
    <row r="94" spans="1:7" s="550" customFormat="1" x14ac:dyDescent="0.2">
      <c r="A94" s="486" t="s">
        <v>1743</v>
      </c>
      <c r="B94" s="486" t="s">
        <v>1742</v>
      </c>
      <c r="C94" s="488" t="s">
        <v>1741</v>
      </c>
      <c r="D94" s="484">
        <v>5664176.6184600005</v>
      </c>
      <c r="E94" s="484">
        <v>5463094.8432299998</v>
      </c>
      <c r="F94" s="492"/>
      <c r="G94" s="491"/>
    </row>
    <row r="95" spans="1:7" s="309" customFormat="1" x14ac:dyDescent="0.2">
      <c r="A95" s="486" t="s">
        <v>1740</v>
      </c>
      <c r="B95" s="486" t="s">
        <v>1739</v>
      </c>
      <c r="C95" s="488" t="s">
        <v>1738</v>
      </c>
      <c r="D95" s="514">
        <v>1061169.2215499999</v>
      </c>
      <c r="E95" s="514">
        <v>973667.34855999995</v>
      </c>
      <c r="F95" s="492"/>
      <c r="G95" s="489"/>
    </row>
    <row r="96" spans="1:7" s="309" customFormat="1" x14ac:dyDescent="0.2">
      <c r="A96" s="486" t="s">
        <v>1737</v>
      </c>
      <c r="B96" s="486" t="s">
        <v>1736</v>
      </c>
      <c r="C96" s="488" t="s">
        <v>1735</v>
      </c>
      <c r="D96" s="514">
        <v>-1.3787700000000001</v>
      </c>
      <c r="E96" s="514">
        <v>0</v>
      </c>
      <c r="F96" s="490"/>
      <c r="G96" s="489"/>
    </row>
    <row r="97" spans="1:7" s="309" customFormat="1" x14ac:dyDescent="0.2">
      <c r="A97" s="486" t="s">
        <v>1734</v>
      </c>
      <c r="B97" s="486" t="s">
        <v>1733</v>
      </c>
      <c r="C97" s="488" t="s">
        <v>1732</v>
      </c>
      <c r="D97" s="514">
        <v>-633753.15894000011</v>
      </c>
      <c r="E97" s="514">
        <v>-669983.49519000005</v>
      </c>
      <c r="F97" s="490"/>
      <c r="G97" s="489"/>
    </row>
    <row r="98" spans="1:7" s="309" customFormat="1" x14ac:dyDescent="0.2">
      <c r="A98" s="486" t="s">
        <v>1731</v>
      </c>
      <c r="B98" s="486" t="s">
        <v>1730</v>
      </c>
      <c r="C98" s="488" t="s">
        <v>1729</v>
      </c>
      <c r="D98" s="514"/>
      <c r="E98" s="514"/>
      <c r="F98" s="490"/>
      <c r="G98" s="489"/>
    </row>
    <row r="99" spans="1:7" s="309" customFormat="1" x14ac:dyDescent="0.2">
      <c r="A99" s="486" t="s">
        <v>1728</v>
      </c>
      <c r="B99" s="486" t="s">
        <v>1727</v>
      </c>
      <c r="C99" s="488" t="s">
        <v>1726</v>
      </c>
      <c r="D99" s="514">
        <v>-5377.8700599999993</v>
      </c>
      <c r="E99" s="514">
        <v>-5269.2247100000004</v>
      </c>
      <c r="F99" s="490"/>
      <c r="G99" s="489"/>
    </row>
    <row r="100" spans="1:7" s="309" customFormat="1" x14ac:dyDescent="0.2">
      <c r="A100" s="526" t="s">
        <v>1725</v>
      </c>
      <c r="B100" s="526" t="s">
        <v>1724</v>
      </c>
      <c r="C100" s="525" t="s">
        <v>100</v>
      </c>
      <c r="D100" s="493">
        <v>311511.82929999998</v>
      </c>
      <c r="E100" s="493">
        <v>363418.54824000003</v>
      </c>
      <c r="F100" s="498"/>
      <c r="G100" s="497"/>
    </row>
    <row r="101" spans="1:7" s="550" customFormat="1" x14ac:dyDescent="0.2">
      <c r="A101" s="486" t="s">
        <v>1723</v>
      </c>
      <c r="B101" s="486" t="s">
        <v>1722</v>
      </c>
      <c r="C101" s="488" t="s">
        <v>1721</v>
      </c>
      <c r="D101" s="484">
        <v>27977.656609999998</v>
      </c>
      <c r="E101" s="484">
        <v>28154.908609999999</v>
      </c>
      <c r="F101" s="492"/>
      <c r="G101" s="491"/>
    </row>
    <row r="102" spans="1:7" s="309" customFormat="1" x14ac:dyDescent="0.2">
      <c r="A102" s="486" t="s">
        <v>1720</v>
      </c>
      <c r="B102" s="486" t="s">
        <v>1719</v>
      </c>
      <c r="C102" s="488" t="s">
        <v>1718</v>
      </c>
      <c r="D102" s="514">
        <v>23859.334910000001</v>
      </c>
      <c r="E102" s="514">
        <v>18104.409</v>
      </c>
      <c r="F102" s="492"/>
      <c r="G102" s="491"/>
    </row>
    <row r="103" spans="1:7" s="309" customFormat="1" ht="12.75" customHeight="1" x14ac:dyDescent="0.2">
      <c r="A103" s="486" t="s">
        <v>1717</v>
      </c>
      <c r="B103" s="486" t="s">
        <v>1716</v>
      </c>
      <c r="C103" s="488" t="s">
        <v>1715</v>
      </c>
      <c r="D103" s="514">
        <v>74297.533439999999</v>
      </c>
      <c r="E103" s="514">
        <v>77178.447780000002</v>
      </c>
      <c r="F103" s="492"/>
      <c r="G103" s="491"/>
    </row>
    <row r="104" spans="1:7" s="309" customFormat="1" ht="13.5" customHeight="1" x14ac:dyDescent="0.2">
      <c r="A104" s="486" t="s">
        <v>1714</v>
      </c>
      <c r="B104" s="486" t="s">
        <v>1713</v>
      </c>
      <c r="C104" s="488" t="s">
        <v>1712</v>
      </c>
      <c r="D104" s="514">
        <v>19051.75621</v>
      </c>
      <c r="E104" s="514">
        <v>18990.711230000001</v>
      </c>
      <c r="F104" s="490"/>
      <c r="G104" s="489"/>
    </row>
    <row r="105" spans="1:7" s="309" customFormat="1" x14ac:dyDescent="0.2">
      <c r="A105" s="486" t="s">
        <v>1711</v>
      </c>
      <c r="B105" s="486" t="s">
        <v>1710</v>
      </c>
      <c r="C105" s="488" t="s">
        <v>1709</v>
      </c>
      <c r="D105" s="514">
        <v>166325.54812999998</v>
      </c>
      <c r="E105" s="514">
        <v>220990.07162</v>
      </c>
      <c r="F105" s="492"/>
      <c r="G105" s="491"/>
    </row>
    <row r="106" spans="1:7" s="309" customFormat="1" x14ac:dyDescent="0.2">
      <c r="A106" s="526" t="s">
        <v>1705</v>
      </c>
      <c r="B106" s="526" t="s">
        <v>1704</v>
      </c>
      <c r="C106" s="525" t="s">
        <v>100</v>
      </c>
      <c r="D106" s="493">
        <v>44485.952239999999</v>
      </c>
      <c r="E106" s="493">
        <v>44219.679429999997</v>
      </c>
      <c r="F106" s="498"/>
      <c r="G106" s="497"/>
    </row>
    <row r="107" spans="1:7" s="309" customFormat="1" x14ac:dyDescent="0.2">
      <c r="A107" s="486" t="s">
        <v>1703</v>
      </c>
      <c r="B107" s="486" t="s">
        <v>1702</v>
      </c>
      <c r="C107" s="488" t="s">
        <v>100</v>
      </c>
      <c r="D107" s="484">
        <v>15175.741880000001</v>
      </c>
      <c r="E107" s="484">
        <v>33636.444109999997</v>
      </c>
      <c r="F107" s="492"/>
      <c r="G107" s="489"/>
    </row>
    <row r="108" spans="1:7" s="550" customFormat="1" x14ac:dyDescent="0.2">
      <c r="A108" s="486" t="s">
        <v>1701</v>
      </c>
      <c r="B108" s="486" t="s">
        <v>1700</v>
      </c>
      <c r="C108" s="488" t="s">
        <v>1699</v>
      </c>
      <c r="D108" s="514">
        <v>0</v>
      </c>
      <c r="E108" s="514">
        <v>981.53301999999996</v>
      </c>
      <c r="F108" s="490"/>
      <c r="G108" s="491"/>
    </row>
    <row r="109" spans="1:7" s="309" customFormat="1" x14ac:dyDescent="0.2">
      <c r="A109" s="486" t="s">
        <v>1698</v>
      </c>
      <c r="B109" s="486" t="s">
        <v>1697</v>
      </c>
      <c r="C109" s="488" t="s">
        <v>1696</v>
      </c>
      <c r="D109" s="514">
        <v>29310.210360000001</v>
      </c>
      <c r="E109" s="514">
        <v>9601.7023000000008</v>
      </c>
      <c r="F109" s="490"/>
      <c r="G109" s="489"/>
    </row>
    <row r="110" spans="1:7" s="309" customFormat="1" x14ac:dyDescent="0.2">
      <c r="A110" s="526" t="s">
        <v>1695</v>
      </c>
      <c r="B110" s="526" t="s">
        <v>1694</v>
      </c>
      <c r="C110" s="525" t="s">
        <v>100</v>
      </c>
      <c r="D110" s="493">
        <v>546719.69712000003</v>
      </c>
      <c r="E110" s="493">
        <v>529807.68036999996</v>
      </c>
      <c r="F110" s="498"/>
      <c r="G110" s="497"/>
    </row>
    <row r="111" spans="1:7" s="309" customFormat="1" x14ac:dyDescent="0.2">
      <c r="A111" s="526" t="s">
        <v>1693</v>
      </c>
      <c r="B111" s="526" t="s">
        <v>1691</v>
      </c>
      <c r="C111" s="525" t="s">
        <v>100</v>
      </c>
      <c r="D111" s="493">
        <v>0</v>
      </c>
      <c r="E111" s="493">
        <v>0</v>
      </c>
      <c r="F111" s="498"/>
      <c r="G111" s="497"/>
    </row>
    <row r="112" spans="1:7" s="550" customFormat="1" x14ac:dyDescent="0.2">
      <c r="A112" s="486" t="s">
        <v>1692</v>
      </c>
      <c r="B112" s="486" t="s">
        <v>1691</v>
      </c>
      <c r="C112" s="488" t="s">
        <v>1690</v>
      </c>
      <c r="D112" s="484"/>
      <c r="E112" s="484"/>
      <c r="F112" s="490"/>
      <c r="G112" s="489"/>
    </row>
    <row r="113" spans="1:7" s="550" customFormat="1" x14ac:dyDescent="0.2">
      <c r="A113" s="526" t="s">
        <v>1689</v>
      </c>
      <c r="B113" s="526" t="s">
        <v>1688</v>
      </c>
      <c r="C113" s="525" t="s">
        <v>100</v>
      </c>
      <c r="D113" s="493">
        <v>58534.807030000004</v>
      </c>
      <c r="E113" s="493">
        <v>35196.435729999997</v>
      </c>
      <c r="F113" s="498"/>
      <c r="G113" s="497"/>
    </row>
    <row r="114" spans="1:7" s="309" customFormat="1" x14ac:dyDescent="0.2">
      <c r="A114" s="486" t="s">
        <v>1687</v>
      </c>
      <c r="B114" s="486" t="s">
        <v>1686</v>
      </c>
      <c r="C114" s="488" t="s">
        <v>1685</v>
      </c>
      <c r="D114" s="484">
        <v>439.59300000000002</v>
      </c>
      <c r="E114" s="484"/>
      <c r="F114" s="490"/>
      <c r="G114" s="489"/>
    </row>
    <row r="115" spans="1:7" s="550" customFormat="1" x14ac:dyDescent="0.2">
      <c r="A115" s="486" t="s">
        <v>1684</v>
      </c>
      <c r="B115" s="486" t="s">
        <v>1683</v>
      </c>
      <c r="C115" s="488" t="s">
        <v>1682</v>
      </c>
      <c r="D115" s="514">
        <v>500</v>
      </c>
      <c r="E115" s="514">
        <v>0</v>
      </c>
      <c r="F115" s="490"/>
      <c r="G115" s="489"/>
    </row>
    <row r="116" spans="1:7" s="309" customFormat="1" x14ac:dyDescent="0.2">
      <c r="A116" s="486" t="s">
        <v>1678</v>
      </c>
      <c r="B116" s="486" t="s">
        <v>1677</v>
      </c>
      <c r="C116" s="488" t="s">
        <v>1676</v>
      </c>
      <c r="D116" s="514">
        <v>143.98021</v>
      </c>
      <c r="E116" s="514">
        <v>137.33920999999998</v>
      </c>
      <c r="F116" s="490"/>
      <c r="G116" s="489"/>
    </row>
    <row r="117" spans="1:7" s="309" customFormat="1" x14ac:dyDescent="0.2">
      <c r="A117" s="486" t="s">
        <v>1669</v>
      </c>
      <c r="B117" s="486" t="s">
        <v>1668</v>
      </c>
      <c r="C117" s="488" t="s">
        <v>1667</v>
      </c>
      <c r="D117" s="514">
        <v>4.0999999999999996</v>
      </c>
      <c r="E117" s="514">
        <v>133.28448</v>
      </c>
      <c r="F117" s="490"/>
      <c r="G117" s="489"/>
    </row>
    <row r="118" spans="1:7" s="309" customFormat="1" x14ac:dyDescent="0.2">
      <c r="A118" s="486" t="s">
        <v>1666</v>
      </c>
      <c r="B118" s="486" t="s">
        <v>1665</v>
      </c>
      <c r="C118" s="488" t="s">
        <v>1664</v>
      </c>
      <c r="D118" s="514">
        <v>57447.133820000003</v>
      </c>
      <c r="E118" s="514">
        <v>34925.812039999997</v>
      </c>
      <c r="F118" s="490"/>
      <c r="G118" s="489"/>
    </row>
    <row r="119" spans="1:7" s="309" customFormat="1" x14ac:dyDescent="0.2">
      <c r="A119" s="526" t="s">
        <v>1663</v>
      </c>
      <c r="B119" s="526" t="s">
        <v>1662</v>
      </c>
      <c r="C119" s="525" t="s">
        <v>100</v>
      </c>
      <c r="D119" s="493">
        <v>488184.89009</v>
      </c>
      <c r="E119" s="493">
        <v>494611.24463999999</v>
      </c>
      <c r="F119" s="498"/>
      <c r="G119" s="497"/>
    </row>
    <row r="120" spans="1:7" s="309" customFormat="1" x14ac:dyDescent="0.2">
      <c r="A120" s="486" t="s">
        <v>1661</v>
      </c>
      <c r="B120" s="486" t="s">
        <v>1660</v>
      </c>
      <c r="C120" s="488" t="s">
        <v>1659</v>
      </c>
      <c r="D120" s="484"/>
      <c r="E120" s="484"/>
      <c r="F120" s="490"/>
      <c r="G120" s="489"/>
    </row>
    <row r="121" spans="1:7" s="309" customFormat="1" x14ac:dyDescent="0.2">
      <c r="A121" s="486" t="s">
        <v>1652</v>
      </c>
      <c r="B121" s="486" t="s">
        <v>1651</v>
      </c>
      <c r="C121" s="488" t="s">
        <v>1650</v>
      </c>
      <c r="D121" s="514">
        <v>0</v>
      </c>
      <c r="E121" s="514">
        <v>0</v>
      </c>
      <c r="F121" s="490"/>
      <c r="G121" s="489"/>
    </row>
    <row r="122" spans="1:7" s="550" customFormat="1" x14ac:dyDescent="0.2">
      <c r="A122" s="486" t="s">
        <v>1649</v>
      </c>
      <c r="B122" s="486" t="s">
        <v>1648</v>
      </c>
      <c r="C122" s="488" t="s">
        <v>1647</v>
      </c>
      <c r="D122" s="514">
        <v>47598.044049999997</v>
      </c>
      <c r="E122" s="514">
        <v>35416.55169</v>
      </c>
      <c r="F122" s="492"/>
      <c r="G122" s="491"/>
    </row>
    <row r="123" spans="1:7" s="309" customFormat="1" x14ac:dyDescent="0.2">
      <c r="A123" s="486" t="s">
        <v>1643</v>
      </c>
      <c r="B123" s="486" t="s">
        <v>1642</v>
      </c>
      <c r="C123" s="488" t="s">
        <v>1641</v>
      </c>
      <c r="D123" s="514">
        <v>22671.493770000001</v>
      </c>
      <c r="E123" s="514">
        <v>19963.125030000003</v>
      </c>
      <c r="F123" s="492"/>
      <c r="G123" s="491"/>
    </row>
    <row r="124" spans="1:7" s="309" customFormat="1" ht="12.75" customHeight="1" x14ac:dyDescent="0.2">
      <c r="A124" s="486" t="s">
        <v>1637</v>
      </c>
      <c r="B124" s="486" t="s">
        <v>1636</v>
      </c>
      <c r="C124" s="488" t="s">
        <v>1635</v>
      </c>
      <c r="D124" s="514">
        <v>0</v>
      </c>
      <c r="E124" s="514">
        <v>5100</v>
      </c>
      <c r="F124" s="490"/>
      <c r="G124" s="489"/>
    </row>
    <row r="125" spans="1:7" s="309" customFormat="1" ht="12.75" customHeight="1" x14ac:dyDescent="0.2">
      <c r="A125" s="486" t="s">
        <v>1634</v>
      </c>
      <c r="B125" s="486" t="s">
        <v>1633</v>
      </c>
      <c r="C125" s="488" t="s">
        <v>1632</v>
      </c>
      <c r="D125" s="514">
        <v>159223.505</v>
      </c>
      <c r="E125" s="514">
        <v>132949.13800000001</v>
      </c>
      <c r="F125" s="492"/>
      <c r="G125" s="491"/>
    </row>
    <row r="126" spans="1:7" s="309" customFormat="1" ht="12.75" customHeight="1" x14ac:dyDescent="0.2">
      <c r="A126" s="486" t="s">
        <v>1631</v>
      </c>
      <c r="B126" s="486" t="s">
        <v>1630</v>
      </c>
      <c r="C126" s="488" t="s">
        <v>1629</v>
      </c>
      <c r="D126" s="514">
        <v>24019.813999999998</v>
      </c>
      <c r="E126" s="514">
        <v>29954.168000000001</v>
      </c>
      <c r="F126" s="492"/>
      <c r="G126" s="491"/>
    </row>
    <row r="127" spans="1:7" s="309" customFormat="1" ht="12.75" customHeight="1" x14ac:dyDescent="0.2">
      <c r="A127" s="486" t="s">
        <v>1628</v>
      </c>
      <c r="B127" s="486" t="s">
        <v>1627</v>
      </c>
      <c r="C127" s="488" t="s">
        <v>1626</v>
      </c>
      <c r="D127" s="514">
        <v>75670.127800000002</v>
      </c>
      <c r="E127" s="514">
        <v>71204.565499999997</v>
      </c>
      <c r="F127" s="492"/>
      <c r="G127" s="491"/>
    </row>
    <row r="128" spans="1:7" s="309" customFormat="1" ht="12.75" customHeight="1" x14ac:dyDescent="0.2">
      <c r="A128" s="486" t="s">
        <v>1625</v>
      </c>
      <c r="B128" s="486" t="s">
        <v>1624</v>
      </c>
      <c r="C128" s="488" t="s">
        <v>1623</v>
      </c>
      <c r="D128" s="514">
        <v>32417.306</v>
      </c>
      <c r="E128" s="514">
        <v>30609.800600000002</v>
      </c>
      <c r="F128" s="492"/>
      <c r="G128" s="491"/>
    </row>
    <row r="129" spans="1:7" s="309" customFormat="1" ht="12.75" customHeight="1" x14ac:dyDescent="0.2">
      <c r="A129" s="486" t="s">
        <v>1622</v>
      </c>
      <c r="B129" s="486" t="s">
        <v>1621</v>
      </c>
      <c r="C129" s="488" t="s">
        <v>1620</v>
      </c>
      <c r="D129" s="514">
        <v>0</v>
      </c>
      <c r="E129" s="514">
        <v>183.392</v>
      </c>
      <c r="F129" s="492"/>
      <c r="G129" s="491"/>
    </row>
    <row r="130" spans="1:7" s="309" customFormat="1" ht="12.75" customHeight="1" x14ac:dyDescent="0.2">
      <c r="A130" s="486" t="s">
        <v>1619</v>
      </c>
      <c r="B130" s="486" t="s">
        <v>1618</v>
      </c>
      <c r="C130" s="488" t="s">
        <v>1617</v>
      </c>
      <c r="D130" s="514">
        <v>364.77</v>
      </c>
      <c r="E130" s="514">
        <v>849.28300000000002</v>
      </c>
      <c r="F130" s="490"/>
      <c r="G130" s="489"/>
    </row>
    <row r="131" spans="1:7" s="309" customFormat="1" ht="12.75" customHeight="1" x14ac:dyDescent="0.2">
      <c r="A131" s="486" t="s">
        <v>1616</v>
      </c>
      <c r="B131" s="486" t="s">
        <v>1615</v>
      </c>
      <c r="C131" s="488" t="s">
        <v>1614</v>
      </c>
      <c r="D131" s="514">
        <v>28351.028999999999</v>
      </c>
      <c r="E131" s="514">
        <v>24969.677</v>
      </c>
      <c r="F131" s="492"/>
      <c r="G131" s="491"/>
    </row>
    <row r="132" spans="1:7" s="309" customFormat="1" ht="12.75" customHeight="1" x14ac:dyDescent="0.2">
      <c r="A132" s="486" t="s">
        <v>1613</v>
      </c>
      <c r="B132" s="486" t="s">
        <v>169</v>
      </c>
      <c r="C132" s="488" t="s">
        <v>1612</v>
      </c>
      <c r="D132" s="514">
        <v>5729.9664599999996</v>
      </c>
      <c r="E132" s="514">
        <v>4895.0870000000004</v>
      </c>
      <c r="F132" s="490"/>
      <c r="G132" s="489"/>
    </row>
    <row r="133" spans="1:7" s="309" customFormat="1" ht="12.75" customHeight="1" x14ac:dyDescent="0.2">
      <c r="A133" s="486" t="s">
        <v>1611</v>
      </c>
      <c r="B133" s="486" t="s">
        <v>1610</v>
      </c>
      <c r="C133" s="488" t="s">
        <v>1609</v>
      </c>
      <c r="D133" s="514">
        <v>0</v>
      </c>
      <c r="E133" s="514">
        <v>8.4971499999999995</v>
      </c>
      <c r="F133" s="492"/>
      <c r="G133" s="491"/>
    </row>
    <row r="134" spans="1:7" s="309" customFormat="1" ht="12.75" customHeight="1" x14ac:dyDescent="0.2">
      <c r="A134" s="486" t="s">
        <v>1608</v>
      </c>
      <c r="B134" s="486" t="s">
        <v>1607</v>
      </c>
      <c r="C134" s="488" t="s">
        <v>1606</v>
      </c>
      <c r="D134" s="514">
        <v>29.754000000000001</v>
      </c>
      <c r="E134" s="514">
        <v>223.77199999999999</v>
      </c>
      <c r="F134" s="490"/>
      <c r="G134" s="489"/>
    </row>
    <row r="135" spans="1:7" s="309" customFormat="1" ht="12.75" customHeight="1" x14ac:dyDescent="0.2">
      <c r="A135" s="486" t="s">
        <v>1605</v>
      </c>
      <c r="B135" s="486" t="s">
        <v>1604</v>
      </c>
      <c r="C135" s="488" t="s">
        <v>1603</v>
      </c>
      <c r="D135" s="514">
        <v>315.23957999999999</v>
      </c>
      <c r="E135" s="514">
        <v>467.10452000000004</v>
      </c>
      <c r="F135" s="492"/>
      <c r="G135" s="491"/>
    </row>
    <row r="136" spans="1:7" s="309" customFormat="1" ht="12.75" customHeight="1" x14ac:dyDescent="0.2">
      <c r="A136" s="486" t="s">
        <v>1587</v>
      </c>
      <c r="B136" s="486" t="s">
        <v>1586</v>
      </c>
      <c r="C136" s="488" t="s">
        <v>1585</v>
      </c>
      <c r="D136" s="514">
        <v>29625.517039999999</v>
      </c>
      <c r="E136" s="514">
        <v>57647.179170000003</v>
      </c>
      <c r="F136" s="490"/>
      <c r="G136" s="489"/>
    </row>
    <row r="137" spans="1:7" s="309" customFormat="1" ht="12.75" customHeight="1" x14ac:dyDescent="0.2">
      <c r="A137" s="487" t="s">
        <v>1581</v>
      </c>
      <c r="B137" s="486" t="s">
        <v>1580</v>
      </c>
      <c r="C137" s="488" t="s">
        <v>1579</v>
      </c>
      <c r="D137" s="514">
        <v>9844.3466099999987</v>
      </c>
      <c r="E137" s="514">
        <v>7514.27351</v>
      </c>
      <c r="F137" s="492"/>
      <c r="G137" s="491"/>
    </row>
    <row r="138" spans="1:7" s="309" customFormat="1" ht="12.75" customHeight="1" x14ac:dyDescent="0.2">
      <c r="A138" s="486" t="s">
        <v>1578</v>
      </c>
      <c r="B138" s="486" t="s">
        <v>1577</v>
      </c>
      <c r="C138" s="488" t="s">
        <v>1576</v>
      </c>
      <c r="D138" s="514">
        <v>20905.256309999997</v>
      </c>
      <c r="E138" s="514">
        <v>15261.401179999999</v>
      </c>
      <c r="F138" s="490"/>
      <c r="G138" s="489"/>
    </row>
    <row r="139" spans="1:7" s="309" customFormat="1" ht="12.75" customHeight="1" x14ac:dyDescent="0.2">
      <c r="A139" s="486" t="s">
        <v>1575</v>
      </c>
      <c r="B139" s="486" t="s">
        <v>1574</v>
      </c>
      <c r="C139" s="488" t="s">
        <v>1573</v>
      </c>
      <c r="D139" s="514">
        <v>15941.903990000001</v>
      </c>
      <c r="E139" s="514">
        <v>31931.560809999999</v>
      </c>
      <c r="F139" s="492"/>
      <c r="G139" s="491"/>
    </row>
    <row r="140" spans="1:7" s="309" customFormat="1" ht="12.75" customHeight="1" x14ac:dyDescent="0.2">
      <c r="A140" s="482" t="s">
        <v>1572</v>
      </c>
      <c r="B140" s="482" t="s">
        <v>1571</v>
      </c>
      <c r="C140" s="481" t="s">
        <v>1570</v>
      </c>
      <c r="D140" s="549">
        <v>15476.816480000001</v>
      </c>
      <c r="E140" s="549">
        <v>25462.66848</v>
      </c>
      <c r="F140" s="490"/>
      <c r="G140" s="489"/>
    </row>
    <row r="141" spans="1:7" s="309" customFormat="1" ht="12.75" customHeight="1" x14ac:dyDescent="0.2">
      <c r="C141" s="302"/>
      <c r="D141" s="479"/>
      <c r="E141" s="479"/>
      <c r="F141" s="479"/>
      <c r="G141" s="479"/>
    </row>
    <row r="142" spans="1:7" s="309" customFormat="1" ht="12.75" customHeight="1" x14ac:dyDescent="0.2">
      <c r="C142" s="302"/>
      <c r="D142" s="479"/>
      <c r="E142" s="479"/>
      <c r="F142" s="479"/>
      <c r="G142" s="479"/>
    </row>
    <row r="143" spans="1:7" s="309" customFormat="1" ht="12.75" customHeight="1" x14ac:dyDescent="0.2">
      <c r="C143" s="302"/>
      <c r="D143" s="479"/>
      <c r="E143" s="479"/>
      <c r="F143" s="479"/>
      <c r="G143" s="479"/>
    </row>
    <row r="144" spans="1:7" s="309" customFormat="1" ht="12.75" customHeight="1" x14ac:dyDescent="0.2">
      <c r="C144" s="302"/>
      <c r="D144" s="479"/>
      <c r="E144" s="479"/>
      <c r="F144" s="479"/>
      <c r="G144" s="479"/>
    </row>
    <row r="145" spans="1:7" s="309" customFormat="1" ht="12.75" customHeight="1" x14ac:dyDescent="0.2">
      <c r="C145" s="302"/>
      <c r="D145" s="479"/>
      <c r="E145" s="479"/>
      <c r="F145" s="479"/>
      <c r="G145" s="479"/>
    </row>
    <row r="146" spans="1:7" s="309" customFormat="1" ht="12.75" customHeight="1" x14ac:dyDescent="0.2">
      <c r="C146" s="302"/>
      <c r="D146" s="479"/>
      <c r="E146" s="479"/>
      <c r="F146" s="479"/>
      <c r="G146" s="479"/>
    </row>
    <row r="147" spans="1:7" s="309" customFormat="1" x14ac:dyDescent="0.2">
      <c r="C147" s="302"/>
      <c r="D147" s="479"/>
      <c r="E147" s="479"/>
      <c r="F147" s="479"/>
      <c r="G147" s="479"/>
    </row>
    <row r="148" spans="1:7" x14ac:dyDescent="0.2">
      <c r="A148" s="309"/>
      <c r="B148" s="309"/>
      <c r="C148" s="302"/>
      <c r="D148" s="479"/>
      <c r="E148" s="479"/>
      <c r="F148" s="479"/>
      <c r="G148" s="479"/>
    </row>
    <row r="149" spans="1:7" x14ac:dyDescent="0.2">
      <c r="A149" s="309"/>
      <c r="B149" s="309"/>
      <c r="C149" s="302"/>
      <c r="D149" s="479"/>
      <c r="E149" s="479"/>
      <c r="F149" s="479"/>
      <c r="G149" s="479"/>
    </row>
    <row r="150" spans="1:7" x14ac:dyDescent="0.2">
      <c r="A150" s="309"/>
      <c r="B150" s="309"/>
      <c r="C150" s="302"/>
      <c r="D150" s="479"/>
      <c r="E150" s="479"/>
      <c r="F150" s="479"/>
      <c r="G150" s="479"/>
    </row>
    <row r="151" spans="1:7" x14ac:dyDescent="0.2">
      <c r="A151" s="309"/>
      <c r="B151" s="309"/>
      <c r="C151" s="302"/>
      <c r="D151" s="479"/>
      <c r="E151" s="479"/>
      <c r="F151" s="479"/>
      <c r="G151" s="479"/>
    </row>
    <row r="152" spans="1:7" x14ac:dyDescent="0.2">
      <c r="A152" s="309"/>
      <c r="B152" s="309"/>
      <c r="C152" s="302"/>
      <c r="D152" s="479"/>
      <c r="E152" s="479"/>
      <c r="F152" s="479"/>
      <c r="G152" s="479"/>
    </row>
    <row r="153" spans="1:7" x14ac:dyDescent="0.2">
      <c r="A153" s="478"/>
      <c r="D153" s="479"/>
      <c r="E153" s="479"/>
      <c r="F153" s="479"/>
      <c r="G153" s="479"/>
    </row>
    <row r="154" spans="1:7" x14ac:dyDescent="0.2">
      <c r="A154" s="478"/>
      <c r="D154" s="479"/>
      <c r="E154" s="479"/>
      <c r="F154" s="479"/>
      <c r="G154" s="479"/>
    </row>
    <row r="155" spans="1:7" x14ac:dyDescent="0.2">
      <c r="A155" s="478"/>
      <c r="D155" s="479"/>
      <c r="E155" s="479"/>
      <c r="F155" s="479"/>
      <c r="G155" s="479"/>
    </row>
    <row r="156" spans="1:7" x14ac:dyDescent="0.2">
      <c r="A156" s="478"/>
      <c r="D156" s="479"/>
      <c r="E156" s="479"/>
      <c r="F156" s="479"/>
      <c r="G156" s="479"/>
    </row>
    <row r="157" spans="1:7" x14ac:dyDescent="0.2">
      <c r="A157" s="478"/>
      <c r="D157" s="479"/>
      <c r="E157" s="479"/>
      <c r="F157" s="479"/>
      <c r="G157" s="479"/>
    </row>
    <row r="158" spans="1:7" x14ac:dyDescent="0.2">
      <c r="A158" s="478"/>
      <c r="D158" s="479"/>
      <c r="E158" s="479"/>
      <c r="F158" s="479"/>
      <c r="G158" s="479"/>
    </row>
    <row r="159" spans="1:7" x14ac:dyDescent="0.2">
      <c r="A159" s="478"/>
      <c r="D159" s="479"/>
      <c r="E159" s="479"/>
      <c r="F159" s="479"/>
      <c r="G159" s="479"/>
    </row>
    <row r="160" spans="1:7" x14ac:dyDescent="0.2">
      <c r="A160" s="478"/>
      <c r="D160" s="479"/>
      <c r="E160" s="479"/>
      <c r="F160" s="479"/>
      <c r="G160" s="479"/>
    </row>
    <row r="161" spans="1:7" x14ac:dyDescent="0.2">
      <c r="A161" s="478"/>
      <c r="D161" s="479"/>
      <c r="E161" s="479"/>
      <c r="F161" s="479"/>
      <c r="G161" s="479"/>
    </row>
    <row r="162" spans="1:7" x14ac:dyDescent="0.2">
      <c r="A162" s="478"/>
      <c r="D162" s="479"/>
      <c r="E162" s="479"/>
      <c r="F162" s="479"/>
      <c r="G162" s="479"/>
    </row>
    <row r="163" spans="1:7" x14ac:dyDescent="0.2">
      <c r="A163" s="478"/>
      <c r="D163" s="479"/>
      <c r="E163" s="479"/>
      <c r="F163" s="479"/>
      <c r="G163" s="479"/>
    </row>
    <row r="164" spans="1:7" x14ac:dyDescent="0.2">
      <c r="A164" s="478"/>
      <c r="D164" s="479"/>
      <c r="E164" s="479"/>
      <c r="F164" s="479"/>
      <c r="G164" s="479"/>
    </row>
    <row r="165" spans="1:7" x14ac:dyDescent="0.2">
      <c r="A165" s="478"/>
      <c r="D165" s="479"/>
      <c r="E165" s="479"/>
      <c r="F165" s="479"/>
      <c r="G165" s="479"/>
    </row>
    <row r="166" spans="1:7" x14ac:dyDescent="0.2">
      <c r="A166" s="478"/>
      <c r="D166" s="479"/>
      <c r="E166" s="479"/>
      <c r="F166" s="479"/>
      <c r="G166" s="479"/>
    </row>
    <row r="167" spans="1:7" x14ac:dyDescent="0.2">
      <c r="A167" s="478"/>
      <c r="D167" s="479"/>
      <c r="E167" s="479"/>
      <c r="F167" s="479"/>
      <c r="G167" s="479"/>
    </row>
    <row r="168" spans="1:7" x14ac:dyDescent="0.2">
      <c r="A168" s="478"/>
      <c r="D168" s="479"/>
      <c r="E168" s="479"/>
      <c r="F168" s="479"/>
      <c r="G168" s="479"/>
    </row>
    <row r="169" spans="1:7" x14ac:dyDescent="0.2">
      <c r="A169" s="478"/>
      <c r="D169" s="479"/>
      <c r="E169" s="479"/>
      <c r="F169" s="479"/>
      <c r="G169" s="479"/>
    </row>
    <row r="170" spans="1:7" x14ac:dyDescent="0.2">
      <c r="A170" s="478"/>
      <c r="D170" s="479"/>
      <c r="E170" s="479"/>
      <c r="F170" s="479"/>
      <c r="G170" s="479"/>
    </row>
    <row r="171" spans="1:7" x14ac:dyDescent="0.2">
      <c r="A171" s="478"/>
      <c r="D171" s="479"/>
      <c r="E171" s="479"/>
      <c r="F171" s="479"/>
      <c r="G171" s="479"/>
    </row>
    <row r="172" spans="1:7" x14ac:dyDescent="0.2">
      <c r="A172" s="478"/>
      <c r="D172" s="479"/>
      <c r="E172" s="479"/>
      <c r="F172" s="479"/>
      <c r="G172" s="479"/>
    </row>
    <row r="173" spans="1:7" x14ac:dyDescent="0.2">
      <c r="A173" s="478"/>
      <c r="D173" s="479"/>
      <c r="E173" s="479"/>
      <c r="F173" s="479"/>
      <c r="G173" s="479"/>
    </row>
    <row r="174" spans="1:7" x14ac:dyDescent="0.2">
      <c r="A174" s="478"/>
      <c r="D174" s="479"/>
      <c r="E174" s="479"/>
      <c r="F174" s="479"/>
      <c r="G174" s="479"/>
    </row>
    <row r="175" spans="1:7" x14ac:dyDescent="0.2">
      <c r="A175" s="478"/>
      <c r="D175" s="479"/>
      <c r="E175" s="479"/>
      <c r="F175" s="479"/>
      <c r="G175" s="479"/>
    </row>
    <row r="176" spans="1:7" x14ac:dyDescent="0.2">
      <c r="A176" s="478"/>
      <c r="D176" s="479"/>
      <c r="E176" s="479"/>
      <c r="F176" s="479"/>
      <c r="G176" s="479"/>
    </row>
    <row r="177" spans="1:7" x14ac:dyDescent="0.2">
      <c r="A177" s="478"/>
      <c r="D177" s="479"/>
      <c r="E177" s="479"/>
      <c r="F177" s="479"/>
      <c r="G177" s="479"/>
    </row>
    <row r="178" spans="1:7" x14ac:dyDescent="0.2">
      <c r="A178" s="478"/>
      <c r="D178" s="479"/>
      <c r="E178" s="479"/>
      <c r="F178" s="479"/>
      <c r="G178" s="479"/>
    </row>
    <row r="179" spans="1:7" x14ac:dyDescent="0.2">
      <c r="A179" s="478"/>
      <c r="D179" s="479"/>
      <c r="E179" s="479"/>
      <c r="F179" s="479"/>
      <c r="G179" s="479"/>
    </row>
    <row r="180" spans="1:7" x14ac:dyDescent="0.2">
      <c r="A180" s="478"/>
      <c r="D180" s="479"/>
      <c r="E180" s="479"/>
      <c r="F180" s="479"/>
      <c r="G180" s="479"/>
    </row>
    <row r="181" spans="1:7" x14ac:dyDescent="0.2">
      <c r="A181" s="478"/>
      <c r="D181" s="479"/>
      <c r="E181" s="479"/>
      <c r="F181" s="479"/>
      <c r="G181" s="479"/>
    </row>
    <row r="182" spans="1:7" x14ac:dyDescent="0.2">
      <c r="A182" s="478"/>
      <c r="D182" s="479"/>
      <c r="E182" s="479"/>
      <c r="F182" s="479"/>
      <c r="G182" s="479"/>
    </row>
    <row r="183" spans="1:7" x14ac:dyDescent="0.2">
      <c r="A183" s="478"/>
      <c r="D183" s="479"/>
      <c r="E183" s="479"/>
      <c r="F183" s="479"/>
      <c r="G183" s="479"/>
    </row>
    <row r="184" spans="1:7" x14ac:dyDescent="0.2">
      <c r="A184" s="478"/>
      <c r="D184" s="479"/>
      <c r="E184" s="479"/>
      <c r="F184" s="479"/>
      <c r="G184" s="479"/>
    </row>
    <row r="185" spans="1:7" x14ac:dyDescent="0.2">
      <c r="A185" s="478"/>
      <c r="D185" s="479"/>
      <c r="E185" s="479"/>
      <c r="F185" s="479"/>
      <c r="G185" s="479"/>
    </row>
    <row r="186" spans="1:7" x14ac:dyDescent="0.2">
      <c r="A186" s="478"/>
      <c r="D186" s="479"/>
      <c r="E186" s="479"/>
      <c r="F186" s="479"/>
      <c r="G186" s="479"/>
    </row>
    <row r="187" spans="1:7" x14ac:dyDescent="0.2">
      <c r="A187" s="478"/>
      <c r="D187" s="479"/>
      <c r="E187" s="479"/>
      <c r="F187" s="479"/>
      <c r="G187" s="479"/>
    </row>
    <row r="188" spans="1:7" x14ac:dyDescent="0.2">
      <c r="A188" s="478"/>
      <c r="D188" s="479"/>
      <c r="E188" s="479"/>
      <c r="F188" s="479"/>
      <c r="G188" s="479"/>
    </row>
    <row r="189" spans="1:7" x14ac:dyDescent="0.2">
      <c r="A189" s="478"/>
      <c r="D189" s="479"/>
      <c r="E189" s="479"/>
      <c r="F189" s="479"/>
      <c r="G189" s="479"/>
    </row>
    <row r="190" spans="1:7" x14ac:dyDescent="0.2">
      <c r="A190" s="478"/>
      <c r="D190" s="479"/>
      <c r="E190" s="479"/>
      <c r="F190" s="479"/>
      <c r="G190" s="479"/>
    </row>
    <row r="191" spans="1:7" x14ac:dyDescent="0.2">
      <c r="A191" s="478"/>
      <c r="D191" s="479"/>
      <c r="E191" s="479"/>
      <c r="F191" s="479"/>
      <c r="G191" s="479"/>
    </row>
  </sheetData>
  <mergeCells count="10">
    <mergeCell ref="A89:B90"/>
    <mergeCell ref="C89:C90"/>
    <mergeCell ref="D89:E89"/>
    <mergeCell ref="A1:G1"/>
    <mergeCell ref="A2:G2"/>
    <mergeCell ref="D6:F6"/>
    <mergeCell ref="G6:G7"/>
    <mergeCell ref="D5:G5"/>
    <mergeCell ref="C5:C7"/>
    <mergeCell ref="A5:B7"/>
  </mergeCells>
  <printOptions horizontalCentered="1"/>
  <pageMargins left="0.39370078740157483" right="0.39370078740157483" top="0.59055118110236227" bottom="0.39370078740157483" header="0.31496062992125984" footer="0.11811023622047245"/>
  <pageSetup paperSize="9" scale="83" firstPageNumber="498" fitToHeight="2" orientation="portrait" useFirstPageNumber="1" r:id="rId1"/>
  <headerFooter>
    <oddHeader>&amp;L&amp;"Tahoma,Kurzíva"Závěrečný účet za rok 2016&amp;R&amp;"Tahoma,Kurzíva"Tabulka č. 41</oddHeader>
    <oddFooter>&amp;C&amp;"Tahoma,Obyčejné"&amp;P</oddFooter>
  </headerFooter>
  <rowBreaks count="1" manualBreakCount="1">
    <brk id="74" max="6"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showGridLines="0" view="pageBreakPreview" zoomScaleNormal="100" zoomScaleSheetLayoutView="100" workbookViewId="0">
      <selection activeCell="J35" sqref="J35"/>
    </sheetView>
  </sheetViews>
  <sheetFormatPr defaultRowHeight="12.75" x14ac:dyDescent="0.2"/>
  <cols>
    <col min="1" max="1" width="6.7109375" style="183" customWidth="1"/>
    <col min="2" max="2" width="54.7109375" style="183" customWidth="1"/>
    <col min="3" max="3" width="8.5703125" style="367" customWidth="1"/>
    <col min="4" max="7" width="15.42578125" style="183" customWidth="1"/>
    <col min="8" max="16384" width="9.140625" style="183"/>
  </cols>
  <sheetData>
    <row r="1" spans="1:7" s="567" customFormat="1" ht="18" customHeight="1" x14ac:dyDescent="0.2">
      <c r="A1" s="1207" t="s">
        <v>2011</v>
      </c>
      <c r="B1" s="1207"/>
      <c r="C1" s="1207"/>
      <c r="D1" s="1207"/>
      <c r="E1" s="1207"/>
      <c r="F1" s="1207"/>
      <c r="G1" s="1207"/>
    </row>
    <row r="2" spans="1:7" s="566" customFormat="1" ht="18" customHeight="1" x14ac:dyDescent="0.2">
      <c r="A2" s="1207" t="s">
        <v>2204</v>
      </c>
      <c r="B2" s="1207"/>
      <c r="C2" s="1207"/>
      <c r="D2" s="1207"/>
      <c r="E2" s="1207"/>
      <c r="F2" s="1207"/>
      <c r="G2" s="1207"/>
    </row>
    <row r="4" spans="1:7" ht="12.75" customHeight="1" x14ac:dyDescent="0.2">
      <c r="A4" s="565"/>
      <c r="B4" s="564"/>
      <c r="C4" s="563"/>
      <c r="D4" s="562">
        <v>1</v>
      </c>
      <c r="E4" s="562">
        <v>2</v>
      </c>
      <c r="F4" s="562">
        <v>3</v>
      </c>
      <c r="G4" s="562">
        <v>4</v>
      </c>
    </row>
    <row r="5" spans="1:7" s="559" customFormat="1" ht="12.75" customHeight="1" x14ac:dyDescent="0.2">
      <c r="A5" s="1233" t="s">
        <v>2201</v>
      </c>
      <c r="B5" s="1234"/>
      <c r="C5" s="1231" t="s">
        <v>1752</v>
      </c>
      <c r="D5" s="1230" t="s">
        <v>2194</v>
      </c>
      <c r="E5" s="1230"/>
      <c r="F5" s="1230" t="s">
        <v>2193</v>
      </c>
      <c r="G5" s="1230"/>
    </row>
    <row r="6" spans="1:7" s="559" customFormat="1" ht="21" x14ac:dyDescent="0.2">
      <c r="A6" s="1235"/>
      <c r="B6" s="1236"/>
      <c r="C6" s="1232"/>
      <c r="D6" s="561" t="s">
        <v>2192</v>
      </c>
      <c r="E6" s="561" t="s">
        <v>2191</v>
      </c>
      <c r="F6" s="560" t="s">
        <v>2192</v>
      </c>
      <c r="G6" s="560" t="s">
        <v>2191</v>
      </c>
    </row>
    <row r="7" spans="1:7" s="559" customFormat="1" x14ac:dyDescent="0.2">
      <c r="A7" s="526" t="s">
        <v>2005</v>
      </c>
      <c r="B7" s="526" t="s">
        <v>2190</v>
      </c>
      <c r="C7" s="525" t="s">
        <v>100</v>
      </c>
      <c r="D7" s="558">
        <v>4538397.6267700009</v>
      </c>
      <c r="E7" s="569">
        <v>166989.7144</v>
      </c>
      <c r="F7" s="558">
        <v>4489849.1932200007</v>
      </c>
      <c r="G7" s="569">
        <v>163394.77484999999</v>
      </c>
    </row>
    <row r="8" spans="1:7" x14ac:dyDescent="0.2">
      <c r="A8" s="495" t="s">
        <v>2003</v>
      </c>
      <c r="B8" s="495" t="s">
        <v>2189</v>
      </c>
      <c r="C8" s="536" t="s">
        <v>100</v>
      </c>
      <c r="D8" s="558">
        <v>4537557.5298199998</v>
      </c>
      <c r="E8" s="569">
        <v>165755.25783000002</v>
      </c>
      <c r="F8" s="558">
        <v>4476864.6488100002</v>
      </c>
      <c r="G8" s="569">
        <v>162228.80804</v>
      </c>
    </row>
    <row r="9" spans="1:7" x14ac:dyDescent="0.2">
      <c r="A9" s="513" t="s">
        <v>2001</v>
      </c>
      <c r="B9" s="513" t="s">
        <v>2188</v>
      </c>
      <c r="C9" s="535" t="s">
        <v>2187</v>
      </c>
      <c r="D9" s="524">
        <v>236332.34724</v>
      </c>
      <c r="E9" s="524">
        <v>30581.758760000001</v>
      </c>
      <c r="F9" s="524">
        <v>304414.88725000003</v>
      </c>
      <c r="G9" s="524">
        <v>37695.760439999998</v>
      </c>
    </row>
    <row r="10" spans="1:7" x14ac:dyDescent="0.2">
      <c r="A10" s="486" t="s">
        <v>1998</v>
      </c>
      <c r="B10" s="486" t="s">
        <v>2186</v>
      </c>
      <c r="C10" s="488" t="s">
        <v>2185</v>
      </c>
      <c r="D10" s="524">
        <v>208525.19196</v>
      </c>
      <c r="E10" s="524">
        <v>25587.869289999999</v>
      </c>
      <c r="F10" s="524">
        <v>204235.47308000003</v>
      </c>
      <c r="G10" s="524">
        <v>27021.065059999997</v>
      </c>
    </row>
    <row r="11" spans="1:7" x14ac:dyDescent="0.2">
      <c r="A11" s="486" t="s">
        <v>1995</v>
      </c>
      <c r="B11" s="486" t="s">
        <v>2184</v>
      </c>
      <c r="C11" s="488" t="s">
        <v>2183</v>
      </c>
      <c r="D11" s="524">
        <v>269.98133000000001</v>
      </c>
      <c r="E11" s="524">
        <v>49.237480000000005</v>
      </c>
      <c r="F11" s="524">
        <v>145.089</v>
      </c>
      <c r="G11" s="524"/>
    </row>
    <row r="12" spans="1:7" x14ac:dyDescent="0.2">
      <c r="A12" s="486" t="s">
        <v>1993</v>
      </c>
      <c r="B12" s="486" t="s">
        <v>2182</v>
      </c>
      <c r="C12" s="488" t="s">
        <v>2181</v>
      </c>
      <c r="D12" s="524">
        <v>1273.96335</v>
      </c>
      <c r="E12" s="524">
        <v>5702.0289199999997</v>
      </c>
      <c r="F12" s="524">
        <v>1414.91913</v>
      </c>
      <c r="G12" s="524">
        <v>5480.4444400000002</v>
      </c>
    </row>
    <row r="13" spans="1:7" x14ac:dyDescent="0.2">
      <c r="A13" s="486" t="s">
        <v>1990</v>
      </c>
      <c r="B13" s="486" t="s">
        <v>2180</v>
      </c>
      <c r="C13" s="488" t="s">
        <v>2179</v>
      </c>
      <c r="D13" s="524">
        <v>-989.29882999999995</v>
      </c>
      <c r="E13" s="524"/>
      <c r="F13" s="524">
        <v>-483.18741999999997</v>
      </c>
      <c r="G13" s="524"/>
    </row>
    <row r="14" spans="1:7" x14ac:dyDescent="0.2">
      <c r="A14" s="486" t="s">
        <v>1987</v>
      </c>
      <c r="B14" s="486" t="s">
        <v>2178</v>
      </c>
      <c r="C14" s="488" t="s">
        <v>2177</v>
      </c>
      <c r="D14" s="524">
        <v>-615.54833999999994</v>
      </c>
      <c r="E14" s="524">
        <v>-423.84315999999995</v>
      </c>
      <c r="F14" s="524">
        <v>-657.11589000000004</v>
      </c>
      <c r="G14" s="524">
        <v>-347.29651000000001</v>
      </c>
    </row>
    <row r="15" spans="1:7" x14ac:dyDescent="0.2">
      <c r="A15" s="486" t="s">
        <v>1984</v>
      </c>
      <c r="B15" s="486" t="s">
        <v>2176</v>
      </c>
      <c r="C15" s="488" t="s">
        <v>2175</v>
      </c>
      <c r="D15" s="524">
        <v>-23.393990000000002</v>
      </c>
      <c r="E15" s="524">
        <v>5067.6714900000006</v>
      </c>
      <c r="F15" s="524">
        <v>-115.23052</v>
      </c>
      <c r="G15" s="524">
        <v>-2944.0022999999997</v>
      </c>
    </row>
    <row r="16" spans="1:7" x14ac:dyDescent="0.2">
      <c r="A16" s="486" t="s">
        <v>1981</v>
      </c>
      <c r="B16" s="486" t="s">
        <v>284</v>
      </c>
      <c r="C16" s="488" t="s">
        <v>2174</v>
      </c>
      <c r="D16" s="524">
        <v>167088.55547999998</v>
      </c>
      <c r="E16" s="524">
        <v>4136.2258400000001</v>
      </c>
      <c r="F16" s="524">
        <v>148944.55872999999</v>
      </c>
      <c r="G16" s="524">
        <v>6213.5674200000003</v>
      </c>
    </row>
    <row r="17" spans="1:7" x14ac:dyDescent="0.2">
      <c r="A17" s="486" t="s">
        <v>1978</v>
      </c>
      <c r="B17" s="486" t="s">
        <v>2173</v>
      </c>
      <c r="C17" s="488" t="s">
        <v>2172</v>
      </c>
      <c r="D17" s="524">
        <v>19732.938329999997</v>
      </c>
      <c r="E17" s="524">
        <v>119.88918</v>
      </c>
      <c r="F17" s="524">
        <v>26443.825270000001</v>
      </c>
      <c r="G17" s="524">
        <v>76.808160000000001</v>
      </c>
    </row>
    <row r="18" spans="1:7" x14ac:dyDescent="0.2">
      <c r="A18" s="486" t="s">
        <v>2171</v>
      </c>
      <c r="B18" s="486" t="s">
        <v>2170</v>
      </c>
      <c r="C18" s="488" t="s">
        <v>2169</v>
      </c>
      <c r="D18" s="524">
        <v>974.44657999999993</v>
      </c>
      <c r="E18" s="524">
        <v>196.97507999999999</v>
      </c>
      <c r="F18" s="524">
        <v>799.05868999999996</v>
      </c>
      <c r="G18" s="524">
        <v>127.09231</v>
      </c>
    </row>
    <row r="19" spans="1:7" x14ac:dyDescent="0.2">
      <c r="A19" s="486" t="s">
        <v>2168</v>
      </c>
      <c r="B19" s="486" t="s">
        <v>2167</v>
      </c>
      <c r="C19" s="488" t="s">
        <v>2166</v>
      </c>
      <c r="D19" s="524">
        <v>-9282.5762500000001</v>
      </c>
      <c r="E19" s="524">
        <v>-299.25328000000002</v>
      </c>
      <c r="F19" s="524">
        <v>-10488.511980000001</v>
      </c>
      <c r="G19" s="524">
        <v>-162.05175</v>
      </c>
    </row>
    <row r="20" spans="1:7" x14ac:dyDescent="0.2">
      <c r="A20" s="486" t="s">
        <v>2165</v>
      </c>
      <c r="B20" s="486" t="s">
        <v>2164</v>
      </c>
      <c r="C20" s="488" t="s">
        <v>2163</v>
      </c>
      <c r="D20" s="524">
        <v>199797.13511</v>
      </c>
      <c r="E20" s="524">
        <v>19047.149249999999</v>
      </c>
      <c r="F20" s="524">
        <v>228668.95324999999</v>
      </c>
      <c r="G20" s="524">
        <v>18657.944469999999</v>
      </c>
    </row>
    <row r="21" spans="1:7" x14ac:dyDescent="0.2">
      <c r="A21" s="486" t="s">
        <v>2162</v>
      </c>
      <c r="B21" s="486" t="s">
        <v>2161</v>
      </c>
      <c r="C21" s="488" t="s">
        <v>2160</v>
      </c>
      <c r="D21" s="524">
        <v>2527747.4882899998</v>
      </c>
      <c r="E21" s="524">
        <v>50957.802710000004</v>
      </c>
      <c r="F21" s="524">
        <v>2435175.1056599999</v>
      </c>
      <c r="G21" s="524">
        <v>46806.550659999994</v>
      </c>
    </row>
    <row r="22" spans="1:7" x14ac:dyDescent="0.2">
      <c r="A22" s="486" t="s">
        <v>2159</v>
      </c>
      <c r="B22" s="486" t="s">
        <v>2158</v>
      </c>
      <c r="C22" s="488" t="s">
        <v>2157</v>
      </c>
      <c r="D22" s="524">
        <v>844154.26146000007</v>
      </c>
      <c r="E22" s="524">
        <v>14617.62671</v>
      </c>
      <c r="F22" s="524">
        <v>807335.40001999994</v>
      </c>
      <c r="G22" s="524">
        <v>13387.652410000001</v>
      </c>
    </row>
    <row r="23" spans="1:7" x14ac:dyDescent="0.2">
      <c r="A23" s="486" t="s">
        <v>2156</v>
      </c>
      <c r="B23" s="486" t="s">
        <v>2155</v>
      </c>
      <c r="C23" s="488" t="s">
        <v>2154</v>
      </c>
      <c r="D23" s="524">
        <v>10280.612800000001</v>
      </c>
      <c r="E23" s="524">
        <v>141.38576</v>
      </c>
      <c r="F23" s="524">
        <v>10017.915919999999</v>
      </c>
      <c r="G23" s="524">
        <v>144.85695000000001</v>
      </c>
    </row>
    <row r="24" spans="1:7" x14ac:dyDescent="0.2">
      <c r="A24" s="486" t="s">
        <v>2153</v>
      </c>
      <c r="B24" s="486" t="s">
        <v>2152</v>
      </c>
      <c r="C24" s="488" t="s">
        <v>2151</v>
      </c>
      <c r="D24" s="524">
        <v>59949.745320000002</v>
      </c>
      <c r="E24" s="524">
        <v>1239.38195</v>
      </c>
      <c r="F24" s="524">
        <v>50475.410240000005</v>
      </c>
      <c r="G24" s="524">
        <v>1084.671</v>
      </c>
    </row>
    <row r="25" spans="1:7" x14ac:dyDescent="0.2">
      <c r="A25" s="486" t="s">
        <v>2150</v>
      </c>
      <c r="B25" s="486" t="s">
        <v>2149</v>
      </c>
      <c r="C25" s="488" t="s">
        <v>2148</v>
      </c>
      <c r="D25" s="524">
        <v>3977.5887200000002</v>
      </c>
      <c r="E25" s="524">
        <v>24.591060000000002</v>
      </c>
      <c r="F25" s="524">
        <v>3782.8554599999998</v>
      </c>
      <c r="G25" s="524">
        <v>288.11556999999999</v>
      </c>
    </row>
    <row r="26" spans="1:7" x14ac:dyDescent="0.2">
      <c r="A26" s="486" t="s">
        <v>2147</v>
      </c>
      <c r="B26" s="486" t="s">
        <v>2146</v>
      </c>
      <c r="C26" s="488" t="s">
        <v>2145</v>
      </c>
      <c r="D26" s="524">
        <v>143.71799999999999</v>
      </c>
      <c r="E26" s="524">
        <v>139.398</v>
      </c>
      <c r="F26" s="524">
        <v>137.7175</v>
      </c>
      <c r="G26" s="524">
        <v>167.0615</v>
      </c>
    </row>
    <row r="27" spans="1:7" x14ac:dyDescent="0.2">
      <c r="A27" s="486" t="s">
        <v>2144</v>
      </c>
      <c r="B27" s="486" t="s">
        <v>2143</v>
      </c>
      <c r="C27" s="488" t="s">
        <v>2142</v>
      </c>
      <c r="D27" s="524"/>
      <c r="E27" s="524"/>
      <c r="F27" s="524"/>
      <c r="G27" s="524">
        <v>-73.322000000000003</v>
      </c>
    </row>
    <row r="28" spans="1:7" x14ac:dyDescent="0.2">
      <c r="A28" s="486" t="s">
        <v>2141</v>
      </c>
      <c r="B28" s="486" t="s">
        <v>2140</v>
      </c>
      <c r="C28" s="488" t="s">
        <v>2139</v>
      </c>
      <c r="D28" s="524">
        <v>574.87162000000001</v>
      </c>
      <c r="E28" s="524">
        <v>135.69809000000001</v>
      </c>
      <c r="F28" s="524">
        <v>523.74865999999997</v>
      </c>
      <c r="G28" s="524">
        <v>102.41109</v>
      </c>
    </row>
    <row r="29" spans="1:7" x14ac:dyDescent="0.2">
      <c r="A29" s="486" t="s">
        <v>2138</v>
      </c>
      <c r="B29" s="486" t="s">
        <v>2062</v>
      </c>
      <c r="C29" s="488" t="s">
        <v>2137</v>
      </c>
      <c r="D29" s="524">
        <v>26.79889</v>
      </c>
      <c r="E29" s="524"/>
      <c r="F29" s="524">
        <v>5.7888700000000002</v>
      </c>
      <c r="G29" s="524"/>
    </row>
    <row r="30" spans="1:7" x14ac:dyDescent="0.2">
      <c r="A30" s="486" t="s">
        <v>2136</v>
      </c>
      <c r="B30" s="486" t="s">
        <v>2060</v>
      </c>
      <c r="C30" s="488" t="s">
        <v>2135</v>
      </c>
      <c r="D30" s="524">
        <v>293.11950000000002</v>
      </c>
      <c r="E30" s="524">
        <v>0.1</v>
      </c>
      <c r="F30" s="524">
        <v>845.38963999999999</v>
      </c>
      <c r="G30" s="524">
        <v>9.7249999999999996</v>
      </c>
    </row>
    <row r="31" spans="1:7" x14ac:dyDescent="0.2">
      <c r="A31" s="486" t="s">
        <v>2134</v>
      </c>
      <c r="B31" s="486" t="s">
        <v>2133</v>
      </c>
      <c r="C31" s="488" t="s">
        <v>2132</v>
      </c>
      <c r="D31" s="524"/>
      <c r="E31" s="524"/>
      <c r="F31" s="524"/>
      <c r="G31" s="524"/>
    </row>
    <row r="32" spans="1:7" x14ac:dyDescent="0.2">
      <c r="A32" s="486" t="s">
        <v>2131</v>
      </c>
      <c r="B32" s="486" t="s">
        <v>2130</v>
      </c>
      <c r="C32" s="488" t="s">
        <v>2129</v>
      </c>
      <c r="D32" s="524">
        <v>316.76</v>
      </c>
      <c r="E32" s="524">
        <v>101.02813999999999</v>
      </c>
      <c r="F32" s="524">
        <v>400.15174999999999</v>
      </c>
      <c r="G32" s="524">
        <v>166.05392000000001</v>
      </c>
    </row>
    <row r="33" spans="1:7" x14ac:dyDescent="0.2">
      <c r="A33" s="486" t="s">
        <v>2128</v>
      </c>
      <c r="B33" s="486" t="s">
        <v>2127</v>
      </c>
      <c r="C33" s="488" t="s">
        <v>2126</v>
      </c>
      <c r="D33" s="524">
        <v>1175.0646999999999</v>
      </c>
      <c r="E33" s="524">
        <v>9.7880000000000003</v>
      </c>
      <c r="F33" s="524">
        <v>700.72861999999998</v>
      </c>
      <c r="G33" s="524">
        <v>151.87965</v>
      </c>
    </row>
    <row r="34" spans="1:7" x14ac:dyDescent="0.2">
      <c r="A34" s="486" t="s">
        <v>2125</v>
      </c>
      <c r="B34" s="486" t="s">
        <v>2124</v>
      </c>
      <c r="C34" s="488" t="s">
        <v>2123</v>
      </c>
      <c r="D34" s="524">
        <v>285.18900000000002</v>
      </c>
      <c r="E34" s="524"/>
      <c r="F34" s="524">
        <v>712.8175500000001</v>
      </c>
      <c r="G34" s="524"/>
    </row>
    <row r="35" spans="1:7" x14ac:dyDescent="0.2">
      <c r="A35" s="486" t="s">
        <v>2122</v>
      </c>
      <c r="B35" s="486" t="s">
        <v>2121</v>
      </c>
      <c r="C35" s="488" t="s">
        <v>2120</v>
      </c>
      <c r="D35" s="524">
        <v>146671.77823</v>
      </c>
      <c r="E35" s="524">
        <v>6200.4140700000007</v>
      </c>
      <c r="F35" s="524">
        <v>130859.34318000001</v>
      </c>
      <c r="G35" s="524">
        <v>6220.0169299999998</v>
      </c>
    </row>
    <row r="36" spans="1:7" x14ac:dyDescent="0.2">
      <c r="A36" s="486" t="s">
        <v>2119</v>
      </c>
      <c r="B36" s="486" t="s">
        <v>2118</v>
      </c>
      <c r="C36" s="488" t="s">
        <v>2117</v>
      </c>
      <c r="D36" s="524"/>
      <c r="E36" s="524"/>
      <c r="F36" s="524"/>
      <c r="G36" s="524"/>
    </row>
    <row r="37" spans="1:7" x14ac:dyDescent="0.2">
      <c r="A37" s="486" t="s">
        <v>2116</v>
      </c>
      <c r="B37" s="486" t="s">
        <v>2115</v>
      </c>
      <c r="C37" s="488" t="s">
        <v>2114</v>
      </c>
      <c r="D37" s="524">
        <v>103.65553</v>
      </c>
      <c r="E37" s="524"/>
      <c r="F37" s="524">
        <v>12.037270000000001</v>
      </c>
      <c r="G37" s="524"/>
    </row>
    <row r="38" spans="1:7" x14ac:dyDescent="0.2">
      <c r="A38" s="486" t="s">
        <v>2113</v>
      </c>
      <c r="B38" s="486" t="s">
        <v>2112</v>
      </c>
      <c r="C38" s="488" t="s">
        <v>2111</v>
      </c>
      <c r="D38" s="524"/>
      <c r="E38" s="524"/>
      <c r="F38" s="524"/>
      <c r="G38" s="524"/>
    </row>
    <row r="39" spans="1:7" x14ac:dyDescent="0.2">
      <c r="A39" s="486" t="s">
        <v>2110</v>
      </c>
      <c r="B39" s="486" t="s">
        <v>2109</v>
      </c>
      <c r="C39" s="488" t="s">
        <v>2108</v>
      </c>
      <c r="D39" s="524"/>
      <c r="E39" s="524"/>
      <c r="F39" s="524"/>
      <c r="G39" s="524"/>
    </row>
    <row r="40" spans="1:7" x14ac:dyDescent="0.2">
      <c r="A40" s="486" t="s">
        <v>2107</v>
      </c>
      <c r="B40" s="486" t="s">
        <v>2106</v>
      </c>
      <c r="C40" s="488" t="s">
        <v>2105</v>
      </c>
      <c r="D40" s="524">
        <v>0</v>
      </c>
      <c r="E40" s="524">
        <v>-24.735749999999999</v>
      </c>
      <c r="F40" s="524">
        <v>274.13357000000002</v>
      </c>
      <c r="G40" s="524">
        <v>-76.450879999999998</v>
      </c>
    </row>
    <row r="41" spans="1:7" x14ac:dyDescent="0.2">
      <c r="A41" s="486" t="s">
        <v>2104</v>
      </c>
      <c r="B41" s="486" t="s">
        <v>2103</v>
      </c>
      <c r="C41" s="488" t="s">
        <v>2102</v>
      </c>
      <c r="D41" s="524">
        <v>504.69622999999996</v>
      </c>
      <c r="E41" s="524">
        <v>90.261499999999998</v>
      </c>
      <c r="F41" s="524">
        <v>597.20354000000009</v>
      </c>
      <c r="G41" s="524">
        <v>67.086830000000006</v>
      </c>
    </row>
    <row r="42" spans="1:7" x14ac:dyDescent="0.2">
      <c r="A42" s="486" t="s">
        <v>2101</v>
      </c>
      <c r="B42" s="486" t="s">
        <v>2100</v>
      </c>
      <c r="C42" s="488" t="s">
        <v>2099</v>
      </c>
      <c r="D42" s="524">
        <v>92511.37874</v>
      </c>
      <c r="E42" s="524">
        <v>1188.8872200000001</v>
      </c>
      <c r="F42" s="524">
        <v>107025.25378</v>
      </c>
      <c r="G42" s="524">
        <v>861.81723999999997</v>
      </c>
    </row>
    <row r="43" spans="1:7" x14ac:dyDescent="0.2">
      <c r="A43" s="486" t="s">
        <v>2098</v>
      </c>
      <c r="B43" s="486" t="s">
        <v>2097</v>
      </c>
      <c r="C43" s="488" t="s">
        <v>2096</v>
      </c>
      <c r="D43" s="524">
        <v>25757.060819999999</v>
      </c>
      <c r="E43" s="524">
        <v>1167.9215200000001</v>
      </c>
      <c r="F43" s="524">
        <v>24660.928989999997</v>
      </c>
      <c r="G43" s="524">
        <v>1101.35043</v>
      </c>
    </row>
    <row r="44" spans="1:7" x14ac:dyDescent="0.2">
      <c r="A44" s="495" t="s">
        <v>1975</v>
      </c>
      <c r="B44" s="495" t="s">
        <v>2095</v>
      </c>
      <c r="C44" s="536" t="s">
        <v>100</v>
      </c>
      <c r="D44" s="558">
        <v>449.35353000000003</v>
      </c>
      <c r="E44" s="569">
        <v>20.55228</v>
      </c>
      <c r="F44" s="558">
        <v>651.54399999999998</v>
      </c>
      <c r="G44" s="569">
        <v>0.70974000000000004</v>
      </c>
    </row>
    <row r="45" spans="1:7" x14ac:dyDescent="0.2">
      <c r="A45" s="486" t="s">
        <v>1973</v>
      </c>
      <c r="B45" s="486" t="s">
        <v>2094</v>
      </c>
      <c r="C45" s="488" t="s">
        <v>2093</v>
      </c>
      <c r="D45" s="524"/>
      <c r="E45" s="524"/>
      <c r="F45" s="524"/>
      <c r="G45" s="524"/>
    </row>
    <row r="46" spans="1:7" x14ac:dyDescent="0.2">
      <c r="A46" s="486" t="s">
        <v>1971</v>
      </c>
      <c r="B46" s="486" t="s">
        <v>2034</v>
      </c>
      <c r="C46" s="488" t="s">
        <v>2092</v>
      </c>
      <c r="D46" s="524">
        <v>3.0385999999999997</v>
      </c>
      <c r="E46" s="524"/>
      <c r="F46" s="524">
        <v>21.585619999999999</v>
      </c>
      <c r="G46" s="524"/>
    </row>
    <row r="47" spans="1:7" x14ac:dyDescent="0.2">
      <c r="A47" s="486" t="s">
        <v>1968</v>
      </c>
      <c r="B47" s="486" t="s">
        <v>2091</v>
      </c>
      <c r="C47" s="488" t="s">
        <v>2090</v>
      </c>
      <c r="D47" s="524">
        <v>353.43346000000003</v>
      </c>
      <c r="E47" s="524">
        <v>20.551669999999998</v>
      </c>
      <c r="F47" s="524">
        <v>538.29542000000004</v>
      </c>
      <c r="G47" s="524">
        <v>0.55949000000000004</v>
      </c>
    </row>
    <row r="48" spans="1:7" x14ac:dyDescent="0.2">
      <c r="A48" s="486" t="s">
        <v>1965</v>
      </c>
      <c r="B48" s="486" t="s">
        <v>2089</v>
      </c>
      <c r="C48" s="488" t="s">
        <v>2088</v>
      </c>
      <c r="D48" s="524"/>
      <c r="E48" s="524"/>
      <c r="F48" s="524"/>
      <c r="G48" s="524"/>
    </row>
    <row r="49" spans="1:7" x14ac:dyDescent="0.2">
      <c r="A49" s="486" t="s">
        <v>1962</v>
      </c>
      <c r="B49" s="486" t="s">
        <v>2087</v>
      </c>
      <c r="C49" s="488" t="s">
        <v>2086</v>
      </c>
      <c r="D49" s="524">
        <v>92.881470000000007</v>
      </c>
      <c r="E49" s="524"/>
      <c r="F49" s="524">
        <v>91.662960000000012</v>
      </c>
      <c r="G49" s="524">
        <v>0.15024999999999999</v>
      </c>
    </row>
    <row r="50" spans="1:7" x14ac:dyDescent="0.2">
      <c r="A50" s="495" t="s">
        <v>1944</v>
      </c>
      <c r="B50" s="495" t="s">
        <v>2085</v>
      </c>
      <c r="C50" s="536" t="s">
        <v>100</v>
      </c>
      <c r="D50" s="558">
        <v>15.50375</v>
      </c>
      <c r="E50" s="558">
        <v>0</v>
      </c>
      <c r="F50" s="558">
        <v>11961.11318</v>
      </c>
      <c r="G50" s="558">
        <v>0</v>
      </c>
    </row>
    <row r="51" spans="1:7" x14ac:dyDescent="0.2">
      <c r="A51" s="486" t="s">
        <v>1942</v>
      </c>
      <c r="B51" s="486" t="s">
        <v>2084</v>
      </c>
      <c r="C51" s="488" t="s">
        <v>2083</v>
      </c>
      <c r="D51" s="524"/>
      <c r="E51" s="524"/>
      <c r="F51" s="524"/>
      <c r="G51" s="524"/>
    </row>
    <row r="52" spans="1:7" x14ac:dyDescent="0.2">
      <c r="A52" s="486" t="s">
        <v>1939</v>
      </c>
      <c r="B52" s="486" t="s">
        <v>2082</v>
      </c>
      <c r="C52" s="488" t="s">
        <v>2081</v>
      </c>
      <c r="D52" s="524">
        <v>15.50375</v>
      </c>
      <c r="E52" s="524"/>
      <c r="F52" s="524">
        <v>11961.11318</v>
      </c>
      <c r="G52" s="524"/>
    </row>
    <row r="53" spans="1:7" x14ac:dyDescent="0.2">
      <c r="A53" s="495" t="s">
        <v>2080</v>
      </c>
      <c r="B53" s="495" t="s">
        <v>1618</v>
      </c>
      <c r="C53" s="536" t="s">
        <v>100</v>
      </c>
      <c r="D53" s="558">
        <v>375.23966999999999</v>
      </c>
      <c r="E53" s="569">
        <v>1213.9042899999999</v>
      </c>
      <c r="F53" s="558">
        <v>371.88722999999999</v>
      </c>
      <c r="G53" s="569">
        <v>1165.2570700000001</v>
      </c>
    </row>
    <row r="54" spans="1:7" x14ac:dyDescent="0.2">
      <c r="A54" s="486" t="s">
        <v>2079</v>
      </c>
      <c r="B54" s="486" t="s">
        <v>1618</v>
      </c>
      <c r="C54" s="488" t="s">
        <v>2078</v>
      </c>
      <c r="D54" s="524">
        <v>375.23966999999999</v>
      </c>
      <c r="E54" s="524">
        <v>1213.9042899999999</v>
      </c>
      <c r="F54" s="524">
        <v>371.88722999999999</v>
      </c>
      <c r="G54" s="524">
        <v>1165.2570700000001</v>
      </c>
    </row>
    <row r="55" spans="1:7" x14ac:dyDescent="0.2">
      <c r="A55" s="486" t="s">
        <v>2077</v>
      </c>
      <c r="B55" s="486" t="s">
        <v>2076</v>
      </c>
      <c r="C55" s="488" t="s">
        <v>2075</v>
      </c>
      <c r="D55" s="524"/>
      <c r="E55" s="524"/>
      <c r="F55" s="524"/>
      <c r="G55" s="524"/>
    </row>
    <row r="56" spans="1:7" x14ac:dyDescent="0.2">
      <c r="A56" s="495" t="s">
        <v>1898</v>
      </c>
      <c r="B56" s="495" t="s">
        <v>2074</v>
      </c>
      <c r="C56" s="536" t="s">
        <v>100</v>
      </c>
      <c r="D56" s="558">
        <v>4526939.7452299995</v>
      </c>
      <c r="E56" s="569">
        <v>193623.33781999999</v>
      </c>
      <c r="F56" s="558">
        <v>4498646.2846899992</v>
      </c>
      <c r="G56" s="569">
        <v>189503.48472000001</v>
      </c>
    </row>
    <row r="57" spans="1:7" x14ac:dyDescent="0.2">
      <c r="A57" s="495" t="s">
        <v>1896</v>
      </c>
      <c r="B57" s="495" t="s">
        <v>2073</v>
      </c>
      <c r="C57" s="536" t="s">
        <v>100</v>
      </c>
      <c r="D57" s="558">
        <v>308478.09585000004</v>
      </c>
      <c r="E57" s="569">
        <v>189273.315</v>
      </c>
      <c r="F57" s="558">
        <v>407686.08113999997</v>
      </c>
      <c r="G57" s="569">
        <v>185646.87321000002</v>
      </c>
    </row>
    <row r="58" spans="1:7" x14ac:dyDescent="0.2">
      <c r="A58" s="486" t="s">
        <v>1894</v>
      </c>
      <c r="B58" s="486" t="s">
        <v>2072</v>
      </c>
      <c r="C58" s="488" t="s">
        <v>2071</v>
      </c>
      <c r="D58" s="524">
        <v>4937.1469999999999</v>
      </c>
      <c r="E58" s="524">
        <v>28165.67571</v>
      </c>
      <c r="F58" s="524">
        <v>4446.3019999999997</v>
      </c>
      <c r="G58" s="524">
        <v>23416.833260000003</v>
      </c>
    </row>
    <row r="59" spans="1:7" x14ac:dyDescent="0.2">
      <c r="A59" s="486" t="s">
        <v>1891</v>
      </c>
      <c r="B59" s="486" t="s">
        <v>2070</v>
      </c>
      <c r="C59" s="488" t="s">
        <v>2069</v>
      </c>
      <c r="D59" s="524">
        <v>235553.03328999999</v>
      </c>
      <c r="E59" s="524">
        <v>117012.723</v>
      </c>
      <c r="F59" s="524">
        <v>293808.59857999999</v>
      </c>
      <c r="G59" s="524">
        <v>120107.15849</v>
      </c>
    </row>
    <row r="60" spans="1:7" x14ac:dyDescent="0.2">
      <c r="A60" s="486" t="s">
        <v>1888</v>
      </c>
      <c r="B60" s="486" t="s">
        <v>2068</v>
      </c>
      <c r="C60" s="488" t="s">
        <v>2067</v>
      </c>
      <c r="D60" s="524">
        <v>353.10744</v>
      </c>
      <c r="E60" s="524">
        <v>34519.142439999996</v>
      </c>
      <c r="F60" s="524">
        <v>358.99516999999997</v>
      </c>
      <c r="G60" s="524">
        <v>33132.571499999998</v>
      </c>
    </row>
    <row r="61" spans="1:7" x14ac:dyDescent="0.2">
      <c r="A61" s="486" t="s">
        <v>1885</v>
      </c>
      <c r="B61" s="486" t="s">
        <v>2066</v>
      </c>
      <c r="C61" s="488" t="s">
        <v>2065</v>
      </c>
      <c r="D61" s="524">
        <v>2457.4063700000002</v>
      </c>
      <c r="E61" s="524">
        <v>7783.8609999999999</v>
      </c>
      <c r="F61" s="524">
        <v>2680.8111099999996</v>
      </c>
      <c r="G61" s="524">
        <v>7331.2908499999994</v>
      </c>
    </row>
    <row r="62" spans="1:7" x14ac:dyDescent="0.2">
      <c r="A62" s="486" t="s">
        <v>1873</v>
      </c>
      <c r="B62" s="486" t="s">
        <v>2064</v>
      </c>
      <c r="C62" s="488" t="s">
        <v>2063</v>
      </c>
      <c r="D62" s="524">
        <v>348.53992</v>
      </c>
      <c r="E62" s="524">
        <v>129.72683000000001</v>
      </c>
      <c r="F62" s="524">
        <v>218.06645</v>
      </c>
      <c r="G62" s="524">
        <v>114.95</v>
      </c>
    </row>
    <row r="63" spans="1:7" x14ac:dyDescent="0.2">
      <c r="A63" s="486" t="s">
        <v>1870</v>
      </c>
      <c r="B63" s="486" t="s">
        <v>2062</v>
      </c>
      <c r="C63" s="488" t="s">
        <v>2061</v>
      </c>
      <c r="D63" s="524">
        <v>253.52614000000003</v>
      </c>
      <c r="E63" s="524">
        <v>10.210610000000001</v>
      </c>
      <c r="F63" s="524">
        <v>250.95743999999999</v>
      </c>
      <c r="G63" s="524">
        <v>26.76972</v>
      </c>
    </row>
    <row r="64" spans="1:7" x14ac:dyDescent="0.2">
      <c r="A64" s="486" t="s">
        <v>1867</v>
      </c>
      <c r="B64" s="486" t="s">
        <v>2060</v>
      </c>
      <c r="C64" s="488" t="s">
        <v>2059</v>
      </c>
      <c r="D64" s="524">
        <v>20.593</v>
      </c>
      <c r="E64" s="524">
        <v>1</v>
      </c>
      <c r="F64" s="524">
        <v>27.312999999999999</v>
      </c>
      <c r="G64" s="524">
        <v>6.0442299999999998</v>
      </c>
    </row>
    <row r="65" spans="1:7" x14ac:dyDescent="0.2">
      <c r="A65" s="486" t="s">
        <v>2058</v>
      </c>
      <c r="B65" s="486" t="s">
        <v>2057</v>
      </c>
      <c r="C65" s="488" t="s">
        <v>2056</v>
      </c>
      <c r="D65" s="524">
        <v>20.85971</v>
      </c>
      <c r="E65" s="524">
        <v>0.152</v>
      </c>
      <c r="F65" s="524">
        <v>5.6920000000000002</v>
      </c>
      <c r="G65" s="524">
        <v>4.05</v>
      </c>
    </row>
    <row r="66" spans="1:7" x14ac:dyDescent="0.2">
      <c r="A66" s="486" t="s">
        <v>2055</v>
      </c>
      <c r="B66" s="486" t="s">
        <v>2054</v>
      </c>
      <c r="C66" s="488" t="s">
        <v>2053</v>
      </c>
      <c r="D66" s="524">
        <v>678.43191000000002</v>
      </c>
      <c r="E66" s="524">
        <v>224.49754999999999</v>
      </c>
      <c r="F66" s="524">
        <v>991.18965000000003</v>
      </c>
      <c r="G66" s="524">
        <v>150.02173000000002</v>
      </c>
    </row>
    <row r="67" spans="1:7" x14ac:dyDescent="0.2">
      <c r="A67" s="486" t="s">
        <v>2052</v>
      </c>
      <c r="B67" s="486" t="s">
        <v>2051</v>
      </c>
      <c r="C67" s="488" t="s">
        <v>2050</v>
      </c>
      <c r="D67" s="524"/>
      <c r="E67" s="524"/>
      <c r="F67" s="524"/>
      <c r="G67" s="524"/>
    </row>
    <row r="68" spans="1:7" x14ac:dyDescent="0.2">
      <c r="A68" s="486" t="s">
        <v>2049</v>
      </c>
      <c r="B68" s="486" t="s">
        <v>2048</v>
      </c>
      <c r="C68" s="488" t="s">
        <v>2047</v>
      </c>
      <c r="D68" s="524">
        <v>1189.5255400000001</v>
      </c>
      <c r="E68" s="524">
        <v>135.23131000000001</v>
      </c>
      <c r="F68" s="524">
        <v>1275.8969199999999</v>
      </c>
      <c r="G68" s="524">
        <v>26.83464</v>
      </c>
    </row>
    <row r="69" spans="1:7" x14ac:dyDescent="0.2">
      <c r="A69" s="486" t="s">
        <v>2046</v>
      </c>
      <c r="B69" s="486" t="s">
        <v>2045</v>
      </c>
      <c r="C69" s="488" t="s">
        <v>2044</v>
      </c>
      <c r="D69" s="524"/>
      <c r="E69" s="524"/>
      <c r="F69" s="524"/>
      <c r="G69" s="524"/>
    </row>
    <row r="70" spans="1:7" x14ac:dyDescent="0.2">
      <c r="A70" s="486" t="s">
        <v>2043</v>
      </c>
      <c r="B70" s="486" t="s">
        <v>2042</v>
      </c>
      <c r="C70" s="488" t="s">
        <v>2041</v>
      </c>
      <c r="D70" s="524">
        <v>45456.173130000003</v>
      </c>
      <c r="E70" s="524">
        <v>378.62979999999999</v>
      </c>
      <c r="F70" s="524">
        <v>76827.760040000008</v>
      </c>
      <c r="G70" s="524">
        <v>387.90440999999998</v>
      </c>
    </row>
    <row r="71" spans="1:7" x14ac:dyDescent="0.2">
      <c r="A71" s="486" t="s">
        <v>2040</v>
      </c>
      <c r="B71" s="486" t="s">
        <v>2039</v>
      </c>
      <c r="C71" s="488" t="s">
        <v>2038</v>
      </c>
      <c r="D71" s="524">
        <v>17209.752399999998</v>
      </c>
      <c r="E71" s="524">
        <v>912.46474999999998</v>
      </c>
      <c r="F71" s="524">
        <v>26794.498780000002</v>
      </c>
      <c r="G71" s="524">
        <v>942.44438000000002</v>
      </c>
    </row>
    <row r="72" spans="1:7" x14ac:dyDescent="0.2">
      <c r="A72" s="495" t="s">
        <v>1864</v>
      </c>
      <c r="B72" s="495" t="s">
        <v>2037</v>
      </c>
      <c r="C72" s="536" t="s">
        <v>100</v>
      </c>
      <c r="D72" s="558">
        <v>874.11529000000007</v>
      </c>
      <c r="E72" s="569">
        <v>9.4639400000000009</v>
      </c>
      <c r="F72" s="558">
        <v>1623.49036</v>
      </c>
      <c r="G72" s="569">
        <v>12.3255</v>
      </c>
    </row>
    <row r="73" spans="1:7" x14ac:dyDescent="0.2">
      <c r="A73" s="486" t="s">
        <v>1862</v>
      </c>
      <c r="B73" s="486" t="s">
        <v>2036</v>
      </c>
      <c r="C73" s="488" t="s">
        <v>2035</v>
      </c>
      <c r="D73" s="524"/>
      <c r="E73" s="524"/>
      <c r="F73" s="524"/>
      <c r="G73" s="524"/>
    </row>
    <row r="74" spans="1:7" x14ac:dyDescent="0.2">
      <c r="A74" s="486" t="s">
        <v>1859</v>
      </c>
      <c r="B74" s="486" t="s">
        <v>2034</v>
      </c>
      <c r="C74" s="488" t="s">
        <v>2033</v>
      </c>
      <c r="D74" s="524">
        <v>469.83956999999998</v>
      </c>
      <c r="E74" s="524">
        <v>2.9710799999999997</v>
      </c>
      <c r="F74" s="524">
        <v>634.3143</v>
      </c>
      <c r="G74" s="524">
        <v>7.5385400000000002</v>
      </c>
    </row>
    <row r="75" spans="1:7" x14ac:dyDescent="0.2">
      <c r="A75" s="486" t="s">
        <v>1856</v>
      </c>
      <c r="B75" s="486" t="s">
        <v>2032</v>
      </c>
      <c r="C75" s="488" t="s">
        <v>2031</v>
      </c>
      <c r="D75" s="524">
        <v>220.94829000000001</v>
      </c>
      <c r="E75" s="524">
        <v>6.1078100000000006</v>
      </c>
      <c r="F75" s="524">
        <v>162.58756</v>
      </c>
      <c r="G75" s="524">
        <v>1.0637699999999999</v>
      </c>
    </row>
    <row r="76" spans="1:7" x14ac:dyDescent="0.2">
      <c r="A76" s="486" t="s">
        <v>1853</v>
      </c>
      <c r="B76" s="486" t="s">
        <v>2030</v>
      </c>
      <c r="C76" s="488" t="s">
        <v>2029</v>
      </c>
      <c r="D76" s="524">
        <v>1.74</v>
      </c>
      <c r="E76" s="524"/>
      <c r="F76" s="524"/>
      <c r="G76" s="524"/>
    </row>
    <row r="77" spans="1:7" x14ac:dyDescent="0.2">
      <c r="A77" s="486" t="s">
        <v>1847</v>
      </c>
      <c r="B77" s="486" t="s">
        <v>2028</v>
      </c>
      <c r="C77" s="488" t="s">
        <v>2027</v>
      </c>
      <c r="D77" s="524">
        <v>181.58742999999998</v>
      </c>
      <c r="E77" s="524">
        <v>0.38505</v>
      </c>
      <c r="F77" s="524">
        <v>826.58849999999995</v>
      </c>
      <c r="G77" s="524">
        <v>3.7231900000000002</v>
      </c>
    </row>
    <row r="78" spans="1:7" x14ac:dyDescent="0.2">
      <c r="A78" s="495" t="s">
        <v>2026</v>
      </c>
      <c r="B78" s="495" t="s">
        <v>2025</v>
      </c>
      <c r="C78" s="536" t="s">
        <v>100</v>
      </c>
      <c r="D78" s="558">
        <v>4217587.5340900002</v>
      </c>
      <c r="E78" s="569">
        <v>4340.5588799999996</v>
      </c>
      <c r="F78" s="558">
        <v>4089336.71319</v>
      </c>
      <c r="G78" s="569">
        <v>3844.2860099999998</v>
      </c>
    </row>
    <row r="79" spans="1:7" x14ac:dyDescent="0.2">
      <c r="A79" s="486" t="s">
        <v>2024</v>
      </c>
      <c r="B79" s="486" t="s">
        <v>2023</v>
      </c>
      <c r="C79" s="488" t="s">
        <v>2022</v>
      </c>
      <c r="D79" s="524"/>
      <c r="E79" s="524"/>
      <c r="F79" s="524"/>
      <c r="G79" s="524"/>
    </row>
    <row r="80" spans="1:7" x14ac:dyDescent="0.2">
      <c r="A80" s="486" t="s">
        <v>2021</v>
      </c>
      <c r="B80" s="486" t="s">
        <v>2020</v>
      </c>
      <c r="C80" s="488" t="s">
        <v>2019</v>
      </c>
      <c r="D80" s="524">
        <v>4217587.5340900002</v>
      </c>
      <c r="E80" s="524">
        <v>4340.5588799999996</v>
      </c>
      <c r="F80" s="524">
        <v>4089336.71319</v>
      </c>
      <c r="G80" s="524">
        <v>3844.2860099999998</v>
      </c>
    </row>
    <row r="81" spans="1:7" x14ac:dyDescent="0.2">
      <c r="A81" s="495" t="s">
        <v>1747</v>
      </c>
      <c r="B81" s="495" t="s">
        <v>2018</v>
      </c>
      <c r="C81" s="536" t="s">
        <v>100</v>
      </c>
      <c r="D81" s="558">
        <v>0</v>
      </c>
      <c r="E81" s="558">
        <v>0</v>
      </c>
      <c r="F81" s="558">
        <v>0</v>
      </c>
      <c r="G81" s="558">
        <v>0</v>
      </c>
    </row>
    <row r="82" spans="1:7" x14ac:dyDescent="0.2">
      <c r="A82" s="495" t="s">
        <v>2017</v>
      </c>
      <c r="B82" s="495" t="s">
        <v>2016</v>
      </c>
      <c r="C82" s="536" t="s">
        <v>100</v>
      </c>
      <c r="D82" s="558">
        <v>-11082.641869999999</v>
      </c>
      <c r="E82" s="569">
        <v>27847.527710000002</v>
      </c>
      <c r="F82" s="558">
        <v>9168.9786999999997</v>
      </c>
      <c r="G82" s="569">
        <v>27273.966940000002</v>
      </c>
    </row>
    <row r="83" spans="1:7" x14ac:dyDescent="0.2">
      <c r="A83" s="495" t="s">
        <v>2015</v>
      </c>
      <c r="B83" s="495" t="s">
        <v>1702</v>
      </c>
      <c r="C83" s="536" t="s">
        <v>100</v>
      </c>
      <c r="D83" s="558">
        <v>-11457.881539999998</v>
      </c>
      <c r="E83" s="569">
        <v>26633.623420000004</v>
      </c>
      <c r="F83" s="558">
        <v>8797.0914700000012</v>
      </c>
      <c r="G83" s="569">
        <v>26108.709870000002</v>
      </c>
    </row>
  </sheetData>
  <mergeCells count="6">
    <mergeCell ref="A1:G1"/>
    <mergeCell ref="A2:G2"/>
    <mergeCell ref="D5:E5"/>
    <mergeCell ref="F5:G5"/>
    <mergeCell ref="C5:C6"/>
    <mergeCell ref="A5:B6"/>
  </mergeCells>
  <printOptions horizontalCentered="1"/>
  <pageMargins left="0.39370078740157483" right="0.39370078740157483" top="0.59055118110236227" bottom="0.39370078740157483" header="0.31496062992125984" footer="0.11811023622047245"/>
  <pageSetup paperSize="9" scale="73" firstPageNumber="500" orientation="portrait" useFirstPageNumber="1" r:id="rId1"/>
  <headerFooter>
    <oddHeader>&amp;L&amp;"Tahoma,Kurzíva"Závěrečný účet za rok 2016&amp;R&amp;"Tahoma,Kurzíva"Tabulka č. 42</oddHeader>
    <oddFooter>&amp;C&amp;"Tahoma,Obyčejné"&amp;P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7:G27"/>
  <sheetViews>
    <sheetView showGridLines="0" zoomScaleNormal="100" zoomScaleSheetLayoutView="100" workbookViewId="0">
      <selection activeCell="N27" sqref="N27"/>
    </sheetView>
  </sheetViews>
  <sheetFormatPr defaultRowHeight="14.25" x14ac:dyDescent="0.2"/>
  <cols>
    <col min="1" max="1" width="21.28515625" style="43" customWidth="1"/>
    <col min="2" max="3" width="12.85546875" style="43" customWidth="1"/>
    <col min="4" max="4" width="8.7109375" style="44" customWidth="1"/>
    <col min="5" max="6" width="12.85546875" style="44" customWidth="1"/>
    <col min="7" max="7" width="8.7109375" style="44" customWidth="1"/>
    <col min="8" max="9" width="12.85546875" style="43" customWidth="1"/>
    <col min="10" max="10" width="8.7109375" style="43" customWidth="1"/>
    <col min="11" max="11" width="15.85546875" style="43" customWidth="1"/>
    <col min="12" max="12" width="9.7109375" style="43" customWidth="1"/>
    <col min="13" max="16384" width="9.140625" style="43"/>
  </cols>
  <sheetData>
    <row r="27" ht="72.75" customHeight="1" x14ac:dyDescent="0.2"/>
  </sheetData>
  <customSheetViews>
    <customSheetView guid="{53E72506-0B1D-4F4A-A157-6DE69D2E678D}" showPageBreaks="1" showGridLines="0" printArea="1" view="pageBreakPreview">
      <selection activeCell="P11" sqref="P11"/>
      <pageMargins left="0.78740157480314965" right="0.78740157480314965" top="0.98425196850393704" bottom="0.98425196850393704" header="0.51181102362204722" footer="0.51181102362204722"/>
      <pageSetup paperSize="9" firstPageNumber="151" orientation="landscape" useFirstPageNumber="1" r:id="rId1"/>
      <headerFooter alignWithMargins="0">
        <oddHeader>&amp;L&amp;"Tahoma,Kurzíva"&amp;9Závěrečný účet za rok 2014&amp;R&amp;"Tahoma,Kurzíva"&amp;9Graf č. 5</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57" orientation="landscape" useFirstPageNumber="1" r:id="rId2"/>
  <headerFooter alignWithMargins="0">
    <oddHeader>&amp;L&amp;"Tahoma,Kurzíva"&amp;9Závěrečný účet za rok 2016&amp;R&amp;"Tahoma,Kurzíva"&amp;9Graf č. 5</oddHeader>
    <oddFooter>&amp;C&amp;"Tahoma,Obyčejné"&amp;P</oddFooter>
  </headerFooter>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8"/>
  <sheetViews>
    <sheetView showGridLines="0" view="pageBreakPreview" zoomScaleNormal="100" zoomScaleSheetLayoutView="100" workbookViewId="0">
      <selection activeCell="J35" sqref="J35"/>
    </sheetView>
  </sheetViews>
  <sheetFormatPr defaultRowHeight="12.75" x14ac:dyDescent="0.2"/>
  <cols>
    <col min="1" max="1" width="7" style="548" customWidth="1"/>
    <col min="2" max="2" width="45.42578125" style="478" customWidth="1"/>
    <col min="3" max="3" width="8.7109375" style="547" customWidth="1"/>
    <col min="4" max="7" width="13.85546875" style="477" customWidth="1"/>
    <col min="8" max="16384" width="9.140625" style="478"/>
  </cols>
  <sheetData>
    <row r="1" spans="1:7" s="571" customFormat="1" ht="18" customHeight="1" x14ac:dyDescent="0.2">
      <c r="A1" s="1207" t="s">
        <v>2011</v>
      </c>
      <c r="B1" s="1207"/>
      <c r="C1" s="1207"/>
      <c r="D1" s="1207"/>
      <c r="E1" s="1207"/>
      <c r="F1" s="1207"/>
      <c r="G1" s="1207"/>
    </row>
    <row r="2" spans="1:7" s="570" customFormat="1" ht="18" customHeight="1" x14ac:dyDescent="0.2">
      <c r="A2" s="1208" t="s">
        <v>2205</v>
      </c>
      <c r="B2" s="1208"/>
      <c r="C2" s="1208"/>
      <c r="D2" s="1208"/>
      <c r="E2" s="1208"/>
      <c r="F2" s="1208"/>
      <c r="G2" s="1208"/>
    </row>
    <row r="3" spans="1:7" s="309" customFormat="1" x14ac:dyDescent="0.2">
      <c r="C3" s="302"/>
      <c r="D3" s="479"/>
      <c r="E3" s="479"/>
      <c r="F3" s="479"/>
      <c r="G3" s="479"/>
    </row>
    <row r="4" spans="1:7" x14ac:dyDescent="0.2">
      <c r="A4" s="521"/>
      <c r="B4" s="521"/>
      <c r="C4" s="520"/>
      <c r="D4" s="519">
        <v>1</v>
      </c>
      <c r="E4" s="519">
        <v>2</v>
      </c>
      <c r="F4" s="519">
        <v>3</v>
      </c>
      <c r="G4" s="519">
        <v>4</v>
      </c>
    </row>
    <row r="5" spans="1:7" s="557" customFormat="1" ht="12.75" customHeight="1" x14ac:dyDescent="0.2">
      <c r="A5" s="1214" t="s">
        <v>1753</v>
      </c>
      <c r="B5" s="1215"/>
      <c r="C5" s="1212" t="s">
        <v>1752</v>
      </c>
      <c r="D5" s="1221" t="s">
        <v>1751</v>
      </c>
      <c r="E5" s="1222"/>
      <c r="F5" s="1222"/>
      <c r="G5" s="1223"/>
    </row>
    <row r="6" spans="1:7" s="496" customFormat="1" x14ac:dyDescent="0.2">
      <c r="A6" s="1216"/>
      <c r="B6" s="1217"/>
      <c r="C6" s="1213"/>
      <c r="D6" s="1224" t="s">
        <v>1750</v>
      </c>
      <c r="E6" s="1225"/>
      <c r="F6" s="1226"/>
      <c r="G6" s="1227" t="s">
        <v>1749</v>
      </c>
    </row>
    <row r="7" spans="1:7" s="496" customFormat="1" x14ac:dyDescent="0.2">
      <c r="A7" s="1218"/>
      <c r="B7" s="1219"/>
      <c r="C7" s="1220"/>
      <c r="D7" s="543" t="s">
        <v>2009</v>
      </c>
      <c r="E7" s="543" t="s">
        <v>2008</v>
      </c>
      <c r="F7" s="543" t="s">
        <v>2007</v>
      </c>
      <c r="G7" s="1228"/>
    </row>
    <row r="8" spans="1:7" s="496" customFormat="1" x14ac:dyDescent="0.2">
      <c r="A8" s="526"/>
      <c r="B8" s="526" t="s">
        <v>2006</v>
      </c>
      <c r="C8" s="525" t="s">
        <v>100</v>
      </c>
      <c r="D8" s="493">
        <v>12045821.15285</v>
      </c>
      <c r="E8" s="493">
        <v>4806921.7840700001</v>
      </c>
      <c r="F8" s="493">
        <v>7238899.3687800001</v>
      </c>
      <c r="G8" s="493">
        <v>7015917.4438800002</v>
      </c>
    </row>
    <row r="9" spans="1:7" s="550" customFormat="1" x14ac:dyDescent="0.2">
      <c r="A9" s="526" t="s">
        <v>2005</v>
      </c>
      <c r="B9" s="526" t="s">
        <v>2004</v>
      </c>
      <c r="C9" s="525" t="s">
        <v>100</v>
      </c>
      <c r="D9" s="493">
        <v>10795281.459009999</v>
      </c>
      <c r="E9" s="493">
        <v>4804302.4660100006</v>
      </c>
      <c r="F9" s="493">
        <v>5990978.9929999998</v>
      </c>
      <c r="G9" s="493">
        <v>5847020.9512499999</v>
      </c>
    </row>
    <row r="10" spans="1:7" s="550" customFormat="1" x14ac:dyDescent="0.2">
      <c r="A10" s="526" t="s">
        <v>2003</v>
      </c>
      <c r="B10" s="526" t="s">
        <v>2002</v>
      </c>
      <c r="C10" s="525" t="s">
        <v>100</v>
      </c>
      <c r="D10" s="493">
        <v>169290.54175</v>
      </c>
      <c r="E10" s="493">
        <v>138493.15418000001</v>
      </c>
      <c r="F10" s="493">
        <v>30797.387569999999</v>
      </c>
      <c r="G10" s="493">
        <v>35383.023630000003</v>
      </c>
    </row>
    <row r="11" spans="1:7" s="309" customFormat="1" x14ac:dyDescent="0.2">
      <c r="A11" s="486" t="s">
        <v>2001</v>
      </c>
      <c r="B11" s="486" t="s">
        <v>2000</v>
      </c>
      <c r="C11" s="488" t="s">
        <v>1999</v>
      </c>
      <c r="D11" s="514">
        <v>205.25</v>
      </c>
      <c r="E11" s="514">
        <v>191.392</v>
      </c>
      <c r="F11" s="514">
        <v>13.858000000000001</v>
      </c>
      <c r="G11" s="514">
        <v>25.774000000000001</v>
      </c>
    </row>
    <row r="12" spans="1:7" s="309" customFormat="1" x14ac:dyDescent="0.2">
      <c r="A12" s="486" t="s">
        <v>1998</v>
      </c>
      <c r="B12" s="486" t="s">
        <v>1997</v>
      </c>
      <c r="C12" s="488" t="s">
        <v>1996</v>
      </c>
      <c r="D12" s="484">
        <v>153862.66752000002</v>
      </c>
      <c r="E12" s="514">
        <v>125284.84795</v>
      </c>
      <c r="F12" s="484">
        <v>28577.81957</v>
      </c>
      <c r="G12" s="514">
        <v>32485.91963</v>
      </c>
    </row>
    <row r="13" spans="1:7" s="309" customFormat="1" x14ac:dyDescent="0.2">
      <c r="A13" s="486" t="s">
        <v>1995</v>
      </c>
      <c r="B13" s="486" t="s">
        <v>242</v>
      </c>
      <c r="C13" s="488" t="s">
        <v>1994</v>
      </c>
      <c r="D13" s="484"/>
      <c r="E13" s="514"/>
      <c r="F13" s="484"/>
      <c r="G13" s="514"/>
    </row>
    <row r="14" spans="1:7" s="309" customFormat="1" x14ac:dyDescent="0.2">
      <c r="A14" s="486" t="s">
        <v>1993</v>
      </c>
      <c r="B14" s="486" t="s">
        <v>1992</v>
      </c>
      <c r="C14" s="488" t="s">
        <v>1991</v>
      </c>
      <c r="D14" s="484"/>
      <c r="E14" s="514"/>
      <c r="F14" s="484"/>
      <c r="G14" s="514"/>
    </row>
    <row r="15" spans="1:7" s="309" customFormat="1" x14ac:dyDescent="0.2">
      <c r="A15" s="486" t="s">
        <v>1990</v>
      </c>
      <c r="B15" s="486" t="s">
        <v>1989</v>
      </c>
      <c r="C15" s="488" t="s">
        <v>1988</v>
      </c>
      <c r="D15" s="484">
        <v>13016.91423</v>
      </c>
      <c r="E15" s="514">
        <v>13016.91423</v>
      </c>
      <c r="F15" s="484"/>
      <c r="G15" s="514">
        <v>0</v>
      </c>
    </row>
    <row r="16" spans="1:7" s="309" customFormat="1" x14ac:dyDescent="0.2">
      <c r="A16" s="486" t="s">
        <v>1987</v>
      </c>
      <c r="B16" s="486" t="s">
        <v>1986</v>
      </c>
      <c r="C16" s="488" t="s">
        <v>1985</v>
      </c>
      <c r="D16" s="484"/>
      <c r="E16" s="514">
        <v>0</v>
      </c>
      <c r="F16" s="484"/>
      <c r="G16" s="514">
        <v>0</v>
      </c>
    </row>
    <row r="17" spans="1:7" s="309" customFormat="1" x14ac:dyDescent="0.2">
      <c r="A17" s="486" t="s">
        <v>1984</v>
      </c>
      <c r="B17" s="486" t="s">
        <v>1983</v>
      </c>
      <c r="C17" s="488" t="s">
        <v>1982</v>
      </c>
      <c r="D17" s="484">
        <v>2205.71</v>
      </c>
      <c r="E17" s="514">
        <v>0</v>
      </c>
      <c r="F17" s="484">
        <v>2205.71</v>
      </c>
      <c r="G17" s="514">
        <v>2871.33</v>
      </c>
    </row>
    <row r="18" spans="1:7" s="309" customFormat="1" x14ac:dyDescent="0.2">
      <c r="A18" s="486" t="s">
        <v>1981</v>
      </c>
      <c r="B18" s="486" t="s">
        <v>1980</v>
      </c>
      <c r="C18" s="488" t="s">
        <v>1979</v>
      </c>
      <c r="D18" s="484"/>
      <c r="E18" s="514"/>
      <c r="F18" s="484"/>
      <c r="G18" s="514"/>
    </row>
    <row r="19" spans="1:7" s="309" customFormat="1" x14ac:dyDescent="0.2">
      <c r="A19" s="487" t="s">
        <v>1978</v>
      </c>
      <c r="B19" s="486" t="s">
        <v>1977</v>
      </c>
      <c r="C19" s="488" t="s">
        <v>1976</v>
      </c>
      <c r="D19" s="484"/>
      <c r="E19" s="514"/>
      <c r="F19" s="484"/>
      <c r="G19" s="514"/>
    </row>
    <row r="20" spans="1:7" s="550" customFormat="1" x14ac:dyDescent="0.2">
      <c r="A20" s="526" t="s">
        <v>1975</v>
      </c>
      <c r="B20" s="526" t="s">
        <v>1974</v>
      </c>
      <c r="C20" s="525" t="s">
        <v>100</v>
      </c>
      <c r="D20" s="493">
        <v>10625803.555260001</v>
      </c>
      <c r="E20" s="493">
        <v>4665809.31183</v>
      </c>
      <c r="F20" s="493">
        <v>5959994.2434300007</v>
      </c>
      <c r="G20" s="493">
        <v>5811450.5656199995</v>
      </c>
    </row>
    <row r="21" spans="1:7" s="309" customFormat="1" x14ac:dyDescent="0.2">
      <c r="A21" s="486" t="s">
        <v>1973</v>
      </c>
      <c r="B21" s="486" t="s">
        <v>190</v>
      </c>
      <c r="C21" s="488" t="s">
        <v>1972</v>
      </c>
      <c r="D21" s="514">
        <v>77026.95882</v>
      </c>
      <c r="E21" s="514">
        <v>0</v>
      </c>
      <c r="F21" s="514">
        <v>77026.95882</v>
      </c>
      <c r="G21" s="514">
        <v>77016.783819999997</v>
      </c>
    </row>
    <row r="22" spans="1:7" s="309" customFormat="1" x14ac:dyDescent="0.2">
      <c r="A22" s="486" t="s">
        <v>1971</v>
      </c>
      <c r="B22" s="486" t="s">
        <v>1970</v>
      </c>
      <c r="C22" s="488" t="s">
        <v>1969</v>
      </c>
      <c r="D22" s="484">
        <v>3578.2150000000001</v>
      </c>
      <c r="E22" s="514">
        <v>0</v>
      </c>
      <c r="F22" s="484">
        <v>3578.2150000000001</v>
      </c>
      <c r="G22" s="514">
        <v>3578.2150000000001</v>
      </c>
    </row>
    <row r="23" spans="1:7" s="309" customFormat="1" x14ac:dyDescent="0.2">
      <c r="A23" s="486" t="s">
        <v>1968</v>
      </c>
      <c r="B23" s="486" t="s">
        <v>1967</v>
      </c>
      <c r="C23" s="488" t="s">
        <v>1966</v>
      </c>
      <c r="D23" s="484">
        <v>6231642.9440699993</v>
      </c>
      <c r="E23" s="514">
        <v>1515889.95633</v>
      </c>
      <c r="F23" s="484">
        <v>4715752.9877399998</v>
      </c>
      <c r="G23" s="514">
        <v>4600755.7970099999</v>
      </c>
    </row>
    <row r="24" spans="1:7" s="309" customFormat="1" ht="21" x14ac:dyDescent="0.2">
      <c r="A24" s="486" t="s">
        <v>1965</v>
      </c>
      <c r="B24" s="486" t="s">
        <v>1964</v>
      </c>
      <c r="C24" s="488" t="s">
        <v>1963</v>
      </c>
      <c r="D24" s="484">
        <v>3576983.6973899999</v>
      </c>
      <c r="E24" s="514">
        <v>2490259.01933</v>
      </c>
      <c r="F24" s="484">
        <v>1086724.6780599998</v>
      </c>
      <c r="G24" s="514">
        <v>1034193.8941</v>
      </c>
    </row>
    <row r="25" spans="1:7" s="309" customFormat="1" x14ac:dyDescent="0.2">
      <c r="A25" s="486" t="s">
        <v>1962</v>
      </c>
      <c r="B25" s="486" t="s">
        <v>1961</v>
      </c>
      <c r="C25" s="488" t="s">
        <v>1960</v>
      </c>
      <c r="D25" s="484"/>
      <c r="E25" s="514"/>
      <c r="F25" s="484"/>
      <c r="G25" s="514"/>
    </row>
    <row r="26" spans="1:7" s="309" customFormat="1" x14ac:dyDescent="0.2">
      <c r="A26" s="486" t="s">
        <v>1959</v>
      </c>
      <c r="B26" s="486" t="s">
        <v>1958</v>
      </c>
      <c r="C26" s="488" t="s">
        <v>1957</v>
      </c>
      <c r="D26" s="484">
        <v>659660.33616999991</v>
      </c>
      <c r="E26" s="514">
        <v>659660.33616999991</v>
      </c>
      <c r="F26" s="484"/>
      <c r="G26" s="514">
        <v>0</v>
      </c>
    </row>
    <row r="27" spans="1:7" s="309" customFormat="1" x14ac:dyDescent="0.2">
      <c r="A27" s="486" t="s">
        <v>1956</v>
      </c>
      <c r="B27" s="486" t="s">
        <v>1955</v>
      </c>
      <c r="C27" s="488" t="s">
        <v>1954</v>
      </c>
      <c r="D27" s="484"/>
      <c r="E27" s="514"/>
      <c r="F27" s="484"/>
      <c r="G27" s="514">
        <v>0</v>
      </c>
    </row>
    <row r="28" spans="1:7" s="309" customFormat="1" x14ac:dyDescent="0.2">
      <c r="A28" s="486" t="s">
        <v>1953</v>
      </c>
      <c r="B28" s="486" t="s">
        <v>1952</v>
      </c>
      <c r="C28" s="488" t="s">
        <v>1951</v>
      </c>
      <c r="D28" s="484">
        <v>76911.403810000003</v>
      </c>
      <c r="E28" s="514">
        <v>0</v>
      </c>
      <c r="F28" s="484">
        <v>76911.403810000003</v>
      </c>
      <c r="G28" s="514">
        <v>95905.875690000001</v>
      </c>
    </row>
    <row r="29" spans="1:7" s="309" customFormat="1" x14ac:dyDescent="0.2">
      <c r="A29" s="486" t="s">
        <v>1950</v>
      </c>
      <c r="B29" s="486" t="s">
        <v>1949</v>
      </c>
      <c r="C29" s="488" t="s">
        <v>1948</v>
      </c>
      <c r="D29" s="484"/>
      <c r="E29" s="514"/>
      <c r="F29" s="484"/>
      <c r="G29" s="514"/>
    </row>
    <row r="30" spans="1:7" s="309" customFormat="1" x14ac:dyDescent="0.2">
      <c r="A30" s="487" t="s">
        <v>1947</v>
      </c>
      <c r="B30" s="486" t="s">
        <v>1946</v>
      </c>
      <c r="C30" s="488" t="s">
        <v>1945</v>
      </c>
      <c r="D30" s="484"/>
      <c r="E30" s="484"/>
      <c r="F30" s="484"/>
      <c r="G30" s="484"/>
    </row>
    <row r="31" spans="1:7" s="550" customFormat="1" x14ac:dyDescent="0.2">
      <c r="A31" s="526" t="s">
        <v>1944</v>
      </c>
      <c r="B31" s="526" t="s">
        <v>1943</v>
      </c>
      <c r="C31" s="525" t="s">
        <v>100</v>
      </c>
      <c r="D31" s="493">
        <v>137.36199999999999</v>
      </c>
      <c r="E31" s="493">
        <v>0</v>
      </c>
      <c r="F31" s="493">
        <v>137.36199999999999</v>
      </c>
      <c r="G31" s="493">
        <v>137.36199999999999</v>
      </c>
    </row>
    <row r="32" spans="1:7" s="309" customFormat="1" x14ac:dyDescent="0.2">
      <c r="A32" s="486" t="s">
        <v>1942</v>
      </c>
      <c r="B32" s="486" t="s">
        <v>1941</v>
      </c>
      <c r="C32" s="488" t="s">
        <v>1940</v>
      </c>
      <c r="D32" s="514"/>
      <c r="E32" s="514"/>
      <c r="F32" s="514"/>
      <c r="G32" s="514"/>
    </row>
    <row r="33" spans="1:7" s="309" customFormat="1" x14ac:dyDescent="0.2">
      <c r="A33" s="486" t="s">
        <v>1939</v>
      </c>
      <c r="B33" s="486" t="s">
        <v>1938</v>
      </c>
      <c r="C33" s="488" t="s">
        <v>1937</v>
      </c>
      <c r="D33" s="514"/>
      <c r="E33" s="514"/>
      <c r="F33" s="514"/>
      <c r="G33" s="514"/>
    </row>
    <row r="34" spans="1:7" s="309" customFormat="1" x14ac:dyDescent="0.2">
      <c r="A34" s="486" t="s">
        <v>1936</v>
      </c>
      <c r="B34" s="486" t="s">
        <v>1935</v>
      </c>
      <c r="C34" s="488" t="s">
        <v>1934</v>
      </c>
      <c r="D34" s="514"/>
      <c r="E34" s="514"/>
      <c r="F34" s="514"/>
      <c r="G34" s="514"/>
    </row>
    <row r="35" spans="1:7" s="309" customFormat="1" x14ac:dyDescent="0.2">
      <c r="A35" s="486" t="s">
        <v>1930</v>
      </c>
      <c r="B35" s="486" t="s">
        <v>1929</v>
      </c>
      <c r="C35" s="488" t="s">
        <v>1928</v>
      </c>
      <c r="D35" s="484"/>
      <c r="E35" s="514"/>
      <c r="F35" s="484"/>
      <c r="G35" s="514"/>
    </row>
    <row r="36" spans="1:7" s="309" customFormat="1" x14ac:dyDescent="0.2">
      <c r="A36" s="486" t="s">
        <v>1927</v>
      </c>
      <c r="B36" s="486" t="s">
        <v>1926</v>
      </c>
      <c r="C36" s="488" t="s">
        <v>1925</v>
      </c>
      <c r="D36" s="514">
        <v>137.36199999999999</v>
      </c>
      <c r="E36" s="514">
        <v>0</v>
      </c>
      <c r="F36" s="514">
        <v>137.36199999999999</v>
      </c>
      <c r="G36" s="514">
        <v>137.36199999999999</v>
      </c>
    </row>
    <row r="37" spans="1:7" s="550" customFormat="1" x14ac:dyDescent="0.2">
      <c r="A37" s="526" t="s">
        <v>1918</v>
      </c>
      <c r="B37" s="526" t="s">
        <v>1917</v>
      </c>
      <c r="C37" s="525" t="s">
        <v>100</v>
      </c>
      <c r="D37" s="493">
        <v>50</v>
      </c>
      <c r="E37" s="493">
        <v>0</v>
      </c>
      <c r="F37" s="493">
        <v>50</v>
      </c>
      <c r="G37" s="493">
        <v>50</v>
      </c>
    </row>
    <row r="38" spans="1:7" s="309" customFormat="1" x14ac:dyDescent="0.2">
      <c r="A38" s="486" t="s">
        <v>1916</v>
      </c>
      <c r="B38" s="486" t="s">
        <v>1915</v>
      </c>
      <c r="C38" s="488" t="s">
        <v>1914</v>
      </c>
      <c r="D38" s="484"/>
      <c r="E38" s="514"/>
      <c r="F38" s="484"/>
      <c r="G38" s="514"/>
    </row>
    <row r="39" spans="1:7" s="309" customFormat="1" x14ac:dyDescent="0.2">
      <c r="A39" s="486" t="s">
        <v>1913</v>
      </c>
      <c r="B39" s="486" t="s">
        <v>1912</v>
      </c>
      <c r="C39" s="488" t="s">
        <v>1911</v>
      </c>
      <c r="D39" s="484"/>
      <c r="E39" s="514"/>
      <c r="F39" s="484"/>
      <c r="G39" s="514"/>
    </row>
    <row r="40" spans="1:7" s="309" customFormat="1" x14ac:dyDescent="0.2">
      <c r="A40" s="486" t="s">
        <v>1910</v>
      </c>
      <c r="B40" s="486" t="s">
        <v>1909</v>
      </c>
      <c r="C40" s="488" t="s">
        <v>1908</v>
      </c>
      <c r="D40" s="484">
        <v>50</v>
      </c>
      <c r="E40" s="514">
        <v>0</v>
      </c>
      <c r="F40" s="484">
        <v>50</v>
      </c>
      <c r="G40" s="514">
        <v>50</v>
      </c>
    </row>
    <row r="41" spans="1:7" s="309" customFormat="1" x14ac:dyDescent="0.2">
      <c r="A41" s="486" t="s">
        <v>1904</v>
      </c>
      <c r="B41" s="486" t="s">
        <v>1903</v>
      </c>
      <c r="C41" s="488" t="s">
        <v>1902</v>
      </c>
      <c r="D41" s="484"/>
      <c r="E41" s="514"/>
      <c r="F41" s="484"/>
      <c r="G41" s="514"/>
    </row>
    <row r="42" spans="1:7" s="309" customFormat="1" x14ac:dyDescent="0.2">
      <c r="A42" s="486" t="s">
        <v>1901</v>
      </c>
      <c r="B42" s="515" t="s">
        <v>1900</v>
      </c>
      <c r="C42" s="537" t="s">
        <v>1899</v>
      </c>
      <c r="D42" s="484"/>
      <c r="E42" s="514"/>
      <c r="F42" s="484"/>
      <c r="G42" s="514">
        <v>0</v>
      </c>
    </row>
    <row r="43" spans="1:7" s="550" customFormat="1" x14ac:dyDescent="0.2">
      <c r="A43" s="526" t="s">
        <v>1898</v>
      </c>
      <c r="B43" s="526" t="s">
        <v>1897</v>
      </c>
      <c r="C43" s="525" t="s">
        <v>100</v>
      </c>
      <c r="D43" s="493">
        <v>1250539.6938399998</v>
      </c>
      <c r="E43" s="493">
        <v>2619.3180600000001</v>
      </c>
      <c r="F43" s="493">
        <v>1247920.3757799999</v>
      </c>
      <c r="G43" s="493">
        <v>1168896.4926300002</v>
      </c>
    </row>
    <row r="44" spans="1:7" s="550" customFormat="1" x14ac:dyDescent="0.2">
      <c r="A44" s="495" t="s">
        <v>1896</v>
      </c>
      <c r="B44" s="495" t="s">
        <v>1895</v>
      </c>
      <c r="C44" s="536" t="s">
        <v>100</v>
      </c>
      <c r="D44" s="493">
        <v>154622.88463999997</v>
      </c>
      <c r="E44" s="493">
        <v>0</v>
      </c>
      <c r="F44" s="493">
        <v>154622.88463999997</v>
      </c>
      <c r="G44" s="493">
        <v>153734.36859</v>
      </c>
    </row>
    <row r="45" spans="1:7" s="309" customFormat="1" x14ac:dyDescent="0.2">
      <c r="A45" s="486" t="s">
        <v>1894</v>
      </c>
      <c r="B45" s="486" t="s">
        <v>1893</v>
      </c>
      <c r="C45" s="488" t="s">
        <v>1892</v>
      </c>
      <c r="D45" s="484"/>
      <c r="E45" s="514"/>
      <c r="F45" s="484"/>
      <c r="G45" s="514"/>
    </row>
    <row r="46" spans="1:7" s="309" customFormat="1" x14ac:dyDescent="0.2">
      <c r="A46" s="486" t="s">
        <v>1891</v>
      </c>
      <c r="B46" s="486" t="s">
        <v>1890</v>
      </c>
      <c r="C46" s="488" t="s">
        <v>1889</v>
      </c>
      <c r="D46" s="484">
        <v>117789.20403000001</v>
      </c>
      <c r="E46" s="514">
        <v>0</v>
      </c>
      <c r="F46" s="484">
        <v>117789.20403000001</v>
      </c>
      <c r="G46" s="514">
        <v>120879.68488</v>
      </c>
    </row>
    <row r="47" spans="1:7" s="309" customFormat="1" x14ac:dyDescent="0.2">
      <c r="A47" s="486" t="s">
        <v>1888</v>
      </c>
      <c r="B47" s="486" t="s">
        <v>1887</v>
      </c>
      <c r="C47" s="488" t="s">
        <v>1886</v>
      </c>
      <c r="D47" s="484">
        <v>1763.05412</v>
      </c>
      <c r="E47" s="514">
        <v>0</v>
      </c>
      <c r="F47" s="484">
        <v>1763.05412</v>
      </c>
      <c r="G47" s="514">
        <v>931.51031999999998</v>
      </c>
    </row>
    <row r="48" spans="1:7" s="309" customFormat="1" x14ac:dyDescent="0.2">
      <c r="A48" s="486" t="s">
        <v>1885</v>
      </c>
      <c r="B48" s="486" t="s">
        <v>1884</v>
      </c>
      <c r="C48" s="488" t="s">
        <v>1883</v>
      </c>
      <c r="D48" s="484"/>
      <c r="E48" s="514"/>
      <c r="F48" s="484"/>
      <c r="G48" s="514"/>
    </row>
    <row r="49" spans="1:7" s="309" customFormat="1" x14ac:dyDescent="0.2">
      <c r="A49" s="486" t="s">
        <v>1882</v>
      </c>
      <c r="B49" s="486" t="s">
        <v>1881</v>
      </c>
      <c r="C49" s="488" t="s">
        <v>1880</v>
      </c>
      <c r="D49" s="484"/>
      <c r="E49" s="514"/>
      <c r="F49" s="484"/>
      <c r="G49" s="514"/>
    </row>
    <row r="50" spans="1:7" s="309" customFormat="1" x14ac:dyDescent="0.2">
      <c r="A50" s="486" t="s">
        <v>1879</v>
      </c>
      <c r="B50" s="486" t="s">
        <v>1878</v>
      </c>
      <c r="C50" s="488" t="s">
        <v>1877</v>
      </c>
      <c r="D50" s="484">
        <v>3337.3832000000002</v>
      </c>
      <c r="E50" s="514">
        <v>0</v>
      </c>
      <c r="F50" s="484">
        <v>3337.3832000000002</v>
      </c>
      <c r="G50" s="514">
        <v>3560.5464300000003</v>
      </c>
    </row>
    <row r="51" spans="1:7" s="309" customFormat="1" x14ac:dyDescent="0.2">
      <c r="A51" s="486" t="s">
        <v>1876</v>
      </c>
      <c r="B51" s="486" t="s">
        <v>1875</v>
      </c>
      <c r="C51" s="488" t="s">
        <v>1874</v>
      </c>
      <c r="D51" s="484"/>
      <c r="E51" s="514"/>
      <c r="F51" s="484"/>
      <c r="G51" s="514"/>
    </row>
    <row r="52" spans="1:7" s="309" customFormat="1" x14ac:dyDescent="0.2">
      <c r="A52" s="486" t="s">
        <v>1873</v>
      </c>
      <c r="B52" s="486" t="s">
        <v>1872</v>
      </c>
      <c r="C52" s="488" t="s">
        <v>1871</v>
      </c>
      <c r="D52" s="484">
        <v>31700.32487</v>
      </c>
      <c r="E52" s="514">
        <v>0</v>
      </c>
      <c r="F52" s="484">
        <v>31700.32487</v>
      </c>
      <c r="G52" s="514">
        <v>28357.165860000001</v>
      </c>
    </row>
    <row r="53" spans="1:7" s="309" customFormat="1" x14ac:dyDescent="0.2">
      <c r="A53" s="486" t="s">
        <v>1870</v>
      </c>
      <c r="B53" s="486" t="s">
        <v>1869</v>
      </c>
      <c r="C53" s="488" t="s">
        <v>1868</v>
      </c>
      <c r="D53" s="484">
        <v>32.918419999999998</v>
      </c>
      <c r="E53" s="514">
        <v>0</v>
      </c>
      <c r="F53" s="484">
        <v>32.918419999999998</v>
      </c>
      <c r="G53" s="514">
        <v>5.4611000000000001</v>
      </c>
    </row>
    <row r="54" spans="1:7" s="309" customFormat="1" x14ac:dyDescent="0.2">
      <c r="A54" s="515" t="s">
        <v>1867</v>
      </c>
      <c r="B54" s="515" t="s">
        <v>1866</v>
      </c>
      <c r="C54" s="537" t="s">
        <v>1865</v>
      </c>
      <c r="D54" s="484"/>
      <c r="E54" s="514"/>
      <c r="F54" s="484"/>
      <c r="G54" s="514"/>
    </row>
    <row r="55" spans="1:7" s="550" customFormat="1" x14ac:dyDescent="0.2">
      <c r="A55" s="495" t="s">
        <v>1864</v>
      </c>
      <c r="B55" s="495" t="s">
        <v>1863</v>
      </c>
      <c r="C55" s="536" t="s">
        <v>100</v>
      </c>
      <c r="D55" s="493">
        <v>600604.38572000002</v>
      </c>
      <c r="E55" s="493">
        <v>2619.3180600000001</v>
      </c>
      <c r="F55" s="493">
        <v>597985.06765999994</v>
      </c>
      <c r="G55" s="493">
        <v>571234.29347999999</v>
      </c>
    </row>
    <row r="56" spans="1:7" s="309" customFormat="1" x14ac:dyDescent="0.2">
      <c r="A56" s="513" t="s">
        <v>1862</v>
      </c>
      <c r="B56" s="513" t="s">
        <v>1861</v>
      </c>
      <c r="C56" s="535" t="s">
        <v>1860</v>
      </c>
      <c r="D56" s="484">
        <v>467878.11020999996</v>
      </c>
      <c r="E56" s="514">
        <v>1706.2673600000001</v>
      </c>
      <c r="F56" s="484">
        <v>466171.84285000002</v>
      </c>
      <c r="G56" s="514">
        <v>447236.84089999995</v>
      </c>
    </row>
    <row r="57" spans="1:7" s="309" customFormat="1" x14ac:dyDescent="0.2">
      <c r="A57" s="486" t="s">
        <v>1853</v>
      </c>
      <c r="B57" s="486" t="s">
        <v>1852</v>
      </c>
      <c r="C57" s="488" t="s">
        <v>1851</v>
      </c>
      <c r="D57" s="484">
        <v>3176.8229900000001</v>
      </c>
      <c r="E57" s="514">
        <v>0</v>
      </c>
      <c r="F57" s="484">
        <v>3176.8229900000001</v>
      </c>
      <c r="G57" s="514">
        <v>3948.6429399999997</v>
      </c>
    </row>
    <row r="58" spans="1:7" s="309" customFormat="1" x14ac:dyDescent="0.2">
      <c r="A58" s="486" t="s">
        <v>1850</v>
      </c>
      <c r="B58" s="486" t="s">
        <v>1849</v>
      </c>
      <c r="C58" s="488" t="s">
        <v>1848</v>
      </c>
      <c r="D58" s="484">
        <v>5559.6350400000001</v>
      </c>
      <c r="E58" s="514">
        <v>0</v>
      </c>
      <c r="F58" s="484">
        <v>5559.6350400000001</v>
      </c>
      <c r="G58" s="514">
        <v>6559.7290800000001</v>
      </c>
    </row>
    <row r="59" spans="1:7" s="309" customFormat="1" x14ac:dyDescent="0.2">
      <c r="A59" s="486" t="s">
        <v>1847</v>
      </c>
      <c r="B59" s="486" t="s">
        <v>1846</v>
      </c>
      <c r="C59" s="488" t="s">
        <v>1845</v>
      </c>
      <c r="D59" s="484"/>
      <c r="E59" s="514"/>
      <c r="F59" s="484"/>
      <c r="G59" s="514"/>
    </row>
    <row r="60" spans="1:7" s="309" customFormat="1" x14ac:dyDescent="0.2">
      <c r="A60" s="486" t="s">
        <v>1838</v>
      </c>
      <c r="B60" s="486" t="s">
        <v>1837</v>
      </c>
      <c r="C60" s="488" t="s">
        <v>1836</v>
      </c>
      <c r="D60" s="484">
        <v>1725.86986</v>
      </c>
      <c r="E60" s="514">
        <v>0</v>
      </c>
      <c r="F60" s="484">
        <v>1725.86986</v>
      </c>
      <c r="G60" s="514">
        <v>1778.1241499999999</v>
      </c>
    </row>
    <row r="61" spans="1:7" s="309" customFormat="1" x14ac:dyDescent="0.2">
      <c r="A61" s="486" t="s">
        <v>1835</v>
      </c>
      <c r="B61" s="486" t="s">
        <v>1627</v>
      </c>
      <c r="C61" s="488" t="s">
        <v>1626</v>
      </c>
      <c r="D61" s="514"/>
      <c r="E61" s="514"/>
      <c r="F61" s="514"/>
      <c r="G61" s="514"/>
    </row>
    <row r="62" spans="1:7" s="309" customFormat="1" x14ac:dyDescent="0.2">
      <c r="A62" s="486" t="s">
        <v>1834</v>
      </c>
      <c r="B62" s="486" t="s">
        <v>1624</v>
      </c>
      <c r="C62" s="488" t="s">
        <v>1623</v>
      </c>
      <c r="D62" s="514"/>
      <c r="E62" s="514"/>
      <c r="F62" s="514"/>
      <c r="G62" s="514"/>
    </row>
    <row r="63" spans="1:7" s="309" customFormat="1" x14ac:dyDescent="0.2">
      <c r="A63" s="486" t="s">
        <v>1833</v>
      </c>
      <c r="B63" s="486" t="s">
        <v>1621</v>
      </c>
      <c r="C63" s="488" t="s">
        <v>1620</v>
      </c>
      <c r="D63" s="514"/>
      <c r="E63" s="514"/>
      <c r="F63" s="514"/>
      <c r="G63" s="514"/>
    </row>
    <row r="64" spans="1:7" s="309" customFormat="1" x14ac:dyDescent="0.2">
      <c r="A64" s="486" t="s">
        <v>1832</v>
      </c>
      <c r="B64" s="486" t="s">
        <v>1618</v>
      </c>
      <c r="C64" s="488" t="s">
        <v>1617</v>
      </c>
      <c r="D64" s="514">
        <v>7071.81</v>
      </c>
      <c r="E64" s="514">
        <v>0</v>
      </c>
      <c r="F64" s="514">
        <v>7071.81</v>
      </c>
      <c r="G64" s="514">
        <v>190.4</v>
      </c>
    </row>
    <row r="65" spans="1:7" s="309" customFormat="1" x14ac:dyDescent="0.2">
      <c r="A65" s="486" t="s">
        <v>1831</v>
      </c>
      <c r="B65" s="486" t="s">
        <v>1615</v>
      </c>
      <c r="C65" s="488" t="s">
        <v>1614</v>
      </c>
      <c r="D65" s="514"/>
      <c r="E65" s="514"/>
      <c r="F65" s="514"/>
      <c r="G65" s="514"/>
    </row>
    <row r="66" spans="1:7" s="309" customFormat="1" x14ac:dyDescent="0.2">
      <c r="A66" s="486" t="s">
        <v>1830</v>
      </c>
      <c r="B66" s="486" t="s">
        <v>169</v>
      </c>
      <c r="C66" s="488" t="s">
        <v>1612</v>
      </c>
      <c r="D66" s="514">
        <v>5124.6940500000001</v>
      </c>
      <c r="E66" s="514">
        <v>0</v>
      </c>
      <c r="F66" s="514">
        <v>5124.6940500000001</v>
      </c>
      <c r="G66" s="514">
        <v>1656.1836799999999</v>
      </c>
    </row>
    <row r="67" spans="1:7" s="309" customFormat="1" x14ac:dyDescent="0.2">
      <c r="A67" s="486" t="s">
        <v>1829</v>
      </c>
      <c r="B67" s="486" t="s">
        <v>1828</v>
      </c>
      <c r="C67" s="488" t="s">
        <v>1827</v>
      </c>
      <c r="D67" s="514">
        <v>26</v>
      </c>
      <c r="E67" s="514">
        <v>0</v>
      </c>
      <c r="F67" s="514">
        <v>26</v>
      </c>
      <c r="G67" s="514">
        <v>0</v>
      </c>
    </row>
    <row r="68" spans="1:7" s="309" customFormat="1" x14ac:dyDescent="0.2">
      <c r="A68" s="486" t="s">
        <v>1826</v>
      </c>
      <c r="B68" s="486" t="s">
        <v>1825</v>
      </c>
      <c r="C68" s="488" t="s">
        <v>1824</v>
      </c>
      <c r="D68" s="514">
        <v>177.92500000000001</v>
      </c>
      <c r="E68" s="514">
        <v>0</v>
      </c>
      <c r="F68" s="514">
        <v>177.92500000000001</v>
      </c>
      <c r="G68" s="514">
        <v>257.83199999999999</v>
      </c>
    </row>
    <row r="69" spans="1:7" s="309" customFormat="1" x14ac:dyDescent="0.2">
      <c r="A69" s="486" t="s">
        <v>1823</v>
      </c>
      <c r="B69" s="486" t="s">
        <v>1822</v>
      </c>
      <c r="C69" s="488" t="s">
        <v>1821</v>
      </c>
      <c r="D69" s="514">
        <v>11181.446749999999</v>
      </c>
      <c r="E69" s="514">
        <v>0</v>
      </c>
      <c r="F69" s="514">
        <v>11181.446749999999</v>
      </c>
      <c r="G69" s="514">
        <v>1023.72</v>
      </c>
    </row>
    <row r="70" spans="1:7" s="309" customFormat="1" x14ac:dyDescent="0.2">
      <c r="A70" s="486" t="s">
        <v>1807</v>
      </c>
      <c r="B70" s="486" t="s">
        <v>1806</v>
      </c>
      <c r="C70" s="488" t="s">
        <v>1805</v>
      </c>
      <c r="D70" s="514">
        <v>0</v>
      </c>
      <c r="E70" s="514">
        <v>0</v>
      </c>
      <c r="F70" s="514">
        <v>0</v>
      </c>
      <c r="G70" s="514">
        <v>0</v>
      </c>
    </row>
    <row r="71" spans="1:7" s="309" customFormat="1" x14ac:dyDescent="0.2">
      <c r="A71" s="486" t="s">
        <v>1803</v>
      </c>
      <c r="B71" s="486" t="s">
        <v>1802</v>
      </c>
      <c r="C71" s="488" t="s">
        <v>1801</v>
      </c>
      <c r="D71" s="514">
        <v>6927.6033299999999</v>
      </c>
      <c r="E71" s="514">
        <v>0</v>
      </c>
      <c r="F71" s="514">
        <v>6927.6033299999999</v>
      </c>
      <c r="G71" s="514">
        <v>5767.8316199999999</v>
      </c>
    </row>
    <row r="72" spans="1:7" s="309" customFormat="1" x14ac:dyDescent="0.2">
      <c r="A72" s="486" t="s">
        <v>1800</v>
      </c>
      <c r="B72" s="486" t="s">
        <v>1799</v>
      </c>
      <c r="C72" s="488" t="s">
        <v>1798</v>
      </c>
      <c r="D72" s="514">
        <v>2687.9467500000001</v>
      </c>
      <c r="E72" s="514">
        <v>0</v>
      </c>
      <c r="F72" s="514">
        <v>2687.9467500000001</v>
      </c>
      <c r="G72" s="514">
        <v>701.62247000000002</v>
      </c>
    </row>
    <row r="73" spans="1:7" s="309" customFormat="1" x14ac:dyDescent="0.2">
      <c r="A73" s="486" t="s">
        <v>1797</v>
      </c>
      <c r="B73" s="486" t="s">
        <v>1796</v>
      </c>
      <c r="C73" s="488" t="s">
        <v>1795</v>
      </c>
      <c r="D73" s="514">
        <v>76436.523530000006</v>
      </c>
      <c r="E73" s="514">
        <v>0</v>
      </c>
      <c r="F73" s="514">
        <v>76436.523530000006</v>
      </c>
      <c r="G73" s="514">
        <v>90452.54621</v>
      </c>
    </row>
    <row r="74" spans="1:7" s="309" customFormat="1" x14ac:dyDescent="0.2">
      <c r="A74" s="556" t="s">
        <v>1794</v>
      </c>
      <c r="B74" s="556" t="s">
        <v>1793</v>
      </c>
      <c r="C74" s="555" t="s">
        <v>1792</v>
      </c>
      <c r="D74" s="549">
        <v>12629.998210000002</v>
      </c>
      <c r="E74" s="549">
        <v>913.05070000000001</v>
      </c>
      <c r="F74" s="549">
        <v>11716.94751</v>
      </c>
      <c r="G74" s="549">
        <v>11660.82043</v>
      </c>
    </row>
    <row r="75" spans="1:7" s="550" customFormat="1" x14ac:dyDescent="0.2">
      <c r="A75" s="526" t="s">
        <v>1791</v>
      </c>
      <c r="B75" s="526" t="s">
        <v>1790</v>
      </c>
      <c r="C75" s="525" t="s">
        <v>100</v>
      </c>
      <c r="D75" s="493">
        <v>495312.42348</v>
      </c>
      <c r="E75" s="493">
        <v>0</v>
      </c>
      <c r="F75" s="493">
        <v>495312.42348</v>
      </c>
      <c r="G75" s="493">
        <v>443927.83056000003</v>
      </c>
    </row>
    <row r="76" spans="1:7" s="309" customFormat="1" x14ac:dyDescent="0.2">
      <c r="A76" s="515" t="s">
        <v>1789</v>
      </c>
      <c r="B76" s="515" t="s">
        <v>1788</v>
      </c>
      <c r="C76" s="537" t="s">
        <v>1787</v>
      </c>
      <c r="D76" s="484"/>
      <c r="E76" s="484"/>
      <c r="F76" s="484"/>
      <c r="G76" s="484"/>
    </row>
    <row r="77" spans="1:7" s="309" customFormat="1" x14ac:dyDescent="0.2">
      <c r="A77" s="486" t="s">
        <v>1786</v>
      </c>
      <c r="B77" s="486" t="s">
        <v>1785</v>
      </c>
      <c r="C77" s="488" t="s">
        <v>1784</v>
      </c>
      <c r="D77" s="484"/>
      <c r="E77" s="484"/>
      <c r="F77" s="484"/>
      <c r="G77" s="484"/>
    </row>
    <row r="78" spans="1:7" s="309" customFormat="1" x14ac:dyDescent="0.2">
      <c r="A78" s="486" t="s">
        <v>1783</v>
      </c>
      <c r="B78" s="486" t="s">
        <v>1782</v>
      </c>
      <c r="C78" s="488" t="s">
        <v>1781</v>
      </c>
      <c r="D78" s="484"/>
      <c r="E78" s="484"/>
      <c r="F78" s="484"/>
      <c r="G78" s="484"/>
    </row>
    <row r="79" spans="1:7" s="309" customFormat="1" x14ac:dyDescent="0.2">
      <c r="A79" s="486" t="s">
        <v>1780</v>
      </c>
      <c r="B79" s="486" t="s">
        <v>1779</v>
      </c>
      <c r="C79" s="488" t="s">
        <v>1778</v>
      </c>
      <c r="D79" s="484">
        <v>4923.5568400000002</v>
      </c>
      <c r="E79" s="484"/>
      <c r="F79" s="484">
        <v>4923.5568400000002</v>
      </c>
      <c r="G79" s="484">
        <v>287.02972</v>
      </c>
    </row>
    <row r="80" spans="1:7" s="309" customFormat="1" x14ac:dyDescent="0.2">
      <c r="A80" s="486" t="s">
        <v>1777</v>
      </c>
      <c r="B80" s="486" t="s">
        <v>1776</v>
      </c>
      <c r="C80" s="488" t="s">
        <v>1775</v>
      </c>
      <c r="D80" s="484">
        <v>2515.0432500000002</v>
      </c>
      <c r="E80" s="484"/>
      <c r="F80" s="484">
        <v>2515.0432500000002</v>
      </c>
      <c r="G80" s="484">
        <v>2608.8367200000002</v>
      </c>
    </row>
    <row r="81" spans="1:7" s="309" customFormat="1" x14ac:dyDescent="0.2">
      <c r="A81" s="486" t="s">
        <v>1774</v>
      </c>
      <c r="B81" s="486" t="s">
        <v>1773</v>
      </c>
      <c r="C81" s="488" t="s">
        <v>1772</v>
      </c>
      <c r="D81" s="484">
        <v>474460.06004000001</v>
      </c>
      <c r="E81" s="484"/>
      <c r="F81" s="484">
        <v>474460.06004000001</v>
      </c>
      <c r="G81" s="484">
        <v>431115.7304</v>
      </c>
    </row>
    <row r="82" spans="1:7" s="309" customFormat="1" x14ac:dyDescent="0.2">
      <c r="A82" s="486" t="s">
        <v>1771</v>
      </c>
      <c r="B82" s="486" t="s">
        <v>1770</v>
      </c>
      <c r="C82" s="488" t="s">
        <v>1769</v>
      </c>
      <c r="D82" s="484">
        <v>10357.346680000001</v>
      </c>
      <c r="E82" s="484"/>
      <c r="F82" s="484">
        <v>10357.346680000001</v>
      </c>
      <c r="G82" s="484">
        <v>7354.1918099999994</v>
      </c>
    </row>
    <row r="83" spans="1:7" s="309" customFormat="1" x14ac:dyDescent="0.2">
      <c r="A83" s="486" t="s">
        <v>1762</v>
      </c>
      <c r="B83" s="486" t="s">
        <v>1761</v>
      </c>
      <c r="C83" s="488" t="s">
        <v>1760</v>
      </c>
      <c r="D83" s="484">
        <v>1215.5732800000001</v>
      </c>
      <c r="E83" s="484"/>
      <c r="F83" s="484">
        <v>1215.5732800000001</v>
      </c>
      <c r="G83" s="484">
        <v>1113.4229800000001</v>
      </c>
    </row>
    <row r="84" spans="1:7" s="309" customFormat="1" x14ac:dyDescent="0.2">
      <c r="A84" s="486" t="s">
        <v>1759</v>
      </c>
      <c r="B84" s="486" t="s">
        <v>1758</v>
      </c>
      <c r="C84" s="488" t="s">
        <v>1757</v>
      </c>
      <c r="D84" s="484">
        <v>59.250999999999998</v>
      </c>
      <c r="E84" s="484"/>
      <c r="F84" s="484">
        <v>59.250999999999998</v>
      </c>
      <c r="G84" s="484"/>
    </row>
    <row r="85" spans="1:7" s="309" customFormat="1" x14ac:dyDescent="0.2">
      <c r="A85" s="482" t="s">
        <v>1756</v>
      </c>
      <c r="B85" s="482" t="s">
        <v>1755</v>
      </c>
      <c r="C85" s="481" t="s">
        <v>1754</v>
      </c>
      <c r="D85" s="480">
        <v>1781.5923899999998</v>
      </c>
      <c r="E85" s="480"/>
      <c r="F85" s="480">
        <v>1781.5923899999998</v>
      </c>
      <c r="G85" s="480">
        <v>1448.6189299999999</v>
      </c>
    </row>
    <row r="86" spans="1:7" s="309" customFormat="1" x14ac:dyDescent="0.2">
      <c r="A86" s="554"/>
      <c r="B86" s="554"/>
      <c r="C86" s="554"/>
      <c r="D86" s="552"/>
      <c r="E86" s="553"/>
      <c r="F86" s="552"/>
      <c r="G86" s="552"/>
    </row>
    <row r="87" spans="1:7" s="309" customFormat="1" x14ac:dyDescent="0.2">
      <c r="A87" s="554"/>
      <c r="B87" s="554"/>
      <c r="C87" s="554"/>
      <c r="D87" s="552"/>
      <c r="E87" s="553"/>
      <c r="F87" s="552"/>
      <c r="G87" s="552"/>
    </row>
    <row r="88" spans="1:7" s="309" customFormat="1" x14ac:dyDescent="0.2">
      <c r="A88" s="531"/>
      <c r="B88" s="530"/>
      <c r="C88" s="529"/>
      <c r="D88" s="502">
        <v>1</v>
      </c>
      <c r="E88" s="502">
        <v>2</v>
      </c>
      <c r="F88" s="492"/>
      <c r="G88" s="491"/>
    </row>
    <row r="89" spans="1:7" ht="12.75" customHeight="1" x14ac:dyDescent="0.2">
      <c r="A89" s="1214" t="s">
        <v>1753</v>
      </c>
      <c r="B89" s="1215"/>
      <c r="C89" s="1212" t="s">
        <v>1752</v>
      </c>
      <c r="D89" s="1229" t="s">
        <v>1751</v>
      </c>
      <c r="E89" s="1229"/>
      <c r="F89" s="492"/>
      <c r="G89" s="491"/>
    </row>
    <row r="90" spans="1:7" s="496" customFormat="1" ht="12.75" customHeight="1" x14ac:dyDescent="0.2">
      <c r="A90" s="1218"/>
      <c r="B90" s="1219"/>
      <c r="C90" s="1220"/>
      <c r="D90" s="501" t="s">
        <v>1750</v>
      </c>
      <c r="E90" s="500" t="s">
        <v>1749</v>
      </c>
      <c r="F90" s="492"/>
      <c r="G90" s="491"/>
    </row>
    <row r="91" spans="1:7" s="496" customFormat="1" x14ac:dyDescent="0.2">
      <c r="A91" s="526"/>
      <c r="B91" s="526" t="s">
        <v>1748</v>
      </c>
      <c r="C91" s="525" t="s">
        <v>100</v>
      </c>
      <c r="D91" s="493">
        <v>7238899.3687800001</v>
      </c>
      <c r="E91" s="493">
        <v>7015917.4438800002</v>
      </c>
      <c r="F91" s="498"/>
      <c r="G91" s="497"/>
    </row>
    <row r="92" spans="1:7" s="550" customFormat="1" x14ac:dyDescent="0.2">
      <c r="A92" s="526" t="s">
        <v>1747</v>
      </c>
      <c r="B92" s="526" t="s">
        <v>1746</v>
      </c>
      <c r="C92" s="525" t="s">
        <v>100</v>
      </c>
      <c r="D92" s="493">
        <v>6097383.2908900008</v>
      </c>
      <c r="E92" s="493">
        <v>6056008.3838200001</v>
      </c>
      <c r="F92" s="498"/>
      <c r="G92" s="497"/>
    </row>
    <row r="93" spans="1:7" s="550" customFormat="1" ht="12.75" customHeight="1" x14ac:dyDescent="0.2">
      <c r="A93" s="526" t="s">
        <v>1745</v>
      </c>
      <c r="B93" s="526" t="s">
        <v>1744</v>
      </c>
      <c r="C93" s="525" t="s">
        <v>100</v>
      </c>
      <c r="D93" s="493">
        <v>6208523.4218000006</v>
      </c>
      <c r="E93" s="493">
        <v>5791865.2600299995</v>
      </c>
      <c r="F93" s="498"/>
      <c r="G93" s="497"/>
    </row>
    <row r="94" spans="1:7" s="550" customFormat="1" x14ac:dyDescent="0.2">
      <c r="A94" s="486" t="s">
        <v>1743</v>
      </c>
      <c r="B94" s="486" t="s">
        <v>1742</v>
      </c>
      <c r="C94" s="488" t="s">
        <v>1741</v>
      </c>
      <c r="D94" s="514">
        <v>5000518.2916099997</v>
      </c>
      <c r="E94" s="514">
        <v>4646940.6520100003</v>
      </c>
      <c r="F94" s="492"/>
      <c r="G94" s="491"/>
    </row>
    <row r="95" spans="1:7" s="309" customFormat="1" x14ac:dyDescent="0.2">
      <c r="A95" s="486" t="s">
        <v>1740</v>
      </c>
      <c r="B95" s="486" t="s">
        <v>1739</v>
      </c>
      <c r="C95" s="488" t="s">
        <v>1738</v>
      </c>
      <c r="D95" s="514">
        <v>1186819.58498</v>
      </c>
      <c r="E95" s="514">
        <v>1120658.1463599999</v>
      </c>
      <c r="F95" s="492"/>
      <c r="G95" s="489"/>
    </row>
    <row r="96" spans="1:7" s="309" customFormat="1" x14ac:dyDescent="0.2">
      <c r="A96" s="486" t="s">
        <v>1737</v>
      </c>
      <c r="B96" s="486" t="s">
        <v>1736</v>
      </c>
      <c r="C96" s="488" t="s">
        <v>1735</v>
      </c>
      <c r="D96" s="514"/>
      <c r="E96" s="514"/>
      <c r="F96" s="490"/>
      <c r="G96" s="489"/>
    </row>
    <row r="97" spans="1:7" s="309" customFormat="1" x14ac:dyDescent="0.2">
      <c r="A97" s="486" t="s">
        <v>1734</v>
      </c>
      <c r="B97" s="486" t="s">
        <v>1733</v>
      </c>
      <c r="C97" s="488" t="s">
        <v>1732</v>
      </c>
      <c r="D97" s="514"/>
      <c r="E97" s="514"/>
      <c r="F97" s="490"/>
      <c r="G97" s="489"/>
    </row>
    <row r="98" spans="1:7" s="309" customFormat="1" x14ac:dyDescent="0.2">
      <c r="A98" s="486" t="s">
        <v>1731</v>
      </c>
      <c r="B98" s="486" t="s">
        <v>1730</v>
      </c>
      <c r="C98" s="488" t="s">
        <v>1729</v>
      </c>
      <c r="D98" s="514"/>
      <c r="E98" s="514"/>
      <c r="F98" s="490"/>
      <c r="G98" s="489"/>
    </row>
    <row r="99" spans="1:7" s="309" customFormat="1" x14ac:dyDescent="0.2">
      <c r="A99" s="486" t="s">
        <v>1728</v>
      </c>
      <c r="B99" s="486" t="s">
        <v>1727</v>
      </c>
      <c r="C99" s="488" t="s">
        <v>1726</v>
      </c>
      <c r="D99" s="514">
        <v>21185.54521</v>
      </c>
      <c r="E99" s="514">
        <v>24266.461660000001</v>
      </c>
      <c r="F99" s="490"/>
      <c r="G99" s="489"/>
    </row>
    <row r="100" spans="1:7" s="309" customFormat="1" x14ac:dyDescent="0.2">
      <c r="A100" s="526" t="s">
        <v>1725</v>
      </c>
      <c r="B100" s="526" t="s">
        <v>1724</v>
      </c>
      <c r="C100" s="525" t="s">
        <v>100</v>
      </c>
      <c r="D100" s="493">
        <v>183387.06718000001</v>
      </c>
      <c r="E100" s="493">
        <v>408274.39312999998</v>
      </c>
      <c r="F100" s="498"/>
      <c r="G100" s="497"/>
    </row>
    <row r="101" spans="1:7" s="550" customFormat="1" x14ac:dyDescent="0.2">
      <c r="A101" s="486" t="s">
        <v>1723</v>
      </c>
      <c r="B101" s="486" t="s">
        <v>1722</v>
      </c>
      <c r="C101" s="488" t="s">
        <v>1721</v>
      </c>
      <c r="D101" s="484">
        <v>7682.7339400000001</v>
      </c>
      <c r="E101" s="484">
        <v>6921.7339400000001</v>
      </c>
      <c r="F101" s="492"/>
      <c r="G101" s="491"/>
    </row>
    <row r="102" spans="1:7" s="309" customFormat="1" x14ac:dyDescent="0.2">
      <c r="A102" s="486" t="s">
        <v>1720</v>
      </c>
      <c r="B102" s="486" t="s">
        <v>1719</v>
      </c>
      <c r="C102" s="488" t="s">
        <v>1718</v>
      </c>
      <c r="D102" s="484">
        <v>10864.932269999999</v>
      </c>
      <c r="E102" s="484">
        <v>7376.8488299999999</v>
      </c>
      <c r="F102" s="492"/>
      <c r="G102" s="491"/>
    </row>
    <row r="103" spans="1:7" s="309" customFormat="1" ht="12.75" customHeight="1" x14ac:dyDescent="0.2">
      <c r="A103" s="486" t="s">
        <v>1717</v>
      </c>
      <c r="B103" s="486" t="s">
        <v>1716</v>
      </c>
      <c r="C103" s="488" t="s">
        <v>1715</v>
      </c>
      <c r="D103" s="514">
        <v>56458.699430000001</v>
      </c>
      <c r="E103" s="514">
        <v>66324.310630000007</v>
      </c>
      <c r="F103" s="492"/>
      <c r="G103" s="491"/>
    </row>
    <row r="104" spans="1:7" s="309" customFormat="1" ht="13.5" customHeight="1" x14ac:dyDescent="0.2">
      <c r="A104" s="486" t="s">
        <v>1714</v>
      </c>
      <c r="B104" s="486" t="s">
        <v>1713</v>
      </c>
      <c r="C104" s="488" t="s">
        <v>1712</v>
      </c>
      <c r="D104" s="514">
        <v>10059.2965</v>
      </c>
      <c r="E104" s="514">
        <v>10105.095599999999</v>
      </c>
      <c r="F104" s="490"/>
      <c r="G104" s="489"/>
    </row>
    <row r="105" spans="1:7" s="309" customFormat="1" x14ac:dyDescent="0.2">
      <c r="A105" s="486" t="s">
        <v>1711</v>
      </c>
      <c r="B105" s="486" t="s">
        <v>1710</v>
      </c>
      <c r="C105" s="488" t="s">
        <v>1709</v>
      </c>
      <c r="D105" s="514">
        <v>98321.405040000012</v>
      </c>
      <c r="E105" s="514">
        <v>317546.40412999998</v>
      </c>
      <c r="F105" s="492"/>
      <c r="G105" s="491"/>
    </row>
    <row r="106" spans="1:7" s="309" customFormat="1" x14ac:dyDescent="0.2">
      <c r="A106" s="526" t="s">
        <v>1705</v>
      </c>
      <c r="B106" s="526" t="s">
        <v>1704</v>
      </c>
      <c r="C106" s="525" t="s">
        <v>100</v>
      </c>
      <c r="D106" s="493">
        <v>-294527.19808999996</v>
      </c>
      <c r="E106" s="493">
        <v>-144131.26934</v>
      </c>
      <c r="F106" s="498"/>
      <c r="G106" s="497"/>
    </row>
    <row r="107" spans="1:7" s="309" customFormat="1" x14ac:dyDescent="0.2">
      <c r="A107" s="486" t="s">
        <v>1703</v>
      </c>
      <c r="B107" s="486" t="s">
        <v>1702</v>
      </c>
      <c r="C107" s="488" t="s">
        <v>100</v>
      </c>
      <c r="D107" s="484">
        <v>-159088.88194999998</v>
      </c>
      <c r="E107" s="484">
        <v>-45833.345009999997</v>
      </c>
      <c r="F107" s="492"/>
      <c r="G107" s="489"/>
    </row>
    <row r="108" spans="1:7" s="550" customFormat="1" x14ac:dyDescent="0.2">
      <c r="A108" s="486" t="s">
        <v>1701</v>
      </c>
      <c r="B108" s="486" t="s">
        <v>1700</v>
      </c>
      <c r="C108" s="488" t="s">
        <v>1699</v>
      </c>
      <c r="D108" s="514"/>
      <c r="E108" s="514"/>
      <c r="F108" s="490"/>
      <c r="G108" s="491"/>
    </row>
    <row r="109" spans="1:7" s="309" customFormat="1" x14ac:dyDescent="0.2">
      <c r="A109" s="486" t="s">
        <v>1698</v>
      </c>
      <c r="B109" s="486" t="s">
        <v>1697</v>
      </c>
      <c r="C109" s="488" t="s">
        <v>1696</v>
      </c>
      <c r="D109" s="514">
        <v>-135438.31613999998</v>
      </c>
      <c r="E109" s="514">
        <v>-98297.924329999994</v>
      </c>
      <c r="F109" s="490"/>
      <c r="G109" s="489"/>
    </row>
    <row r="110" spans="1:7" s="309" customFormat="1" x14ac:dyDescent="0.2">
      <c r="A110" s="526" t="s">
        <v>1695</v>
      </c>
      <c r="B110" s="526" t="s">
        <v>1694</v>
      </c>
      <c r="C110" s="525" t="s">
        <v>100</v>
      </c>
      <c r="D110" s="493">
        <v>1141516.0778900001</v>
      </c>
      <c r="E110" s="493">
        <v>959909.06005999993</v>
      </c>
      <c r="F110" s="498"/>
      <c r="G110" s="497"/>
    </row>
    <row r="111" spans="1:7" s="309" customFormat="1" x14ac:dyDescent="0.2">
      <c r="A111" s="526" t="s">
        <v>1693</v>
      </c>
      <c r="B111" s="526" t="s">
        <v>1691</v>
      </c>
      <c r="C111" s="525" t="s">
        <v>100</v>
      </c>
      <c r="D111" s="493">
        <v>14690.8</v>
      </c>
      <c r="E111" s="493">
        <v>17886.516</v>
      </c>
      <c r="F111" s="498"/>
      <c r="G111" s="497"/>
    </row>
    <row r="112" spans="1:7" s="550" customFormat="1" x14ac:dyDescent="0.2">
      <c r="A112" s="486" t="s">
        <v>1692</v>
      </c>
      <c r="B112" s="486" t="s">
        <v>1691</v>
      </c>
      <c r="C112" s="488" t="s">
        <v>1690</v>
      </c>
      <c r="D112" s="484">
        <v>14690.8</v>
      </c>
      <c r="E112" s="484">
        <v>17886.516</v>
      </c>
      <c r="F112" s="490"/>
      <c r="G112" s="489"/>
    </row>
    <row r="113" spans="1:7" s="550" customFormat="1" x14ac:dyDescent="0.2">
      <c r="A113" s="526" t="s">
        <v>1689</v>
      </c>
      <c r="B113" s="526" t="s">
        <v>1688</v>
      </c>
      <c r="C113" s="525" t="s">
        <v>100</v>
      </c>
      <c r="D113" s="493">
        <v>59441.876280000004</v>
      </c>
      <c r="E113" s="493">
        <v>64920.44713</v>
      </c>
      <c r="F113" s="498"/>
      <c r="G113" s="497"/>
    </row>
    <row r="114" spans="1:7" s="309" customFormat="1" x14ac:dyDescent="0.2">
      <c r="A114" s="486" t="s">
        <v>1687</v>
      </c>
      <c r="B114" s="486" t="s">
        <v>1686</v>
      </c>
      <c r="C114" s="488" t="s">
        <v>1685</v>
      </c>
      <c r="D114" s="484">
        <v>16506.942999999999</v>
      </c>
      <c r="E114" s="484">
        <v>21459.681559999997</v>
      </c>
      <c r="F114" s="490"/>
      <c r="G114" s="489"/>
    </row>
    <row r="115" spans="1:7" s="550" customFormat="1" x14ac:dyDescent="0.2">
      <c r="A115" s="486" t="s">
        <v>1684</v>
      </c>
      <c r="B115" s="486" t="s">
        <v>1683</v>
      </c>
      <c r="C115" s="488" t="s">
        <v>1682</v>
      </c>
      <c r="D115" s="514">
        <v>0</v>
      </c>
      <c r="E115" s="514">
        <v>0</v>
      </c>
      <c r="F115" s="490"/>
      <c r="G115" s="489"/>
    </row>
    <row r="116" spans="1:7" s="309" customFormat="1" x14ac:dyDescent="0.2">
      <c r="A116" s="486" t="s">
        <v>1678</v>
      </c>
      <c r="B116" s="486" t="s">
        <v>1677</v>
      </c>
      <c r="C116" s="488" t="s">
        <v>1676</v>
      </c>
      <c r="D116" s="514">
        <v>26628.842000000001</v>
      </c>
      <c r="E116" s="514">
        <v>26628.842000000001</v>
      </c>
      <c r="F116" s="490"/>
      <c r="G116" s="489"/>
    </row>
    <row r="117" spans="1:7" s="309" customFormat="1" x14ac:dyDescent="0.2">
      <c r="A117" s="486" t="s">
        <v>1669</v>
      </c>
      <c r="B117" s="486" t="s">
        <v>1668</v>
      </c>
      <c r="C117" s="488" t="s">
        <v>1667</v>
      </c>
      <c r="D117" s="514">
        <v>16306.091279999999</v>
      </c>
      <c r="E117" s="514">
        <v>16831.923569999999</v>
      </c>
      <c r="F117" s="490"/>
      <c r="G117" s="489"/>
    </row>
    <row r="118" spans="1:7" s="309" customFormat="1" x14ac:dyDescent="0.2">
      <c r="A118" s="486" t="s">
        <v>1666</v>
      </c>
      <c r="B118" s="486" t="s">
        <v>1665</v>
      </c>
      <c r="C118" s="488" t="s">
        <v>1664</v>
      </c>
      <c r="D118" s="514">
        <v>0</v>
      </c>
      <c r="E118" s="514">
        <v>0</v>
      </c>
      <c r="F118" s="490"/>
      <c r="G118" s="489"/>
    </row>
    <row r="119" spans="1:7" s="309" customFormat="1" x14ac:dyDescent="0.2">
      <c r="A119" s="526" t="s">
        <v>1663</v>
      </c>
      <c r="B119" s="526" t="s">
        <v>1662</v>
      </c>
      <c r="C119" s="525" t="s">
        <v>100</v>
      </c>
      <c r="D119" s="493">
        <v>1067383.4016100001</v>
      </c>
      <c r="E119" s="493">
        <v>877102.09693</v>
      </c>
      <c r="F119" s="498"/>
      <c r="G119" s="497"/>
    </row>
    <row r="120" spans="1:7" s="309" customFormat="1" x14ac:dyDescent="0.2">
      <c r="A120" s="486" t="s">
        <v>1661</v>
      </c>
      <c r="B120" s="486" t="s">
        <v>1660</v>
      </c>
      <c r="C120" s="488" t="s">
        <v>1659</v>
      </c>
      <c r="D120" s="484">
        <v>119200</v>
      </c>
      <c r="E120" s="484">
        <v>76000</v>
      </c>
      <c r="F120" s="490"/>
      <c r="G120" s="489"/>
    </row>
    <row r="121" spans="1:7" s="309" customFormat="1" x14ac:dyDescent="0.2">
      <c r="A121" s="486" t="s">
        <v>1652</v>
      </c>
      <c r="B121" s="486" t="s">
        <v>1651</v>
      </c>
      <c r="C121" s="488" t="s">
        <v>1650</v>
      </c>
      <c r="D121" s="514">
        <v>0</v>
      </c>
      <c r="E121" s="514">
        <v>0</v>
      </c>
      <c r="F121" s="490"/>
      <c r="G121" s="489"/>
    </row>
    <row r="122" spans="1:7" s="550" customFormat="1" x14ac:dyDescent="0.2">
      <c r="A122" s="486" t="s">
        <v>1649</v>
      </c>
      <c r="B122" s="486" t="s">
        <v>1648</v>
      </c>
      <c r="C122" s="488" t="s">
        <v>1647</v>
      </c>
      <c r="D122" s="514">
        <v>439455.45581999997</v>
      </c>
      <c r="E122" s="514">
        <v>341555.03967999999</v>
      </c>
      <c r="F122" s="492"/>
      <c r="G122" s="491"/>
    </row>
    <row r="123" spans="1:7" s="309" customFormat="1" x14ac:dyDescent="0.2">
      <c r="A123" s="486" t="s">
        <v>1643</v>
      </c>
      <c r="B123" s="486" t="s">
        <v>1642</v>
      </c>
      <c r="C123" s="488" t="s">
        <v>1641</v>
      </c>
      <c r="D123" s="514">
        <v>30669.635610000001</v>
      </c>
      <c r="E123" s="514">
        <v>30564.38624</v>
      </c>
      <c r="F123" s="492"/>
      <c r="G123" s="491"/>
    </row>
    <row r="124" spans="1:7" s="309" customFormat="1" ht="12.75" customHeight="1" x14ac:dyDescent="0.2">
      <c r="A124" s="486" t="s">
        <v>1637</v>
      </c>
      <c r="B124" s="486" t="s">
        <v>1636</v>
      </c>
      <c r="C124" s="488" t="s">
        <v>1635</v>
      </c>
      <c r="D124" s="514">
        <v>0</v>
      </c>
      <c r="E124" s="514">
        <v>0</v>
      </c>
      <c r="F124" s="490"/>
      <c r="G124" s="489"/>
    </row>
    <row r="125" spans="1:7" s="309" customFormat="1" ht="12.75" customHeight="1" x14ac:dyDescent="0.2">
      <c r="A125" s="486" t="s">
        <v>1634</v>
      </c>
      <c r="B125" s="486" t="s">
        <v>1633</v>
      </c>
      <c r="C125" s="488" t="s">
        <v>1632</v>
      </c>
      <c r="D125" s="514">
        <v>169332.3855</v>
      </c>
      <c r="E125" s="514">
        <v>161499.82550000001</v>
      </c>
      <c r="F125" s="492"/>
      <c r="G125" s="491"/>
    </row>
    <row r="126" spans="1:7" s="309" customFormat="1" ht="12.75" customHeight="1" x14ac:dyDescent="0.2">
      <c r="A126" s="486" t="s">
        <v>1631</v>
      </c>
      <c r="B126" s="486" t="s">
        <v>1630</v>
      </c>
      <c r="C126" s="488" t="s">
        <v>1629</v>
      </c>
      <c r="D126" s="514">
        <v>1178.2491599999998</v>
      </c>
      <c r="E126" s="514">
        <v>1441.8579999999999</v>
      </c>
      <c r="F126" s="492"/>
      <c r="G126" s="491"/>
    </row>
    <row r="127" spans="1:7" s="309" customFormat="1" ht="12.75" customHeight="1" x14ac:dyDescent="0.2">
      <c r="A127" s="486" t="s">
        <v>1628</v>
      </c>
      <c r="B127" s="486" t="s">
        <v>1627</v>
      </c>
      <c r="C127" s="488" t="s">
        <v>1626</v>
      </c>
      <c r="D127" s="514">
        <v>67638.23</v>
      </c>
      <c r="E127" s="514">
        <v>64389.286690000001</v>
      </c>
      <c r="F127" s="492"/>
      <c r="G127" s="491"/>
    </row>
    <row r="128" spans="1:7" s="309" customFormat="1" ht="12.75" customHeight="1" x14ac:dyDescent="0.2">
      <c r="A128" s="486" t="s">
        <v>1625</v>
      </c>
      <c r="B128" s="486" t="s">
        <v>1624</v>
      </c>
      <c r="C128" s="488" t="s">
        <v>1623</v>
      </c>
      <c r="D128" s="514">
        <v>30322.375</v>
      </c>
      <c r="E128" s="514">
        <v>28829.68561</v>
      </c>
      <c r="F128" s="492"/>
      <c r="G128" s="491"/>
    </row>
    <row r="129" spans="1:7" s="309" customFormat="1" ht="12.75" customHeight="1" x14ac:dyDescent="0.2">
      <c r="A129" s="486" t="s">
        <v>1622</v>
      </c>
      <c r="B129" s="486" t="s">
        <v>1621</v>
      </c>
      <c r="C129" s="488" t="s">
        <v>1620</v>
      </c>
      <c r="D129" s="514">
        <v>0</v>
      </c>
      <c r="E129" s="514">
        <v>314.47800000000001</v>
      </c>
      <c r="F129" s="492"/>
      <c r="G129" s="491"/>
    </row>
    <row r="130" spans="1:7" s="309" customFormat="1" ht="12.75" customHeight="1" x14ac:dyDescent="0.2">
      <c r="A130" s="486" t="s">
        <v>1619</v>
      </c>
      <c r="B130" s="486" t="s">
        <v>1618</v>
      </c>
      <c r="C130" s="488" t="s">
        <v>1617</v>
      </c>
      <c r="D130" s="514">
        <v>281.03100000000001</v>
      </c>
      <c r="E130" s="514">
        <v>9989.7800000000007</v>
      </c>
      <c r="F130" s="490"/>
      <c r="G130" s="489"/>
    </row>
    <row r="131" spans="1:7" s="309" customFormat="1" ht="12.75" customHeight="1" x14ac:dyDescent="0.2">
      <c r="A131" s="486" t="s">
        <v>1616</v>
      </c>
      <c r="B131" s="486" t="s">
        <v>1615</v>
      </c>
      <c r="C131" s="488" t="s">
        <v>1614</v>
      </c>
      <c r="D131" s="514">
        <v>28744.692999999999</v>
      </c>
      <c r="E131" s="514">
        <v>26370.868999999999</v>
      </c>
      <c r="F131" s="492"/>
      <c r="G131" s="491"/>
    </row>
    <row r="132" spans="1:7" s="309" customFormat="1" ht="12.75" customHeight="1" x14ac:dyDescent="0.2">
      <c r="A132" s="486" t="s">
        <v>1613</v>
      </c>
      <c r="B132" s="486" t="s">
        <v>169</v>
      </c>
      <c r="C132" s="488" t="s">
        <v>1612</v>
      </c>
      <c r="D132" s="514">
        <v>5364.92112</v>
      </c>
      <c r="E132" s="514">
        <v>3215.4136699999999</v>
      </c>
      <c r="F132" s="490"/>
      <c r="G132" s="489"/>
    </row>
    <row r="133" spans="1:7" s="309" customFormat="1" ht="12.75" customHeight="1" x14ac:dyDescent="0.2">
      <c r="A133" s="486" t="s">
        <v>1611</v>
      </c>
      <c r="B133" s="486" t="s">
        <v>1610</v>
      </c>
      <c r="C133" s="488" t="s">
        <v>1609</v>
      </c>
      <c r="D133" s="514">
        <v>0</v>
      </c>
      <c r="E133" s="514">
        <v>0</v>
      </c>
      <c r="F133" s="492"/>
      <c r="G133" s="491"/>
    </row>
    <row r="134" spans="1:7" s="309" customFormat="1" ht="12.75" customHeight="1" x14ac:dyDescent="0.2">
      <c r="A134" s="486" t="s">
        <v>1608</v>
      </c>
      <c r="B134" s="486" t="s">
        <v>1607</v>
      </c>
      <c r="C134" s="488" t="s">
        <v>1606</v>
      </c>
      <c r="D134" s="514">
        <v>0</v>
      </c>
      <c r="E134" s="514">
        <v>315.53800000000001</v>
      </c>
      <c r="F134" s="490"/>
      <c r="G134" s="489"/>
    </row>
    <row r="135" spans="1:7" s="309" customFormat="1" ht="12.75" customHeight="1" x14ac:dyDescent="0.2">
      <c r="A135" s="486" t="s">
        <v>1605</v>
      </c>
      <c r="B135" s="486" t="s">
        <v>1604</v>
      </c>
      <c r="C135" s="488" t="s">
        <v>1603</v>
      </c>
      <c r="D135" s="514">
        <v>119.669</v>
      </c>
      <c r="E135" s="514">
        <v>170.29958999999999</v>
      </c>
      <c r="F135" s="492"/>
      <c r="G135" s="491"/>
    </row>
    <row r="136" spans="1:7" s="309" customFormat="1" ht="12.75" customHeight="1" x14ac:dyDescent="0.2">
      <c r="A136" s="486" t="s">
        <v>1587</v>
      </c>
      <c r="B136" s="486" t="s">
        <v>1586</v>
      </c>
      <c r="C136" s="488" t="s">
        <v>1585</v>
      </c>
      <c r="D136" s="514">
        <v>1455.7117800000001</v>
      </c>
      <c r="E136" s="514">
        <v>135</v>
      </c>
      <c r="F136" s="490"/>
      <c r="G136" s="489"/>
    </row>
    <row r="137" spans="1:7" s="309" customFormat="1" ht="12.75" customHeight="1" x14ac:dyDescent="0.2">
      <c r="A137" s="487" t="s">
        <v>1581</v>
      </c>
      <c r="B137" s="486" t="s">
        <v>1580</v>
      </c>
      <c r="C137" s="488" t="s">
        <v>1579</v>
      </c>
      <c r="D137" s="514">
        <v>11673.45225</v>
      </c>
      <c r="E137" s="514">
        <v>381.20753999999999</v>
      </c>
      <c r="F137" s="492"/>
      <c r="G137" s="491"/>
    </row>
    <row r="138" spans="1:7" s="309" customFormat="1" ht="12.75" customHeight="1" x14ac:dyDescent="0.2">
      <c r="A138" s="486" t="s">
        <v>1578</v>
      </c>
      <c r="B138" s="486" t="s">
        <v>1577</v>
      </c>
      <c r="C138" s="488" t="s">
        <v>1576</v>
      </c>
      <c r="D138" s="514">
        <v>661.54704000000004</v>
      </c>
      <c r="E138" s="514">
        <v>589.69213999999999</v>
      </c>
      <c r="F138" s="490"/>
      <c r="G138" s="489"/>
    </row>
    <row r="139" spans="1:7" s="309" customFormat="1" ht="12.75" customHeight="1" x14ac:dyDescent="0.2">
      <c r="A139" s="486" t="s">
        <v>1575</v>
      </c>
      <c r="B139" s="486" t="s">
        <v>1574</v>
      </c>
      <c r="C139" s="488" t="s">
        <v>1573</v>
      </c>
      <c r="D139" s="514">
        <v>134660.50421000001</v>
      </c>
      <c r="E139" s="514">
        <v>117654.10625</v>
      </c>
      <c r="F139" s="492"/>
      <c r="G139" s="491"/>
    </row>
    <row r="140" spans="1:7" s="309" customFormat="1" ht="12.75" customHeight="1" x14ac:dyDescent="0.2">
      <c r="A140" s="482" t="s">
        <v>1572</v>
      </c>
      <c r="B140" s="482" t="s">
        <v>1571</v>
      </c>
      <c r="C140" s="481" t="s">
        <v>1570</v>
      </c>
      <c r="D140" s="480">
        <v>26625.541120000002</v>
      </c>
      <c r="E140" s="480">
        <v>13685.631019999999</v>
      </c>
      <c r="F140" s="490"/>
      <c r="G140" s="489"/>
    </row>
    <row r="141" spans="1:7" s="309" customFormat="1" x14ac:dyDescent="0.2">
      <c r="C141" s="302"/>
      <c r="D141" s="479"/>
      <c r="E141" s="479"/>
      <c r="F141" s="479"/>
      <c r="G141" s="479"/>
    </row>
    <row r="142" spans="1:7" s="309" customFormat="1" x14ac:dyDescent="0.2">
      <c r="C142" s="302"/>
      <c r="D142" s="479"/>
      <c r="E142" s="479"/>
      <c r="F142" s="479"/>
      <c r="G142" s="479"/>
    </row>
    <row r="143" spans="1:7" s="309" customFormat="1" x14ac:dyDescent="0.2">
      <c r="C143" s="302"/>
      <c r="D143" s="479"/>
      <c r="E143" s="479"/>
      <c r="F143" s="479"/>
      <c r="G143" s="479"/>
    </row>
    <row r="144" spans="1:7" s="309" customFormat="1" x14ac:dyDescent="0.2">
      <c r="C144" s="302"/>
      <c r="D144" s="479"/>
      <c r="E144" s="479"/>
      <c r="F144" s="479"/>
      <c r="G144" s="479"/>
    </row>
    <row r="145" spans="1:7" s="309" customFormat="1" x14ac:dyDescent="0.2">
      <c r="C145" s="302"/>
      <c r="D145" s="479"/>
      <c r="E145" s="479"/>
      <c r="F145" s="479"/>
      <c r="G145" s="479"/>
    </row>
    <row r="146" spans="1:7" s="309" customFormat="1" ht="12.75" customHeight="1" x14ac:dyDescent="0.2">
      <c r="C146" s="302"/>
      <c r="D146" s="479"/>
      <c r="E146" s="479"/>
      <c r="F146" s="479"/>
      <c r="G146" s="479"/>
    </row>
    <row r="147" spans="1:7" s="309" customFormat="1" x14ac:dyDescent="0.2">
      <c r="C147" s="302"/>
      <c r="D147" s="479"/>
      <c r="E147" s="479"/>
      <c r="F147" s="479"/>
      <c r="G147" s="479"/>
    </row>
    <row r="148" spans="1:7" x14ac:dyDescent="0.2">
      <c r="A148" s="309"/>
      <c r="B148" s="309"/>
      <c r="C148" s="302"/>
      <c r="D148" s="479"/>
      <c r="E148" s="479"/>
      <c r="F148" s="479"/>
      <c r="G148" s="479"/>
    </row>
    <row r="149" spans="1:7" x14ac:dyDescent="0.2">
      <c r="A149" s="309"/>
      <c r="B149" s="309"/>
      <c r="C149" s="302"/>
      <c r="D149" s="479"/>
      <c r="E149" s="479"/>
      <c r="F149" s="479"/>
      <c r="G149" s="479"/>
    </row>
    <row r="150" spans="1:7" x14ac:dyDescent="0.2">
      <c r="A150" s="309"/>
      <c r="B150" s="309"/>
      <c r="C150" s="302"/>
      <c r="D150" s="479"/>
      <c r="E150" s="479"/>
      <c r="F150" s="479"/>
      <c r="G150" s="479"/>
    </row>
    <row r="151" spans="1:7" x14ac:dyDescent="0.2">
      <c r="A151" s="309"/>
      <c r="B151" s="309"/>
      <c r="C151" s="302"/>
      <c r="D151" s="479"/>
      <c r="E151" s="479"/>
      <c r="F151" s="479"/>
      <c r="G151" s="479"/>
    </row>
    <row r="152" spans="1:7" x14ac:dyDescent="0.2">
      <c r="A152" s="309"/>
      <c r="B152" s="309"/>
      <c r="C152" s="302"/>
      <c r="D152" s="479"/>
      <c r="E152" s="479"/>
      <c r="F152" s="479"/>
      <c r="G152" s="479"/>
    </row>
    <row r="153" spans="1:7" x14ac:dyDescent="0.2">
      <c r="A153" s="478"/>
      <c r="D153" s="479"/>
      <c r="E153" s="479"/>
      <c r="F153" s="479"/>
      <c r="G153" s="479"/>
    </row>
    <row r="154" spans="1:7" x14ac:dyDescent="0.2">
      <c r="A154" s="478"/>
      <c r="D154" s="479"/>
      <c r="E154" s="479"/>
      <c r="F154" s="479"/>
      <c r="G154" s="479"/>
    </row>
    <row r="155" spans="1:7" x14ac:dyDescent="0.2">
      <c r="A155" s="478"/>
      <c r="D155" s="479"/>
      <c r="E155" s="479"/>
      <c r="F155" s="479"/>
      <c r="G155" s="479"/>
    </row>
    <row r="156" spans="1:7" x14ac:dyDescent="0.2">
      <c r="A156" s="478"/>
      <c r="D156" s="479"/>
      <c r="E156" s="479"/>
      <c r="F156" s="479"/>
      <c r="G156" s="479"/>
    </row>
    <row r="157" spans="1:7" x14ac:dyDescent="0.2">
      <c r="A157" s="478"/>
      <c r="D157" s="479"/>
      <c r="E157" s="479"/>
      <c r="F157" s="479"/>
      <c r="G157" s="479"/>
    </row>
    <row r="158" spans="1:7" x14ac:dyDescent="0.2">
      <c r="A158" s="478"/>
      <c r="D158" s="479"/>
      <c r="E158" s="479"/>
      <c r="F158" s="479"/>
      <c r="G158" s="479"/>
    </row>
    <row r="159" spans="1:7" x14ac:dyDescent="0.2">
      <c r="A159" s="478"/>
      <c r="D159" s="479"/>
      <c r="E159" s="479"/>
      <c r="F159" s="479"/>
      <c r="G159" s="479"/>
    </row>
    <row r="160" spans="1:7" x14ac:dyDescent="0.2">
      <c r="A160" s="478"/>
      <c r="D160" s="479"/>
      <c r="E160" s="479"/>
      <c r="F160" s="479"/>
      <c r="G160" s="479"/>
    </row>
    <row r="161" spans="1:7" x14ac:dyDescent="0.2">
      <c r="A161" s="478"/>
      <c r="D161" s="479"/>
      <c r="E161" s="479"/>
      <c r="F161" s="479"/>
      <c r="G161" s="479"/>
    </row>
    <row r="162" spans="1:7" x14ac:dyDescent="0.2">
      <c r="A162" s="478"/>
      <c r="D162" s="479"/>
      <c r="E162" s="479"/>
      <c r="F162" s="479"/>
      <c r="G162" s="479"/>
    </row>
    <row r="163" spans="1:7" x14ac:dyDescent="0.2">
      <c r="A163" s="478"/>
      <c r="D163" s="479"/>
      <c r="E163" s="479"/>
      <c r="F163" s="479"/>
      <c r="G163" s="479"/>
    </row>
    <row r="164" spans="1:7" x14ac:dyDescent="0.2">
      <c r="A164" s="478"/>
      <c r="D164" s="479"/>
      <c r="E164" s="479"/>
      <c r="F164" s="479"/>
      <c r="G164" s="479"/>
    </row>
    <row r="165" spans="1:7" x14ac:dyDescent="0.2">
      <c r="A165" s="478"/>
      <c r="D165" s="479"/>
      <c r="E165" s="479"/>
      <c r="F165" s="479"/>
      <c r="G165" s="479"/>
    </row>
    <row r="166" spans="1:7" x14ac:dyDescent="0.2">
      <c r="A166" s="478"/>
      <c r="D166" s="479"/>
      <c r="E166" s="479"/>
      <c r="F166" s="479"/>
      <c r="G166" s="479"/>
    </row>
    <row r="167" spans="1:7" x14ac:dyDescent="0.2">
      <c r="A167" s="478"/>
      <c r="D167" s="479"/>
      <c r="E167" s="479"/>
      <c r="F167" s="479"/>
      <c r="G167" s="479"/>
    </row>
    <row r="168" spans="1:7" x14ac:dyDescent="0.2">
      <c r="A168" s="478"/>
      <c r="D168" s="479"/>
      <c r="E168" s="479"/>
      <c r="F168" s="479"/>
      <c r="G168" s="479"/>
    </row>
    <row r="169" spans="1:7" x14ac:dyDescent="0.2">
      <c r="A169" s="478"/>
      <c r="D169" s="479"/>
      <c r="E169" s="479"/>
      <c r="F169" s="479"/>
      <c r="G169" s="479"/>
    </row>
    <row r="170" spans="1:7" x14ac:dyDescent="0.2">
      <c r="A170" s="478"/>
      <c r="D170" s="479"/>
      <c r="E170" s="479"/>
      <c r="F170" s="479"/>
      <c r="G170" s="479"/>
    </row>
    <row r="171" spans="1:7" x14ac:dyDescent="0.2">
      <c r="A171" s="478"/>
      <c r="D171" s="479"/>
      <c r="E171" s="479"/>
      <c r="F171" s="479"/>
      <c r="G171" s="479"/>
    </row>
    <row r="172" spans="1:7" x14ac:dyDescent="0.2">
      <c r="A172" s="478"/>
      <c r="D172" s="479"/>
      <c r="E172" s="479"/>
      <c r="F172" s="479"/>
      <c r="G172" s="479"/>
    </row>
    <row r="173" spans="1:7" x14ac:dyDescent="0.2">
      <c r="A173" s="478"/>
      <c r="D173" s="479"/>
      <c r="E173" s="479"/>
      <c r="F173" s="479"/>
      <c r="G173" s="479"/>
    </row>
    <row r="174" spans="1:7" x14ac:dyDescent="0.2">
      <c r="A174" s="478"/>
      <c r="D174" s="479"/>
      <c r="E174" s="479"/>
      <c r="F174" s="479"/>
      <c r="G174" s="479"/>
    </row>
    <row r="175" spans="1:7" x14ac:dyDescent="0.2">
      <c r="A175" s="478"/>
      <c r="D175" s="479"/>
      <c r="E175" s="479"/>
      <c r="F175" s="479"/>
      <c r="G175" s="479"/>
    </row>
    <row r="176" spans="1:7" x14ac:dyDescent="0.2">
      <c r="A176" s="478"/>
      <c r="D176" s="479"/>
      <c r="E176" s="479"/>
      <c r="F176" s="479"/>
      <c r="G176" s="479"/>
    </row>
    <row r="177" spans="1:7" x14ac:dyDescent="0.2">
      <c r="A177" s="478"/>
      <c r="D177" s="479"/>
      <c r="E177" s="479"/>
      <c r="F177" s="479"/>
      <c r="G177" s="479"/>
    </row>
    <row r="178" spans="1:7" x14ac:dyDescent="0.2">
      <c r="A178" s="478"/>
      <c r="D178" s="479"/>
      <c r="E178" s="479"/>
      <c r="F178" s="479"/>
      <c r="G178" s="479"/>
    </row>
    <row r="179" spans="1:7" x14ac:dyDescent="0.2">
      <c r="A179" s="478"/>
      <c r="D179" s="479"/>
      <c r="E179" s="479"/>
      <c r="F179" s="479"/>
      <c r="G179" s="479"/>
    </row>
    <row r="180" spans="1:7" x14ac:dyDescent="0.2">
      <c r="A180" s="478"/>
      <c r="D180" s="479"/>
      <c r="E180" s="479"/>
      <c r="F180" s="479"/>
      <c r="G180" s="479"/>
    </row>
    <row r="181" spans="1:7" x14ac:dyDescent="0.2">
      <c r="A181" s="478"/>
      <c r="D181" s="479"/>
      <c r="E181" s="479"/>
      <c r="F181" s="479"/>
      <c r="G181" s="479"/>
    </row>
    <row r="182" spans="1:7" x14ac:dyDescent="0.2">
      <c r="A182" s="478"/>
      <c r="D182" s="479"/>
      <c r="E182" s="479"/>
      <c r="F182" s="479"/>
      <c r="G182" s="479"/>
    </row>
    <row r="183" spans="1:7" x14ac:dyDescent="0.2">
      <c r="A183" s="478"/>
      <c r="D183" s="479"/>
      <c r="E183" s="479"/>
      <c r="F183" s="479"/>
      <c r="G183" s="479"/>
    </row>
    <row r="184" spans="1:7" x14ac:dyDescent="0.2">
      <c r="A184" s="478"/>
      <c r="D184" s="479"/>
      <c r="E184" s="479"/>
      <c r="F184" s="479"/>
      <c r="G184" s="479"/>
    </row>
    <row r="185" spans="1:7" x14ac:dyDescent="0.2">
      <c r="A185" s="478"/>
      <c r="D185" s="479"/>
      <c r="E185" s="479"/>
      <c r="F185" s="479"/>
      <c r="G185" s="479"/>
    </row>
    <row r="186" spans="1:7" x14ac:dyDescent="0.2">
      <c r="A186" s="478"/>
      <c r="D186" s="479"/>
      <c r="E186" s="479"/>
      <c r="F186" s="479"/>
      <c r="G186" s="479"/>
    </row>
    <row r="187" spans="1:7" x14ac:dyDescent="0.2">
      <c r="A187" s="478"/>
      <c r="D187" s="479"/>
      <c r="E187" s="479"/>
      <c r="F187" s="479"/>
      <c r="G187" s="479"/>
    </row>
    <row r="188" spans="1:7" x14ac:dyDescent="0.2">
      <c r="A188" s="478"/>
      <c r="D188" s="479"/>
      <c r="E188" s="479"/>
      <c r="F188" s="479"/>
      <c r="G188" s="479"/>
    </row>
    <row r="189" spans="1:7" x14ac:dyDescent="0.2">
      <c r="A189" s="478"/>
      <c r="D189" s="479"/>
      <c r="E189" s="479"/>
      <c r="F189" s="479"/>
      <c r="G189" s="479"/>
    </row>
    <row r="190" spans="1:7" x14ac:dyDescent="0.2">
      <c r="A190" s="478"/>
      <c r="D190" s="479"/>
      <c r="E190" s="479"/>
      <c r="F190" s="479"/>
      <c r="G190" s="479"/>
    </row>
    <row r="191" spans="1:7" x14ac:dyDescent="0.2">
      <c r="A191" s="478"/>
      <c r="D191" s="479"/>
      <c r="E191" s="479"/>
      <c r="F191" s="479"/>
      <c r="G191" s="479"/>
    </row>
    <row r="192" spans="1:7" x14ac:dyDescent="0.2">
      <c r="A192" s="478"/>
      <c r="D192" s="479"/>
      <c r="E192" s="479"/>
      <c r="F192" s="479"/>
      <c r="G192" s="479"/>
    </row>
    <row r="193" spans="1:7" x14ac:dyDescent="0.2">
      <c r="A193" s="478"/>
      <c r="D193" s="479"/>
      <c r="E193" s="479"/>
      <c r="F193" s="479"/>
      <c r="G193" s="479"/>
    </row>
    <row r="194" spans="1:7" x14ac:dyDescent="0.2">
      <c r="A194" s="478"/>
      <c r="D194" s="479"/>
      <c r="E194" s="479"/>
      <c r="F194" s="479"/>
      <c r="G194" s="479"/>
    </row>
    <row r="195" spans="1:7" x14ac:dyDescent="0.2">
      <c r="A195" s="478"/>
      <c r="D195" s="479"/>
      <c r="E195" s="479"/>
      <c r="F195" s="479"/>
      <c r="G195" s="479"/>
    </row>
    <row r="196" spans="1:7" x14ac:dyDescent="0.2">
      <c r="A196" s="478"/>
      <c r="D196" s="479"/>
      <c r="E196" s="479"/>
      <c r="F196" s="479"/>
      <c r="G196" s="479"/>
    </row>
    <row r="197" spans="1:7" x14ac:dyDescent="0.2">
      <c r="A197" s="478"/>
      <c r="D197" s="479"/>
      <c r="E197" s="479"/>
      <c r="F197" s="479"/>
      <c r="G197" s="479"/>
    </row>
    <row r="198" spans="1:7" x14ac:dyDescent="0.2">
      <c r="A198" s="478"/>
      <c r="D198" s="479"/>
      <c r="E198" s="479"/>
      <c r="F198" s="479"/>
      <c r="G198" s="479"/>
    </row>
    <row r="199" spans="1:7" x14ac:dyDescent="0.2">
      <c r="A199" s="478"/>
      <c r="D199" s="479"/>
      <c r="E199" s="479"/>
      <c r="F199" s="479"/>
      <c r="G199" s="479"/>
    </row>
    <row r="200" spans="1:7" x14ac:dyDescent="0.2">
      <c r="A200" s="478"/>
      <c r="D200" s="479"/>
      <c r="E200" s="479"/>
      <c r="F200" s="479"/>
      <c r="G200" s="479"/>
    </row>
    <row r="201" spans="1:7" x14ac:dyDescent="0.2">
      <c r="A201" s="478"/>
      <c r="D201" s="479"/>
      <c r="E201" s="479"/>
      <c r="F201" s="479"/>
      <c r="G201" s="479"/>
    </row>
    <row r="202" spans="1:7" x14ac:dyDescent="0.2">
      <c r="A202" s="478"/>
      <c r="D202" s="479"/>
      <c r="E202" s="479"/>
      <c r="F202" s="479"/>
      <c r="G202" s="479"/>
    </row>
    <row r="203" spans="1:7" x14ac:dyDescent="0.2">
      <c r="A203" s="478"/>
      <c r="D203" s="479"/>
      <c r="E203" s="479"/>
      <c r="F203" s="479"/>
      <c r="G203" s="479"/>
    </row>
    <row r="204" spans="1:7" x14ac:dyDescent="0.2">
      <c r="A204" s="478"/>
      <c r="D204" s="479"/>
      <c r="E204" s="479"/>
      <c r="F204" s="479"/>
      <c r="G204" s="479"/>
    </row>
    <row r="205" spans="1:7" x14ac:dyDescent="0.2">
      <c r="A205" s="478"/>
      <c r="D205" s="479"/>
      <c r="E205" s="479"/>
      <c r="F205" s="479"/>
      <c r="G205" s="479"/>
    </row>
    <row r="206" spans="1:7" x14ac:dyDescent="0.2">
      <c r="A206" s="478"/>
      <c r="D206" s="479"/>
      <c r="E206" s="479"/>
      <c r="F206" s="479"/>
      <c r="G206" s="479"/>
    </row>
    <row r="207" spans="1:7" x14ac:dyDescent="0.2">
      <c r="A207" s="478"/>
      <c r="D207" s="479"/>
      <c r="E207" s="479"/>
      <c r="F207" s="479"/>
      <c r="G207" s="479"/>
    </row>
    <row r="208" spans="1:7" x14ac:dyDescent="0.2">
      <c r="A208" s="478"/>
      <c r="D208" s="479"/>
      <c r="E208" s="479"/>
      <c r="F208" s="479"/>
      <c r="G208" s="479"/>
    </row>
  </sheetData>
  <mergeCells count="10">
    <mergeCell ref="A89:B90"/>
    <mergeCell ref="C89:C90"/>
    <mergeCell ref="D89:E89"/>
    <mergeCell ref="A1:G1"/>
    <mergeCell ref="A2:G2"/>
    <mergeCell ref="C5:C7"/>
    <mergeCell ref="D5:G5"/>
    <mergeCell ref="D6:F6"/>
    <mergeCell ref="G6:G7"/>
    <mergeCell ref="A5:B7"/>
  </mergeCells>
  <printOptions horizontalCentered="1"/>
  <pageMargins left="0.39370078740157483" right="0.39370078740157483" top="0.59055118110236227" bottom="0.39370078740157483" header="0.31496062992125984" footer="0.11811023622047245"/>
  <pageSetup paperSize="9" scale="83" firstPageNumber="501" fitToHeight="2" orientation="portrait" useFirstPageNumber="1" r:id="rId1"/>
  <headerFooter>
    <oddHeader>&amp;L&amp;"Tahoma,Kurzíva"Závěrečný účet za rok 2016&amp;R&amp;"Tahoma,Kurzíva"Tabulka č. 43</oddHeader>
    <oddFooter>&amp;C&amp;"Tahoma,Obyčejné"&amp;P</oddFooter>
  </headerFooter>
  <rowBreaks count="1" manualBreakCount="1">
    <brk id="74" max="6"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showGridLines="0" view="pageBreakPreview" zoomScaleNormal="100" zoomScaleSheetLayoutView="100" workbookViewId="0">
      <selection activeCell="J35" sqref="J35"/>
    </sheetView>
  </sheetViews>
  <sheetFormatPr defaultRowHeight="12.75" x14ac:dyDescent="0.2"/>
  <cols>
    <col min="1" max="1" width="6.7109375" style="183" customWidth="1"/>
    <col min="2" max="2" width="54.7109375" style="183" customWidth="1"/>
    <col min="3" max="3" width="8.5703125" style="367" customWidth="1"/>
    <col min="4" max="7" width="15.42578125" style="183" customWidth="1"/>
    <col min="8" max="16384" width="9.140625" style="183"/>
  </cols>
  <sheetData>
    <row r="1" spans="1:7" s="567" customFormat="1" ht="18" customHeight="1" x14ac:dyDescent="0.2">
      <c r="A1" s="1207" t="s">
        <v>2011</v>
      </c>
      <c r="B1" s="1207"/>
      <c r="C1" s="1207"/>
      <c r="D1" s="1207"/>
      <c r="E1" s="1207"/>
      <c r="F1" s="1207"/>
      <c r="G1" s="1207"/>
    </row>
    <row r="2" spans="1:7" s="566" customFormat="1" ht="18" customHeight="1" x14ac:dyDescent="0.2">
      <c r="A2" s="1207" t="s">
        <v>2206</v>
      </c>
      <c r="B2" s="1207"/>
      <c r="C2" s="1207"/>
      <c r="D2" s="1207"/>
      <c r="E2" s="1207"/>
      <c r="F2" s="1207"/>
      <c r="G2" s="1207"/>
    </row>
    <row r="4" spans="1:7" ht="12.75" customHeight="1" x14ac:dyDescent="0.2">
      <c r="A4" s="565"/>
      <c r="B4" s="564"/>
      <c r="C4" s="563"/>
      <c r="D4" s="562">
        <v>1</v>
      </c>
      <c r="E4" s="562">
        <v>2</v>
      </c>
      <c r="F4" s="562">
        <v>3</v>
      </c>
      <c r="G4" s="562">
        <v>4</v>
      </c>
    </row>
    <row r="5" spans="1:7" s="559" customFormat="1" ht="12.75" customHeight="1" x14ac:dyDescent="0.2">
      <c r="A5" s="1233" t="s">
        <v>1753</v>
      </c>
      <c r="B5" s="1234"/>
      <c r="C5" s="1231" t="s">
        <v>1752</v>
      </c>
      <c r="D5" s="1230" t="s">
        <v>2194</v>
      </c>
      <c r="E5" s="1230"/>
      <c r="F5" s="1230" t="s">
        <v>2193</v>
      </c>
      <c r="G5" s="1230"/>
    </row>
    <row r="6" spans="1:7" s="559" customFormat="1" ht="21" x14ac:dyDescent="0.2">
      <c r="A6" s="1235"/>
      <c r="B6" s="1236"/>
      <c r="C6" s="1232"/>
      <c r="D6" s="561" t="s">
        <v>2192</v>
      </c>
      <c r="E6" s="561" t="s">
        <v>2191</v>
      </c>
      <c r="F6" s="560" t="s">
        <v>2192</v>
      </c>
      <c r="G6" s="560" t="s">
        <v>2191</v>
      </c>
    </row>
    <row r="7" spans="1:7" s="559" customFormat="1" x14ac:dyDescent="0.2">
      <c r="A7" s="526" t="s">
        <v>2005</v>
      </c>
      <c r="B7" s="526" t="s">
        <v>2190</v>
      </c>
      <c r="C7" s="525" t="s">
        <v>100</v>
      </c>
      <c r="D7" s="558">
        <v>5964713.1087499997</v>
      </c>
      <c r="E7" s="569">
        <v>35263.520320000003</v>
      </c>
      <c r="F7" s="558">
        <v>5602782.4028700003</v>
      </c>
      <c r="G7" s="569">
        <v>35642.73719</v>
      </c>
    </row>
    <row r="8" spans="1:7" x14ac:dyDescent="0.2">
      <c r="A8" s="495" t="s">
        <v>2003</v>
      </c>
      <c r="B8" s="495" t="s">
        <v>2189</v>
      </c>
      <c r="C8" s="536" t="s">
        <v>100</v>
      </c>
      <c r="D8" s="558">
        <v>5976877.0089699998</v>
      </c>
      <c r="E8" s="569">
        <v>35326.488600000004</v>
      </c>
      <c r="F8" s="558">
        <v>5582385.7810300002</v>
      </c>
      <c r="G8" s="569">
        <v>35485.955299999994</v>
      </c>
    </row>
    <row r="9" spans="1:7" x14ac:dyDescent="0.2">
      <c r="A9" s="513" t="s">
        <v>2001</v>
      </c>
      <c r="B9" s="513" t="s">
        <v>2188</v>
      </c>
      <c r="C9" s="535" t="s">
        <v>2187</v>
      </c>
      <c r="D9" s="524">
        <v>1057175.8837599999</v>
      </c>
      <c r="E9" s="524">
        <v>3216.3312799999999</v>
      </c>
      <c r="F9" s="524">
        <v>1004918.48196</v>
      </c>
      <c r="G9" s="524">
        <v>3226.5681800000002</v>
      </c>
    </row>
    <row r="10" spans="1:7" x14ac:dyDescent="0.2">
      <c r="A10" s="486" t="s">
        <v>1998</v>
      </c>
      <c r="B10" s="486" t="s">
        <v>2186</v>
      </c>
      <c r="C10" s="488" t="s">
        <v>2185</v>
      </c>
      <c r="D10" s="524">
        <v>155273.4852</v>
      </c>
      <c r="E10" s="524">
        <v>11738.43657</v>
      </c>
      <c r="F10" s="524">
        <v>159237.62675</v>
      </c>
      <c r="G10" s="524">
        <v>12783.621800000001</v>
      </c>
    </row>
    <row r="11" spans="1:7" x14ac:dyDescent="0.2">
      <c r="A11" s="486" t="s">
        <v>1995</v>
      </c>
      <c r="B11" s="486" t="s">
        <v>2184</v>
      </c>
      <c r="C11" s="488" t="s">
        <v>2183</v>
      </c>
      <c r="D11" s="524"/>
      <c r="E11" s="524"/>
      <c r="F11" s="524"/>
      <c r="G11" s="524"/>
    </row>
    <row r="12" spans="1:7" x14ac:dyDescent="0.2">
      <c r="A12" s="486" t="s">
        <v>1993</v>
      </c>
      <c r="B12" s="486" t="s">
        <v>2182</v>
      </c>
      <c r="C12" s="488" t="s">
        <v>2181</v>
      </c>
      <c r="D12" s="524">
        <v>438224.33901999996</v>
      </c>
      <c r="E12" s="524">
        <v>8258.8845799999999</v>
      </c>
      <c r="F12" s="524">
        <v>405390.71525999997</v>
      </c>
      <c r="G12" s="524">
        <v>7595.5188099999996</v>
      </c>
    </row>
    <row r="13" spans="1:7" x14ac:dyDescent="0.2">
      <c r="A13" s="486" t="s">
        <v>1990</v>
      </c>
      <c r="B13" s="486" t="s">
        <v>2180</v>
      </c>
      <c r="C13" s="488" t="s">
        <v>2179</v>
      </c>
      <c r="D13" s="524"/>
      <c r="E13" s="524"/>
      <c r="F13" s="524"/>
      <c r="G13" s="524"/>
    </row>
    <row r="14" spans="1:7" x14ac:dyDescent="0.2">
      <c r="A14" s="486" t="s">
        <v>1987</v>
      </c>
      <c r="B14" s="486" t="s">
        <v>2178</v>
      </c>
      <c r="C14" s="488" t="s">
        <v>2177</v>
      </c>
      <c r="D14" s="524">
        <v>-34300.129219999995</v>
      </c>
      <c r="E14" s="524">
        <v>-340.57415000000003</v>
      </c>
      <c r="F14" s="524">
        <v>-35784.870670000004</v>
      </c>
      <c r="G14" s="524">
        <v>-145.59154999999998</v>
      </c>
    </row>
    <row r="15" spans="1:7" x14ac:dyDescent="0.2">
      <c r="A15" s="486" t="s">
        <v>1984</v>
      </c>
      <c r="B15" s="486" t="s">
        <v>2176</v>
      </c>
      <c r="C15" s="488" t="s">
        <v>2175</v>
      </c>
      <c r="D15" s="524">
        <v>-3885.8860499999996</v>
      </c>
      <c r="E15" s="524">
        <v>176.91501</v>
      </c>
      <c r="F15" s="524">
        <v>-4474.9014900000002</v>
      </c>
      <c r="G15" s="524">
        <v>186.89500000000001</v>
      </c>
    </row>
    <row r="16" spans="1:7" x14ac:dyDescent="0.2">
      <c r="A16" s="486" t="s">
        <v>1981</v>
      </c>
      <c r="B16" s="486" t="s">
        <v>284</v>
      </c>
      <c r="C16" s="488" t="s">
        <v>2174</v>
      </c>
      <c r="D16" s="524">
        <v>94218.533049999998</v>
      </c>
      <c r="E16" s="524">
        <v>563.85994999999991</v>
      </c>
      <c r="F16" s="524">
        <v>79150.633819999988</v>
      </c>
      <c r="G16" s="524">
        <v>405.41571999999996</v>
      </c>
    </row>
    <row r="17" spans="1:7" x14ac:dyDescent="0.2">
      <c r="A17" s="486" t="s">
        <v>1978</v>
      </c>
      <c r="B17" s="486" t="s">
        <v>2173</v>
      </c>
      <c r="C17" s="488" t="s">
        <v>2172</v>
      </c>
      <c r="D17" s="524">
        <v>5307.51224</v>
      </c>
      <c r="E17" s="524">
        <v>0.26927000000000001</v>
      </c>
      <c r="F17" s="524">
        <v>4991.6295199999995</v>
      </c>
      <c r="G17" s="524">
        <v>0.44405</v>
      </c>
    </row>
    <row r="18" spans="1:7" x14ac:dyDescent="0.2">
      <c r="A18" s="486" t="s">
        <v>2171</v>
      </c>
      <c r="B18" s="486" t="s">
        <v>2170</v>
      </c>
      <c r="C18" s="488" t="s">
        <v>2169</v>
      </c>
      <c r="D18" s="524">
        <v>1000.8599300000001</v>
      </c>
      <c r="E18" s="524">
        <v>2.2706500000000003</v>
      </c>
      <c r="F18" s="524">
        <v>695.59374000000003</v>
      </c>
      <c r="G18" s="524">
        <v>2.8639999999999999</v>
      </c>
    </row>
    <row r="19" spans="1:7" x14ac:dyDescent="0.2">
      <c r="A19" s="486" t="s">
        <v>2168</v>
      </c>
      <c r="B19" s="486" t="s">
        <v>2167</v>
      </c>
      <c r="C19" s="488" t="s">
        <v>2166</v>
      </c>
      <c r="D19" s="524">
        <v>-1147.9292499999999</v>
      </c>
      <c r="E19" s="524">
        <v>-0.13375999999999999</v>
      </c>
      <c r="F19" s="524">
        <v>-857.34288000000004</v>
      </c>
      <c r="G19" s="524">
        <v>-0.16800000000000001</v>
      </c>
    </row>
    <row r="20" spans="1:7" x14ac:dyDescent="0.2">
      <c r="A20" s="486" t="s">
        <v>2165</v>
      </c>
      <c r="B20" s="486" t="s">
        <v>2164</v>
      </c>
      <c r="C20" s="488" t="s">
        <v>2163</v>
      </c>
      <c r="D20" s="524">
        <v>341701.38616000005</v>
      </c>
      <c r="E20" s="524">
        <v>1839.0919799999999</v>
      </c>
      <c r="F20" s="524">
        <v>318262.19366000005</v>
      </c>
      <c r="G20" s="524">
        <v>1637.6171200000001</v>
      </c>
    </row>
    <row r="21" spans="1:7" x14ac:dyDescent="0.2">
      <c r="A21" s="486" t="s">
        <v>2162</v>
      </c>
      <c r="B21" s="486" t="s">
        <v>2161</v>
      </c>
      <c r="C21" s="488" t="s">
        <v>2160</v>
      </c>
      <c r="D21" s="524">
        <v>2601864.5033</v>
      </c>
      <c r="E21" s="524">
        <v>3901.9287000000004</v>
      </c>
      <c r="F21" s="524">
        <v>2456381.5769400001</v>
      </c>
      <c r="G21" s="524">
        <v>4004.53006</v>
      </c>
    </row>
    <row r="22" spans="1:7" x14ac:dyDescent="0.2">
      <c r="A22" s="486" t="s">
        <v>2159</v>
      </c>
      <c r="B22" s="486" t="s">
        <v>2158</v>
      </c>
      <c r="C22" s="488" t="s">
        <v>2157</v>
      </c>
      <c r="D22" s="524">
        <v>868479.28917</v>
      </c>
      <c r="E22" s="524">
        <v>1309.1559</v>
      </c>
      <c r="F22" s="524">
        <v>821018.17163</v>
      </c>
      <c r="G22" s="524">
        <v>1345.4253700000002</v>
      </c>
    </row>
    <row r="23" spans="1:7" x14ac:dyDescent="0.2">
      <c r="A23" s="486" t="s">
        <v>2156</v>
      </c>
      <c r="B23" s="486" t="s">
        <v>2155</v>
      </c>
      <c r="C23" s="488" t="s">
        <v>2154</v>
      </c>
      <c r="D23" s="524">
        <v>10698.263630000001</v>
      </c>
      <c r="E23" s="524">
        <v>11.34085</v>
      </c>
      <c r="F23" s="524">
        <v>10374.259179999999</v>
      </c>
      <c r="G23" s="524">
        <v>13.055260000000001</v>
      </c>
    </row>
    <row r="24" spans="1:7" x14ac:dyDescent="0.2">
      <c r="A24" s="486" t="s">
        <v>2153</v>
      </c>
      <c r="B24" s="486" t="s">
        <v>2152</v>
      </c>
      <c r="C24" s="488" t="s">
        <v>2151</v>
      </c>
      <c r="D24" s="524">
        <v>52054.419099999999</v>
      </c>
      <c r="E24" s="524">
        <v>49.178730000000002</v>
      </c>
      <c r="F24" s="524">
        <v>35963.62012</v>
      </c>
      <c r="G24" s="524">
        <v>34.958959999999998</v>
      </c>
    </row>
    <row r="25" spans="1:7" x14ac:dyDescent="0.2">
      <c r="A25" s="486" t="s">
        <v>2150</v>
      </c>
      <c r="B25" s="486" t="s">
        <v>2149</v>
      </c>
      <c r="C25" s="488" t="s">
        <v>2148</v>
      </c>
      <c r="D25" s="524">
        <v>2761.7260000000001</v>
      </c>
      <c r="E25" s="524"/>
      <c r="F25" s="524">
        <v>2661.15</v>
      </c>
      <c r="G25" s="524"/>
    </row>
    <row r="26" spans="1:7" x14ac:dyDescent="0.2">
      <c r="A26" s="486" t="s">
        <v>2147</v>
      </c>
      <c r="B26" s="486" t="s">
        <v>2146</v>
      </c>
      <c r="C26" s="488" t="s">
        <v>2145</v>
      </c>
      <c r="D26" s="524">
        <v>260.51290999999998</v>
      </c>
      <c r="E26" s="524">
        <v>2.7620900000000002</v>
      </c>
      <c r="F26" s="524">
        <v>276.28199999999998</v>
      </c>
      <c r="G26" s="524">
        <v>3.2429999999999999</v>
      </c>
    </row>
    <row r="27" spans="1:7" x14ac:dyDescent="0.2">
      <c r="A27" s="486" t="s">
        <v>2144</v>
      </c>
      <c r="B27" s="486" t="s">
        <v>2143</v>
      </c>
      <c r="C27" s="488" t="s">
        <v>2142</v>
      </c>
      <c r="D27" s="524">
        <v>1.0640000000000001</v>
      </c>
      <c r="E27" s="524"/>
      <c r="F27" s="524">
        <v>0.52500000000000002</v>
      </c>
      <c r="G27" s="524"/>
    </row>
    <row r="28" spans="1:7" x14ac:dyDescent="0.2">
      <c r="A28" s="486" t="s">
        <v>2141</v>
      </c>
      <c r="B28" s="486" t="s">
        <v>2140</v>
      </c>
      <c r="C28" s="488" t="s">
        <v>2139</v>
      </c>
      <c r="D28" s="524">
        <v>455.6345</v>
      </c>
      <c r="E28" s="524"/>
      <c r="F28" s="524">
        <v>440.43434000000002</v>
      </c>
      <c r="G28" s="524"/>
    </row>
    <row r="29" spans="1:7" x14ac:dyDescent="0.2">
      <c r="A29" s="486" t="s">
        <v>2138</v>
      </c>
      <c r="B29" s="486" t="s">
        <v>2062</v>
      </c>
      <c r="C29" s="488" t="s">
        <v>2137</v>
      </c>
      <c r="D29" s="524">
        <v>5.069</v>
      </c>
      <c r="E29" s="524"/>
      <c r="F29" s="524">
        <v>1.03</v>
      </c>
      <c r="G29" s="524"/>
    </row>
    <row r="30" spans="1:7" x14ac:dyDescent="0.2">
      <c r="A30" s="486" t="s">
        <v>2136</v>
      </c>
      <c r="B30" s="486" t="s">
        <v>2060</v>
      </c>
      <c r="C30" s="488" t="s">
        <v>2135</v>
      </c>
      <c r="D30" s="524">
        <v>100.61703999999999</v>
      </c>
      <c r="E30" s="524"/>
      <c r="F30" s="524">
        <v>242.20299</v>
      </c>
      <c r="G30" s="524"/>
    </row>
    <row r="31" spans="1:7" x14ac:dyDescent="0.2">
      <c r="A31" s="486" t="s">
        <v>2134</v>
      </c>
      <c r="B31" s="486" t="s">
        <v>2133</v>
      </c>
      <c r="C31" s="488" t="s">
        <v>2132</v>
      </c>
      <c r="D31" s="524"/>
      <c r="E31" s="524"/>
      <c r="F31" s="524"/>
      <c r="G31" s="524"/>
    </row>
    <row r="32" spans="1:7" x14ac:dyDescent="0.2">
      <c r="A32" s="486" t="s">
        <v>2131</v>
      </c>
      <c r="B32" s="486" t="s">
        <v>2130</v>
      </c>
      <c r="C32" s="488" t="s">
        <v>2129</v>
      </c>
      <c r="D32" s="524">
        <v>22145.88336</v>
      </c>
      <c r="E32" s="524">
        <v>157.63589000000002</v>
      </c>
      <c r="F32" s="524">
        <v>23766.787250000001</v>
      </c>
      <c r="G32" s="524">
        <v>172.87298999999999</v>
      </c>
    </row>
    <row r="33" spans="1:7" x14ac:dyDescent="0.2">
      <c r="A33" s="486" t="s">
        <v>2128</v>
      </c>
      <c r="B33" s="486" t="s">
        <v>2127</v>
      </c>
      <c r="C33" s="488" t="s">
        <v>2126</v>
      </c>
      <c r="D33" s="524">
        <v>3680.3833799999998</v>
      </c>
      <c r="E33" s="524">
        <v>16.035350000000001</v>
      </c>
      <c r="F33" s="524">
        <v>3156.2584900000002</v>
      </c>
      <c r="G33" s="524">
        <v>23.672349999999998</v>
      </c>
    </row>
    <row r="34" spans="1:7" x14ac:dyDescent="0.2">
      <c r="A34" s="486" t="s">
        <v>2125</v>
      </c>
      <c r="B34" s="486" t="s">
        <v>2124</v>
      </c>
      <c r="C34" s="488" t="s">
        <v>2123</v>
      </c>
      <c r="D34" s="524">
        <v>531.36781999999994</v>
      </c>
      <c r="E34" s="524"/>
      <c r="F34" s="524">
        <v>218.13536999999999</v>
      </c>
      <c r="G34" s="524"/>
    </row>
    <row r="35" spans="1:7" x14ac:dyDescent="0.2">
      <c r="A35" s="486" t="s">
        <v>2122</v>
      </c>
      <c r="B35" s="486" t="s">
        <v>2121</v>
      </c>
      <c r="C35" s="488" t="s">
        <v>2120</v>
      </c>
      <c r="D35" s="524">
        <v>307191.29616000003</v>
      </c>
      <c r="E35" s="524">
        <v>4017.3829900000001</v>
      </c>
      <c r="F35" s="524">
        <v>235954.12831999999</v>
      </c>
      <c r="G35" s="524">
        <v>4069.72615</v>
      </c>
    </row>
    <row r="36" spans="1:7" x14ac:dyDescent="0.2">
      <c r="A36" s="486" t="s">
        <v>2119</v>
      </c>
      <c r="B36" s="486" t="s">
        <v>2118</v>
      </c>
      <c r="C36" s="488" t="s">
        <v>2117</v>
      </c>
      <c r="D36" s="524"/>
      <c r="E36" s="524"/>
      <c r="F36" s="524"/>
      <c r="G36" s="524"/>
    </row>
    <row r="37" spans="1:7" x14ac:dyDescent="0.2">
      <c r="A37" s="486" t="s">
        <v>2116</v>
      </c>
      <c r="B37" s="486" t="s">
        <v>2115</v>
      </c>
      <c r="C37" s="488" t="s">
        <v>2114</v>
      </c>
      <c r="D37" s="524">
        <v>1530.001</v>
      </c>
      <c r="E37" s="524"/>
      <c r="F37" s="524">
        <v>951.22034999999994</v>
      </c>
      <c r="G37" s="524">
        <v>52.0017</v>
      </c>
    </row>
    <row r="38" spans="1:7" x14ac:dyDescent="0.2">
      <c r="A38" s="486" t="s">
        <v>2113</v>
      </c>
      <c r="B38" s="486" t="s">
        <v>2112</v>
      </c>
      <c r="C38" s="488" t="s">
        <v>2111</v>
      </c>
      <c r="D38" s="524"/>
      <c r="E38" s="524"/>
      <c r="F38" s="524"/>
      <c r="G38" s="524"/>
    </row>
    <row r="39" spans="1:7" x14ac:dyDescent="0.2">
      <c r="A39" s="486" t="s">
        <v>2110</v>
      </c>
      <c r="B39" s="486" t="s">
        <v>2109</v>
      </c>
      <c r="C39" s="488" t="s">
        <v>2108</v>
      </c>
      <c r="D39" s="524">
        <v>4.2839999999999998</v>
      </c>
      <c r="E39" s="524"/>
      <c r="F39" s="524">
        <v>-8756.723</v>
      </c>
      <c r="G39" s="524"/>
    </row>
    <row r="40" spans="1:7" x14ac:dyDescent="0.2">
      <c r="A40" s="486" t="s">
        <v>2107</v>
      </c>
      <c r="B40" s="486" t="s">
        <v>2106</v>
      </c>
      <c r="C40" s="488" t="s">
        <v>2105</v>
      </c>
      <c r="D40" s="524">
        <v>604.46083999999996</v>
      </c>
      <c r="E40" s="524">
        <v>340.16121999999996</v>
      </c>
      <c r="F40" s="524">
        <v>-572.51793999999995</v>
      </c>
      <c r="G40" s="524"/>
    </row>
    <row r="41" spans="1:7" x14ac:dyDescent="0.2">
      <c r="A41" s="486" t="s">
        <v>2104</v>
      </c>
      <c r="B41" s="486" t="s">
        <v>2103</v>
      </c>
      <c r="C41" s="488" t="s">
        <v>2102</v>
      </c>
      <c r="D41" s="524">
        <v>5584.6116400000001</v>
      </c>
      <c r="E41" s="524"/>
      <c r="F41" s="524">
        <v>3984.1363099999999</v>
      </c>
      <c r="G41" s="524"/>
    </row>
    <row r="42" spans="1:7" x14ac:dyDescent="0.2">
      <c r="A42" s="486" t="s">
        <v>2101</v>
      </c>
      <c r="B42" s="486" t="s">
        <v>2100</v>
      </c>
      <c r="C42" s="488" t="s">
        <v>2099</v>
      </c>
      <c r="D42" s="524">
        <v>37387.999950000005</v>
      </c>
      <c r="E42" s="524">
        <v>28.046939999999999</v>
      </c>
      <c r="F42" s="524">
        <v>40033.669869999998</v>
      </c>
      <c r="G42" s="524">
        <v>50.73742</v>
      </c>
    </row>
    <row r="43" spans="1:7" x14ac:dyDescent="0.2">
      <c r="A43" s="486" t="s">
        <v>2098</v>
      </c>
      <c r="B43" s="486" t="s">
        <v>2097</v>
      </c>
      <c r="C43" s="488" t="s">
        <v>2096</v>
      </c>
      <c r="D43" s="524">
        <v>7967.5673299999999</v>
      </c>
      <c r="E43" s="524">
        <v>37.508559999999996</v>
      </c>
      <c r="F43" s="524">
        <v>24761.674139999999</v>
      </c>
      <c r="G43" s="524">
        <v>22.54691</v>
      </c>
    </row>
    <row r="44" spans="1:7" x14ac:dyDescent="0.2">
      <c r="A44" s="495" t="s">
        <v>1975</v>
      </c>
      <c r="B44" s="495" t="s">
        <v>2095</v>
      </c>
      <c r="C44" s="536" t="s">
        <v>100</v>
      </c>
      <c r="D44" s="568">
        <v>1493.97876</v>
      </c>
      <c r="E44" s="568">
        <v>1.18174</v>
      </c>
      <c r="F44" s="568">
        <v>1360.42273</v>
      </c>
      <c r="G44" s="568">
        <v>1.0509999999999999</v>
      </c>
    </row>
    <row r="45" spans="1:7" x14ac:dyDescent="0.2">
      <c r="A45" s="486" t="s">
        <v>1973</v>
      </c>
      <c r="B45" s="486" t="s">
        <v>2094</v>
      </c>
      <c r="C45" s="488" t="s">
        <v>2093</v>
      </c>
      <c r="D45" s="524"/>
      <c r="E45" s="524"/>
      <c r="F45" s="524"/>
      <c r="G45" s="524"/>
    </row>
    <row r="46" spans="1:7" x14ac:dyDescent="0.2">
      <c r="A46" s="486" t="s">
        <v>1971</v>
      </c>
      <c r="B46" s="486" t="s">
        <v>2034</v>
      </c>
      <c r="C46" s="488" t="s">
        <v>2092</v>
      </c>
      <c r="D46" s="524">
        <v>1047.3104799999999</v>
      </c>
      <c r="E46" s="524"/>
      <c r="F46" s="524">
        <v>771.64442000000008</v>
      </c>
      <c r="G46" s="524"/>
    </row>
    <row r="47" spans="1:7" x14ac:dyDescent="0.2">
      <c r="A47" s="486" t="s">
        <v>1968</v>
      </c>
      <c r="B47" s="486" t="s">
        <v>2091</v>
      </c>
      <c r="C47" s="488" t="s">
        <v>2090</v>
      </c>
      <c r="D47" s="524">
        <v>58.914149999999999</v>
      </c>
      <c r="E47" s="524"/>
      <c r="F47" s="524">
        <v>66.080380000000005</v>
      </c>
      <c r="G47" s="524"/>
    </row>
    <row r="48" spans="1:7" x14ac:dyDescent="0.2">
      <c r="A48" s="486" t="s">
        <v>1965</v>
      </c>
      <c r="B48" s="486" t="s">
        <v>2089</v>
      </c>
      <c r="C48" s="488" t="s">
        <v>2088</v>
      </c>
      <c r="D48" s="524"/>
      <c r="E48" s="524"/>
      <c r="F48" s="524"/>
      <c r="G48" s="524"/>
    </row>
    <row r="49" spans="1:7" x14ac:dyDescent="0.2">
      <c r="A49" s="486" t="s">
        <v>1962</v>
      </c>
      <c r="B49" s="486" t="s">
        <v>2087</v>
      </c>
      <c r="C49" s="488" t="s">
        <v>2086</v>
      </c>
      <c r="D49" s="524">
        <v>387.75413000000003</v>
      </c>
      <c r="E49" s="524">
        <v>1.18174</v>
      </c>
      <c r="F49" s="524">
        <v>522.69793000000004</v>
      </c>
      <c r="G49" s="524">
        <v>1.0509999999999999</v>
      </c>
    </row>
    <row r="50" spans="1:7" x14ac:dyDescent="0.2">
      <c r="A50" s="495" t="s">
        <v>1944</v>
      </c>
      <c r="B50" s="495" t="s">
        <v>2085</v>
      </c>
      <c r="C50" s="536" t="s">
        <v>100</v>
      </c>
      <c r="D50" s="568">
        <v>0</v>
      </c>
      <c r="E50" s="568">
        <v>0</v>
      </c>
      <c r="F50" s="568">
        <v>0</v>
      </c>
      <c r="G50" s="568">
        <v>0</v>
      </c>
    </row>
    <row r="51" spans="1:7" x14ac:dyDescent="0.2">
      <c r="A51" s="486" t="s">
        <v>1942</v>
      </c>
      <c r="B51" s="486" t="s">
        <v>2084</v>
      </c>
      <c r="C51" s="488" t="s">
        <v>2083</v>
      </c>
      <c r="D51" s="524"/>
      <c r="E51" s="524"/>
      <c r="F51" s="524"/>
      <c r="G51" s="524"/>
    </row>
    <row r="52" spans="1:7" x14ac:dyDescent="0.2">
      <c r="A52" s="486" t="s">
        <v>1939</v>
      </c>
      <c r="B52" s="486" t="s">
        <v>2082</v>
      </c>
      <c r="C52" s="488" t="s">
        <v>2081</v>
      </c>
      <c r="D52" s="524"/>
      <c r="E52" s="524"/>
      <c r="F52" s="524"/>
      <c r="G52" s="524"/>
    </row>
    <row r="53" spans="1:7" x14ac:dyDescent="0.2">
      <c r="A53" s="495" t="s">
        <v>2080</v>
      </c>
      <c r="B53" s="495" t="s">
        <v>1618</v>
      </c>
      <c r="C53" s="536" t="s">
        <v>100</v>
      </c>
      <c r="D53" s="568">
        <v>-13657.878980000001</v>
      </c>
      <c r="E53" s="568">
        <v>-64.150019999999998</v>
      </c>
      <c r="F53" s="568">
        <v>19036.199109999998</v>
      </c>
      <c r="G53" s="568">
        <v>155.73089000000002</v>
      </c>
    </row>
    <row r="54" spans="1:7" x14ac:dyDescent="0.2">
      <c r="A54" s="486" t="s">
        <v>2079</v>
      </c>
      <c r="B54" s="486" t="s">
        <v>1618</v>
      </c>
      <c r="C54" s="488" t="s">
        <v>2078</v>
      </c>
      <c r="D54" s="524">
        <v>-10434.46898</v>
      </c>
      <c r="E54" s="524">
        <v>-64.150019999999998</v>
      </c>
      <c r="F54" s="524">
        <v>18854.179110000001</v>
      </c>
      <c r="G54" s="524">
        <v>155.73089000000002</v>
      </c>
    </row>
    <row r="55" spans="1:7" x14ac:dyDescent="0.2">
      <c r="A55" s="486" t="s">
        <v>2077</v>
      </c>
      <c r="B55" s="486" t="s">
        <v>2076</v>
      </c>
      <c r="C55" s="488" t="s">
        <v>2075</v>
      </c>
      <c r="D55" s="524">
        <v>-3223.41</v>
      </c>
      <c r="E55" s="524"/>
      <c r="F55" s="524">
        <v>182.02</v>
      </c>
      <c r="G55" s="524"/>
    </row>
    <row r="56" spans="1:7" x14ac:dyDescent="0.2">
      <c r="A56" s="495" t="s">
        <v>1898</v>
      </c>
      <c r="B56" s="495" t="s">
        <v>2074</v>
      </c>
      <c r="C56" s="536" t="s">
        <v>100</v>
      </c>
      <c r="D56" s="568">
        <v>5782604.9631599998</v>
      </c>
      <c r="E56" s="568">
        <v>58282.783960000001</v>
      </c>
      <c r="F56" s="568">
        <v>5535513.6966700004</v>
      </c>
      <c r="G56" s="568">
        <v>57078.098380000003</v>
      </c>
    </row>
    <row r="57" spans="1:7" x14ac:dyDescent="0.2">
      <c r="A57" s="495" t="s">
        <v>1896</v>
      </c>
      <c r="B57" s="495" t="s">
        <v>2073</v>
      </c>
      <c r="C57" s="536" t="s">
        <v>100</v>
      </c>
      <c r="D57" s="568">
        <v>5056978.0393300001</v>
      </c>
      <c r="E57" s="568">
        <v>58191.584259999996</v>
      </c>
      <c r="F57" s="568">
        <v>4935518.8456999995</v>
      </c>
      <c r="G57" s="568">
        <v>57038.309310000004</v>
      </c>
    </row>
    <row r="58" spans="1:7" x14ac:dyDescent="0.2">
      <c r="A58" s="486" t="s">
        <v>1894</v>
      </c>
      <c r="B58" s="486" t="s">
        <v>2072</v>
      </c>
      <c r="C58" s="488" t="s">
        <v>2071</v>
      </c>
      <c r="D58" s="524">
        <v>11247.61585</v>
      </c>
      <c r="E58" s="524">
        <v>19.747949999999999</v>
      </c>
      <c r="F58" s="524">
        <v>11414.440500000001</v>
      </c>
      <c r="G58" s="524">
        <v>224.10957999999999</v>
      </c>
    </row>
    <row r="59" spans="1:7" x14ac:dyDescent="0.2">
      <c r="A59" s="486" t="s">
        <v>1891</v>
      </c>
      <c r="B59" s="486" t="s">
        <v>2070</v>
      </c>
      <c r="C59" s="488" t="s">
        <v>2069</v>
      </c>
      <c r="D59" s="524">
        <v>4419300.5938500008</v>
      </c>
      <c r="E59" s="524">
        <v>10930.15229</v>
      </c>
      <c r="F59" s="524">
        <v>4306695.9816399999</v>
      </c>
      <c r="G59" s="524">
        <v>10986.605869999999</v>
      </c>
    </row>
    <row r="60" spans="1:7" x14ac:dyDescent="0.2">
      <c r="A60" s="486" t="s">
        <v>1888</v>
      </c>
      <c r="B60" s="486" t="s">
        <v>2068</v>
      </c>
      <c r="C60" s="488" t="s">
        <v>2067</v>
      </c>
      <c r="D60" s="524">
        <v>908.13859000000002</v>
      </c>
      <c r="E60" s="524">
        <v>25115.807199999999</v>
      </c>
      <c r="F60" s="524">
        <v>968.44528000000003</v>
      </c>
      <c r="G60" s="524">
        <v>24993.094870000001</v>
      </c>
    </row>
    <row r="61" spans="1:7" x14ac:dyDescent="0.2">
      <c r="A61" s="486" t="s">
        <v>1885</v>
      </c>
      <c r="B61" s="486" t="s">
        <v>2066</v>
      </c>
      <c r="C61" s="488" t="s">
        <v>2065</v>
      </c>
      <c r="D61" s="524">
        <v>528325.46255000005</v>
      </c>
      <c r="E61" s="524">
        <v>12461.74461</v>
      </c>
      <c r="F61" s="524">
        <v>493726.97931999998</v>
      </c>
      <c r="G61" s="524">
        <v>11022.649579999999</v>
      </c>
    </row>
    <row r="62" spans="1:7" x14ac:dyDescent="0.2">
      <c r="A62" s="486" t="s">
        <v>1873</v>
      </c>
      <c r="B62" s="486" t="s">
        <v>2064</v>
      </c>
      <c r="C62" s="488" t="s">
        <v>2063</v>
      </c>
      <c r="D62" s="524"/>
      <c r="E62" s="524"/>
      <c r="F62" s="524"/>
      <c r="G62" s="524"/>
    </row>
    <row r="63" spans="1:7" x14ac:dyDescent="0.2">
      <c r="A63" s="486" t="s">
        <v>1870</v>
      </c>
      <c r="B63" s="486" t="s">
        <v>2062</v>
      </c>
      <c r="C63" s="488" t="s">
        <v>2061</v>
      </c>
      <c r="D63" s="524">
        <v>131.81192999999999</v>
      </c>
      <c r="E63" s="524">
        <v>5.2690000000000001E-2</v>
      </c>
      <c r="F63" s="524">
        <v>406.07713999999999</v>
      </c>
      <c r="G63" s="524">
        <v>23.990970000000001</v>
      </c>
    </row>
    <row r="64" spans="1:7" x14ac:dyDescent="0.2">
      <c r="A64" s="486" t="s">
        <v>1867</v>
      </c>
      <c r="B64" s="486" t="s">
        <v>2060</v>
      </c>
      <c r="C64" s="488" t="s">
        <v>2059</v>
      </c>
      <c r="D64" s="524">
        <v>1840</v>
      </c>
      <c r="E64" s="524"/>
      <c r="F64" s="524">
        <v>0.33600000000000002</v>
      </c>
      <c r="G64" s="524"/>
    </row>
    <row r="65" spans="1:7" x14ac:dyDescent="0.2">
      <c r="A65" s="486" t="s">
        <v>2058</v>
      </c>
      <c r="B65" s="486" t="s">
        <v>2057</v>
      </c>
      <c r="C65" s="488" t="s">
        <v>2056</v>
      </c>
      <c r="D65" s="524">
        <v>73.495020000000011</v>
      </c>
      <c r="E65" s="524"/>
      <c r="F65" s="524">
        <v>70.910289999999989</v>
      </c>
      <c r="G65" s="524">
        <v>0</v>
      </c>
    </row>
    <row r="66" spans="1:7" x14ac:dyDescent="0.2">
      <c r="A66" s="486" t="s">
        <v>2055</v>
      </c>
      <c r="B66" s="486" t="s">
        <v>2054</v>
      </c>
      <c r="C66" s="488" t="s">
        <v>2053</v>
      </c>
      <c r="D66" s="524">
        <v>30590.519649999998</v>
      </c>
      <c r="E66" s="524">
        <v>223.46895999999998</v>
      </c>
      <c r="F66" s="524">
        <v>35334.157310000002</v>
      </c>
      <c r="G66" s="524">
        <v>431.34145000000001</v>
      </c>
    </row>
    <row r="67" spans="1:7" x14ac:dyDescent="0.2">
      <c r="A67" s="486" t="s">
        <v>2052</v>
      </c>
      <c r="B67" s="486" t="s">
        <v>2051</v>
      </c>
      <c r="C67" s="488" t="s">
        <v>2050</v>
      </c>
      <c r="D67" s="524"/>
      <c r="E67" s="524"/>
      <c r="F67" s="524"/>
      <c r="G67" s="524"/>
    </row>
    <row r="68" spans="1:7" x14ac:dyDescent="0.2">
      <c r="A68" s="486" t="s">
        <v>2049</v>
      </c>
      <c r="B68" s="486" t="s">
        <v>2048</v>
      </c>
      <c r="C68" s="488" t="s">
        <v>2047</v>
      </c>
      <c r="D68" s="524">
        <v>1288.13948</v>
      </c>
      <c r="E68" s="524">
        <v>2.7169499999999998</v>
      </c>
      <c r="F68" s="524">
        <v>3099.69164</v>
      </c>
      <c r="G68" s="524">
        <v>63.401260000000001</v>
      </c>
    </row>
    <row r="69" spans="1:7" x14ac:dyDescent="0.2">
      <c r="A69" s="486" t="s">
        <v>2046</v>
      </c>
      <c r="B69" s="486" t="s">
        <v>2045</v>
      </c>
      <c r="C69" s="488" t="s">
        <v>2044</v>
      </c>
      <c r="D69" s="524"/>
      <c r="E69" s="524"/>
      <c r="F69" s="524">
        <v>9.7210000000000001</v>
      </c>
      <c r="G69" s="524"/>
    </row>
    <row r="70" spans="1:7" x14ac:dyDescent="0.2">
      <c r="A70" s="486" t="s">
        <v>2043</v>
      </c>
      <c r="B70" s="486" t="s">
        <v>2042</v>
      </c>
      <c r="C70" s="488" t="s">
        <v>2041</v>
      </c>
      <c r="D70" s="524">
        <v>30114.592829999998</v>
      </c>
      <c r="E70" s="524">
        <v>71.20326</v>
      </c>
      <c r="F70" s="524">
        <v>26713.095739999997</v>
      </c>
      <c r="G70" s="524">
        <v>7.83</v>
      </c>
    </row>
    <row r="71" spans="1:7" x14ac:dyDescent="0.2">
      <c r="A71" s="486" t="s">
        <v>2040</v>
      </c>
      <c r="B71" s="486" t="s">
        <v>2039</v>
      </c>
      <c r="C71" s="488" t="s">
        <v>2038</v>
      </c>
      <c r="D71" s="524">
        <v>33157.669580000002</v>
      </c>
      <c r="E71" s="524">
        <v>9366.6903499999989</v>
      </c>
      <c r="F71" s="524">
        <v>57079.009840000006</v>
      </c>
      <c r="G71" s="524">
        <v>9285.2857299999996</v>
      </c>
    </row>
    <row r="72" spans="1:7" x14ac:dyDescent="0.2">
      <c r="A72" s="495" t="s">
        <v>1864</v>
      </c>
      <c r="B72" s="495" t="s">
        <v>2037</v>
      </c>
      <c r="C72" s="536" t="s">
        <v>100</v>
      </c>
      <c r="D72" s="558">
        <v>72593.549469999998</v>
      </c>
      <c r="E72" s="569">
        <v>91.199699999999993</v>
      </c>
      <c r="F72" s="558">
        <v>65376.630870000001</v>
      </c>
      <c r="G72" s="569">
        <v>39.658070000000002</v>
      </c>
    </row>
    <row r="73" spans="1:7" x14ac:dyDescent="0.2">
      <c r="A73" s="486" t="s">
        <v>1862</v>
      </c>
      <c r="B73" s="486" t="s">
        <v>2036</v>
      </c>
      <c r="C73" s="488" t="s">
        <v>2035</v>
      </c>
      <c r="D73" s="524"/>
      <c r="E73" s="524"/>
      <c r="F73" s="524"/>
      <c r="G73" s="524"/>
    </row>
    <row r="74" spans="1:7" x14ac:dyDescent="0.2">
      <c r="A74" s="486" t="s">
        <v>1859</v>
      </c>
      <c r="B74" s="486" t="s">
        <v>2034</v>
      </c>
      <c r="C74" s="488" t="s">
        <v>2033</v>
      </c>
      <c r="D74" s="524">
        <v>941.92187000000001</v>
      </c>
      <c r="E74" s="524"/>
      <c r="F74" s="524">
        <v>1905.9503200000001</v>
      </c>
      <c r="G74" s="524"/>
    </row>
    <row r="75" spans="1:7" x14ac:dyDescent="0.2">
      <c r="A75" s="486" t="s">
        <v>1856</v>
      </c>
      <c r="B75" s="486" t="s">
        <v>2032</v>
      </c>
      <c r="C75" s="488" t="s">
        <v>2031</v>
      </c>
      <c r="D75" s="524">
        <v>2.7597199999999997</v>
      </c>
      <c r="E75" s="524"/>
      <c r="F75" s="524">
        <v>5.2072599999999998</v>
      </c>
      <c r="G75" s="524"/>
    </row>
    <row r="76" spans="1:7" x14ac:dyDescent="0.2">
      <c r="A76" s="486" t="s">
        <v>1853</v>
      </c>
      <c r="B76" s="486" t="s">
        <v>2030</v>
      </c>
      <c r="C76" s="488" t="s">
        <v>2029</v>
      </c>
      <c r="D76" s="524"/>
      <c r="E76" s="524"/>
      <c r="F76" s="524"/>
      <c r="G76" s="524"/>
    </row>
    <row r="77" spans="1:7" x14ac:dyDescent="0.2">
      <c r="A77" s="486" t="s">
        <v>1847</v>
      </c>
      <c r="B77" s="486" t="s">
        <v>2028</v>
      </c>
      <c r="C77" s="488" t="s">
        <v>2027</v>
      </c>
      <c r="D77" s="524">
        <v>71648.867879999991</v>
      </c>
      <c r="E77" s="524">
        <v>91.199699999999993</v>
      </c>
      <c r="F77" s="524">
        <v>63465.473290000002</v>
      </c>
      <c r="G77" s="524">
        <v>39.658070000000002</v>
      </c>
    </row>
    <row r="78" spans="1:7" x14ac:dyDescent="0.2">
      <c r="A78" s="495" t="s">
        <v>2026</v>
      </c>
      <c r="B78" s="495" t="s">
        <v>2025</v>
      </c>
      <c r="C78" s="536" t="s">
        <v>100</v>
      </c>
      <c r="D78" s="558">
        <v>653033.37436000002</v>
      </c>
      <c r="E78" s="558">
        <v>0</v>
      </c>
      <c r="F78" s="558">
        <v>534618.22010000004</v>
      </c>
      <c r="G78" s="569">
        <v>0.13100000000000001</v>
      </c>
    </row>
    <row r="79" spans="1:7" x14ac:dyDescent="0.2">
      <c r="A79" s="486" t="s">
        <v>2024</v>
      </c>
      <c r="B79" s="486" t="s">
        <v>2023</v>
      </c>
      <c r="C79" s="488" t="s">
        <v>2022</v>
      </c>
      <c r="D79" s="524"/>
      <c r="E79" s="524"/>
      <c r="F79" s="524"/>
      <c r="G79" s="524"/>
    </row>
    <row r="80" spans="1:7" x14ac:dyDescent="0.2">
      <c r="A80" s="486" t="s">
        <v>2021</v>
      </c>
      <c r="B80" s="486" t="s">
        <v>2020</v>
      </c>
      <c r="C80" s="488" t="s">
        <v>2019</v>
      </c>
      <c r="D80" s="524">
        <v>653033.37436000002</v>
      </c>
      <c r="E80" s="524"/>
      <c r="F80" s="524">
        <v>534618.22010000004</v>
      </c>
      <c r="G80" s="524">
        <v>0.13100000000000001</v>
      </c>
    </row>
    <row r="81" spans="1:7" x14ac:dyDescent="0.2">
      <c r="A81" s="495" t="s">
        <v>1747</v>
      </c>
      <c r="B81" s="495" t="s">
        <v>2018</v>
      </c>
      <c r="C81" s="536" t="s">
        <v>100</v>
      </c>
      <c r="D81" s="558">
        <v>0</v>
      </c>
      <c r="E81" s="558">
        <v>0</v>
      </c>
      <c r="F81" s="558">
        <v>0</v>
      </c>
      <c r="G81" s="558">
        <v>0</v>
      </c>
    </row>
    <row r="82" spans="1:7" x14ac:dyDescent="0.2">
      <c r="A82" s="495" t="s">
        <v>2017</v>
      </c>
      <c r="B82" s="495" t="s">
        <v>2016</v>
      </c>
      <c r="C82" s="536" t="s">
        <v>100</v>
      </c>
      <c r="D82" s="558">
        <v>-195766.02456999998</v>
      </c>
      <c r="E82" s="569">
        <v>22955.11362</v>
      </c>
      <c r="F82" s="558">
        <v>-48232.507090000006</v>
      </c>
      <c r="G82" s="569">
        <v>21591.092079999999</v>
      </c>
    </row>
    <row r="83" spans="1:7" x14ac:dyDescent="0.2">
      <c r="A83" s="495" t="s">
        <v>2015</v>
      </c>
      <c r="B83" s="495" t="s">
        <v>1702</v>
      </c>
      <c r="C83" s="536" t="s">
        <v>100</v>
      </c>
      <c r="D83" s="558">
        <v>-182108.14559</v>
      </c>
      <c r="E83" s="569">
        <v>23019.263640000001</v>
      </c>
      <c r="F83" s="558">
        <v>-67268.706200000001</v>
      </c>
      <c r="G83" s="569">
        <v>21435.36119</v>
      </c>
    </row>
  </sheetData>
  <mergeCells count="6">
    <mergeCell ref="A1:G1"/>
    <mergeCell ref="A2:G2"/>
    <mergeCell ref="D5:E5"/>
    <mergeCell ref="F5:G5"/>
    <mergeCell ref="C5:C6"/>
    <mergeCell ref="A5:B6"/>
  </mergeCells>
  <printOptions horizontalCentered="1"/>
  <pageMargins left="0.39370078740157483" right="0.39370078740157483" top="0.59055118110236227" bottom="0.39370078740157483" header="0.31496062992125984" footer="0.11811023622047245"/>
  <pageSetup paperSize="9" scale="73" firstPageNumber="503" orientation="portrait" useFirstPageNumber="1" r:id="rId1"/>
  <headerFooter>
    <oddHeader>&amp;L&amp;"Tahoma,Kurzíva"Závěrečný účet za rok 2016&amp;R&amp;"Tahoma,Kurzíva"Tabulka č. 44</oddHeader>
    <oddFooter>&amp;C&amp;"Tahoma,Obyčejné"&amp;P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4"/>
  <sheetViews>
    <sheetView showGridLines="0" view="pageBreakPreview" zoomScaleNormal="100" zoomScaleSheetLayoutView="100" workbookViewId="0">
      <selection activeCell="J35" sqref="J35"/>
    </sheetView>
  </sheetViews>
  <sheetFormatPr defaultRowHeight="12.75" x14ac:dyDescent="0.2"/>
  <cols>
    <col min="1" max="1" width="7" style="548" customWidth="1"/>
    <col min="2" max="2" width="45.42578125" style="478" customWidth="1"/>
    <col min="3" max="3" width="8.7109375" style="547" customWidth="1"/>
    <col min="4" max="7" width="13.85546875" style="477" customWidth="1"/>
    <col min="8" max="16384" width="9.140625" style="478"/>
  </cols>
  <sheetData>
    <row r="1" spans="1:7" s="571" customFormat="1" ht="18" customHeight="1" x14ac:dyDescent="0.2">
      <c r="A1" s="1207" t="s">
        <v>2011</v>
      </c>
      <c r="B1" s="1207"/>
      <c r="C1" s="1207"/>
      <c r="D1" s="1207"/>
      <c r="E1" s="1207"/>
      <c r="F1" s="1207"/>
      <c r="G1" s="1207"/>
    </row>
    <row r="2" spans="1:7" s="570" customFormat="1" ht="18" customHeight="1" x14ac:dyDescent="0.2">
      <c r="A2" s="1208" t="s">
        <v>2207</v>
      </c>
      <c r="B2" s="1208"/>
      <c r="C2" s="1208"/>
      <c r="D2" s="1208"/>
      <c r="E2" s="1208"/>
      <c r="F2" s="1208"/>
      <c r="G2" s="1208"/>
    </row>
    <row r="3" spans="1:7" s="309" customFormat="1" x14ac:dyDescent="0.2">
      <c r="C3" s="302"/>
      <c r="D3" s="479"/>
      <c r="E3" s="479"/>
      <c r="F3" s="479"/>
      <c r="G3" s="479"/>
    </row>
    <row r="4" spans="1:7" x14ac:dyDescent="0.2">
      <c r="A4" s="521"/>
      <c r="B4" s="521"/>
      <c r="C4" s="520"/>
      <c r="D4" s="519">
        <v>1</v>
      </c>
      <c r="E4" s="519">
        <v>2</v>
      </c>
      <c r="F4" s="519">
        <v>3</v>
      </c>
      <c r="G4" s="519">
        <v>4</v>
      </c>
    </row>
    <row r="5" spans="1:7" s="557" customFormat="1" ht="12.75" customHeight="1" x14ac:dyDescent="0.2">
      <c r="A5" s="1214" t="s">
        <v>1753</v>
      </c>
      <c r="B5" s="1215"/>
      <c r="C5" s="1212" t="s">
        <v>1752</v>
      </c>
      <c r="D5" s="1221" t="s">
        <v>1751</v>
      </c>
      <c r="E5" s="1222"/>
      <c r="F5" s="1222"/>
      <c r="G5" s="1223"/>
    </row>
    <row r="6" spans="1:7" s="496" customFormat="1" x14ac:dyDescent="0.2">
      <c r="A6" s="1216"/>
      <c r="B6" s="1217"/>
      <c r="C6" s="1213"/>
      <c r="D6" s="1224" t="s">
        <v>1750</v>
      </c>
      <c r="E6" s="1225"/>
      <c r="F6" s="1226"/>
      <c r="G6" s="1227" t="s">
        <v>1749</v>
      </c>
    </row>
    <row r="7" spans="1:7" s="496" customFormat="1" x14ac:dyDescent="0.2">
      <c r="A7" s="1218"/>
      <c r="B7" s="1219"/>
      <c r="C7" s="1220"/>
      <c r="D7" s="543" t="s">
        <v>2009</v>
      </c>
      <c r="E7" s="543" t="s">
        <v>2008</v>
      </c>
      <c r="F7" s="543" t="s">
        <v>2007</v>
      </c>
      <c r="G7" s="1228"/>
    </row>
    <row r="8" spans="1:7" s="496" customFormat="1" x14ac:dyDescent="0.2">
      <c r="A8" s="526"/>
      <c r="B8" s="526" t="s">
        <v>2006</v>
      </c>
      <c r="C8" s="525" t="s">
        <v>100</v>
      </c>
      <c r="D8" s="493">
        <v>3009.9477099999999</v>
      </c>
      <c r="E8" s="493">
        <v>1471.34312</v>
      </c>
      <c r="F8" s="493">
        <v>1538.6045900000001</v>
      </c>
      <c r="G8" s="493">
        <v>969.24500999999998</v>
      </c>
    </row>
    <row r="9" spans="1:7" s="550" customFormat="1" x14ac:dyDescent="0.2">
      <c r="A9" s="526" t="s">
        <v>2005</v>
      </c>
      <c r="B9" s="526" t="s">
        <v>2004</v>
      </c>
      <c r="C9" s="525" t="s">
        <v>100</v>
      </c>
      <c r="D9" s="493">
        <v>2326.5639200000001</v>
      </c>
      <c r="E9" s="493">
        <v>1471.34312</v>
      </c>
      <c r="F9" s="493">
        <v>855.22080000000005</v>
      </c>
      <c r="G9" s="493">
        <v>508.61079999999998</v>
      </c>
    </row>
    <row r="10" spans="1:7" s="550" customFormat="1" x14ac:dyDescent="0.2">
      <c r="A10" s="526" t="s">
        <v>2003</v>
      </c>
      <c r="B10" s="526" t="s">
        <v>2002</v>
      </c>
      <c r="C10" s="525" t="s">
        <v>100</v>
      </c>
      <c r="D10" s="493">
        <v>201.25460999999999</v>
      </c>
      <c r="E10" s="493">
        <v>201.25460999999999</v>
      </c>
      <c r="F10" s="493">
        <v>0</v>
      </c>
      <c r="G10" s="493">
        <v>0</v>
      </c>
    </row>
    <row r="11" spans="1:7" s="309" customFormat="1" x14ac:dyDescent="0.2">
      <c r="A11" s="486" t="s">
        <v>2001</v>
      </c>
      <c r="B11" s="486" t="s">
        <v>2000</v>
      </c>
      <c r="C11" s="488" t="s">
        <v>1999</v>
      </c>
      <c r="D11" s="514"/>
      <c r="E11" s="514"/>
      <c r="F11" s="514"/>
      <c r="G11" s="514"/>
    </row>
    <row r="12" spans="1:7" s="309" customFormat="1" x14ac:dyDescent="0.2">
      <c r="A12" s="486" t="s">
        <v>1998</v>
      </c>
      <c r="B12" s="486" t="s">
        <v>1997</v>
      </c>
      <c r="C12" s="488" t="s">
        <v>1996</v>
      </c>
      <c r="D12" s="484"/>
      <c r="E12" s="514"/>
      <c r="F12" s="484"/>
      <c r="G12" s="514"/>
    </row>
    <row r="13" spans="1:7" s="309" customFormat="1" x14ac:dyDescent="0.2">
      <c r="A13" s="486" t="s">
        <v>1995</v>
      </c>
      <c r="B13" s="486" t="s">
        <v>242</v>
      </c>
      <c r="C13" s="488" t="s">
        <v>1994</v>
      </c>
      <c r="D13" s="484"/>
      <c r="E13" s="514"/>
      <c r="F13" s="484"/>
      <c r="G13" s="514"/>
    </row>
    <row r="14" spans="1:7" s="309" customFormat="1" x14ac:dyDescent="0.2">
      <c r="A14" s="486" t="s">
        <v>1993</v>
      </c>
      <c r="B14" s="486" t="s">
        <v>1992</v>
      </c>
      <c r="C14" s="488" t="s">
        <v>1991</v>
      </c>
      <c r="D14" s="484"/>
      <c r="E14" s="514"/>
      <c r="F14" s="484"/>
      <c r="G14" s="514"/>
    </row>
    <row r="15" spans="1:7" s="309" customFormat="1" x14ac:dyDescent="0.2">
      <c r="A15" s="486" t="s">
        <v>1990</v>
      </c>
      <c r="B15" s="486" t="s">
        <v>1989</v>
      </c>
      <c r="C15" s="488" t="s">
        <v>1988</v>
      </c>
      <c r="D15" s="484">
        <v>201.25460999999999</v>
      </c>
      <c r="E15" s="514">
        <v>201.25460999999999</v>
      </c>
      <c r="F15" s="484"/>
      <c r="G15" s="514"/>
    </row>
    <row r="16" spans="1:7" s="309" customFormat="1" x14ac:dyDescent="0.2">
      <c r="A16" s="486" t="s">
        <v>1987</v>
      </c>
      <c r="B16" s="486" t="s">
        <v>1986</v>
      </c>
      <c r="C16" s="488" t="s">
        <v>1985</v>
      </c>
      <c r="D16" s="484"/>
      <c r="E16" s="514"/>
      <c r="F16" s="484"/>
      <c r="G16" s="514"/>
    </row>
    <row r="17" spans="1:7" s="309" customFormat="1" x14ac:dyDescent="0.2">
      <c r="A17" s="486" t="s">
        <v>1984</v>
      </c>
      <c r="B17" s="486" t="s">
        <v>1983</v>
      </c>
      <c r="C17" s="488" t="s">
        <v>1982</v>
      </c>
      <c r="D17" s="484"/>
      <c r="E17" s="514"/>
      <c r="F17" s="484"/>
      <c r="G17" s="514"/>
    </row>
    <row r="18" spans="1:7" s="309" customFormat="1" x14ac:dyDescent="0.2">
      <c r="A18" s="486" t="s">
        <v>1981</v>
      </c>
      <c r="B18" s="486" t="s">
        <v>1980</v>
      </c>
      <c r="C18" s="488" t="s">
        <v>1979</v>
      </c>
      <c r="D18" s="484"/>
      <c r="E18" s="514"/>
      <c r="F18" s="484"/>
      <c r="G18" s="514"/>
    </row>
    <row r="19" spans="1:7" s="309" customFormat="1" x14ac:dyDescent="0.2">
      <c r="A19" s="487" t="s">
        <v>1978</v>
      </c>
      <c r="B19" s="486" t="s">
        <v>1977</v>
      </c>
      <c r="C19" s="488" t="s">
        <v>1976</v>
      </c>
      <c r="D19" s="484"/>
      <c r="E19" s="514">
        <v>0</v>
      </c>
      <c r="F19" s="484"/>
      <c r="G19" s="514">
        <v>0</v>
      </c>
    </row>
    <row r="20" spans="1:7" s="550" customFormat="1" x14ac:dyDescent="0.2">
      <c r="A20" s="526" t="s">
        <v>1975</v>
      </c>
      <c r="B20" s="526" t="s">
        <v>1974</v>
      </c>
      <c r="C20" s="525" t="s">
        <v>100</v>
      </c>
      <c r="D20" s="493">
        <v>2125.3093100000001</v>
      </c>
      <c r="E20" s="493">
        <v>1270.08851</v>
      </c>
      <c r="F20" s="493">
        <v>855.22080000000005</v>
      </c>
      <c r="G20" s="493">
        <v>508.61079999999998</v>
      </c>
    </row>
    <row r="21" spans="1:7" s="309" customFormat="1" x14ac:dyDescent="0.2">
      <c r="A21" s="486" t="s">
        <v>1973</v>
      </c>
      <c r="B21" s="486" t="s">
        <v>190</v>
      </c>
      <c r="C21" s="488" t="s">
        <v>1972</v>
      </c>
      <c r="D21" s="514"/>
      <c r="E21" s="514"/>
      <c r="F21" s="514"/>
      <c r="G21" s="514"/>
    </row>
    <row r="22" spans="1:7" s="309" customFormat="1" x14ac:dyDescent="0.2">
      <c r="A22" s="486" t="s">
        <v>1971</v>
      </c>
      <c r="B22" s="486" t="s">
        <v>1970</v>
      </c>
      <c r="C22" s="488" t="s">
        <v>1969</v>
      </c>
      <c r="D22" s="484"/>
      <c r="E22" s="514"/>
      <c r="F22" s="484"/>
      <c r="G22" s="514"/>
    </row>
    <row r="23" spans="1:7" s="309" customFormat="1" x14ac:dyDescent="0.2">
      <c r="A23" s="486" t="s">
        <v>1968</v>
      </c>
      <c r="B23" s="486" t="s">
        <v>1967</v>
      </c>
      <c r="C23" s="488" t="s">
        <v>1966</v>
      </c>
      <c r="D23" s="484"/>
      <c r="E23" s="514"/>
      <c r="F23" s="484"/>
      <c r="G23" s="514"/>
    </row>
    <row r="24" spans="1:7" s="309" customFormat="1" ht="21" x14ac:dyDescent="0.2">
      <c r="A24" s="486" t="s">
        <v>1965</v>
      </c>
      <c r="B24" s="486" t="s">
        <v>1964</v>
      </c>
      <c r="C24" s="488" t="s">
        <v>1963</v>
      </c>
      <c r="D24" s="484">
        <v>1413.2568000000001</v>
      </c>
      <c r="E24" s="514">
        <v>558.03599999999994</v>
      </c>
      <c r="F24" s="484">
        <v>855.22080000000005</v>
      </c>
      <c r="G24" s="514">
        <v>508.61079999999998</v>
      </c>
    </row>
    <row r="25" spans="1:7" s="309" customFormat="1" x14ac:dyDescent="0.2">
      <c r="A25" s="486" t="s">
        <v>1962</v>
      </c>
      <c r="B25" s="486" t="s">
        <v>1961</v>
      </c>
      <c r="C25" s="488" t="s">
        <v>1960</v>
      </c>
      <c r="D25" s="484"/>
      <c r="E25" s="514"/>
      <c r="F25" s="484"/>
      <c r="G25" s="514">
        <v>0</v>
      </c>
    </row>
    <row r="26" spans="1:7" s="309" customFormat="1" x14ac:dyDescent="0.2">
      <c r="A26" s="486" t="s">
        <v>1959</v>
      </c>
      <c r="B26" s="486" t="s">
        <v>1958</v>
      </c>
      <c r="C26" s="488" t="s">
        <v>1957</v>
      </c>
      <c r="D26" s="484">
        <v>712.05250999999998</v>
      </c>
      <c r="E26" s="514">
        <v>712.05250999999998</v>
      </c>
      <c r="F26" s="484"/>
      <c r="G26" s="514">
        <v>0</v>
      </c>
    </row>
    <row r="27" spans="1:7" s="309" customFormat="1" x14ac:dyDescent="0.2">
      <c r="A27" s="486" t="s">
        <v>1956</v>
      </c>
      <c r="B27" s="486" t="s">
        <v>1955</v>
      </c>
      <c r="C27" s="488" t="s">
        <v>1954</v>
      </c>
      <c r="D27" s="484"/>
      <c r="E27" s="514"/>
      <c r="F27" s="484"/>
      <c r="G27" s="514"/>
    </row>
    <row r="28" spans="1:7" s="309" customFormat="1" x14ac:dyDescent="0.2">
      <c r="A28" s="486" t="s">
        <v>1953</v>
      </c>
      <c r="B28" s="486" t="s">
        <v>1952</v>
      </c>
      <c r="C28" s="488" t="s">
        <v>1951</v>
      </c>
      <c r="D28" s="484"/>
      <c r="E28" s="514"/>
      <c r="F28" s="484"/>
      <c r="G28" s="514"/>
    </row>
    <row r="29" spans="1:7" s="309" customFormat="1" x14ac:dyDescent="0.2">
      <c r="A29" s="486" t="s">
        <v>1950</v>
      </c>
      <c r="B29" s="486" t="s">
        <v>1949</v>
      </c>
      <c r="C29" s="488" t="s">
        <v>1948</v>
      </c>
      <c r="D29" s="484"/>
      <c r="E29" s="514"/>
      <c r="F29" s="484"/>
      <c r="G29" s="514"/>
    </row>
    <row r="30" spans="1:7" s="309" customFormat="1" x14ac:dyDescent="0.2">
      <c r="A30" s="487" t="s">
        <v>1947</v>
      </c>
      <c r="B30" s="486" t="s">
        <v>1946</v>
      </c>
      <c r="C30" s="488" t="s">
        <v>1945</v>
      </c>
      <c r="D30" s="484"/>
      <c r="E30" s="484"/>
      <c r="F30" s="484"/>
      <c r="G30" s="484"/>
    </row>
    <row r="31" spans="1:7" s="550" customFormat="1" x14ac:dyDescent="0.2">
      <c r="A31" s="526" t="s">
        <v>1944</v>
      </c>
      <c r="B31" s="526" t="s">
        <v>1943</v>
      </c>
      <c r="C31" s="525" t="s">
        <v>100</v>
      </c>
      <c r="D31" s="493">
        <v>0</v>
      </c>
      <c r="E31" s="493">
        <v>0</v>
      </c>
      <c r="F31" s="493">
        <v>0</v>
      </c>
      <c r="G31" s="493">
        <v>0</v>
      </c>
    </row>
    <row r="32" spans="1:7" s="309" customFormat="1" x14ac:dyDescent="0.2">
      <c r="A32" s="486" t="s">
        <v>1942</v>
      </c>
      <c r="B32" s="486" t="s">
        <v>1941</v>
      </c>
      <c r="C32" s="488" t="s">
        <v>1940</v>
      </c>
      <c r="D32" s="514">
        <v>0</v>
      </c>
      <c r="E32" s="514">
        <v>0</v>
      </c>
      <c r="F32" s="514">
        <v>0</v>
      </c>
      <c r="G32" s="514">
        <v>0</v>
      </c>
    </row>
    <row r="33" spans="1:7" s="309" customFormat="1" x14ac:dyDescent="0.2">
      <c r="A33" s="486" t="s">
        <v>1939</v>
      </c>
      <c r="B33" s="486" t="s">
        <v>1938</v>
      </c>
      <c r="C33" s="488" t="s">
        <v>1937</v>
      </c>
      <c r="D33" s="514">
        <v>0</v>
      </c>
      <c r="E33" s="514">
        <v>0</v>
      </c>
      <c r="F33" s="514">
        <v>0</v>
      </c>
      <c r="G33" s="514">
        <v>0</v>
      </c>
    </row>
    <row r="34" spans="1:7" s="309" customFormat="1" x14ac:dyDescent="0.2">
      <c r="A34" s="486" t="s">
        <v>1936</v>
      </c>
      <c r="B34" s="486" t="s">
        <v>1935</v>
      </c>
      <c r="C34" s="488" t="s">
        <v>1934</v>
      </c>
      <c r="D34" s="514">
        <v>0</v>
      </c>
      <c r="E34" s="514">
        <v>0</v>
      </c>
      <c r="F34" s="514">
        <v>0</v>
      </c>
      <c r="G34" s="514">
        <v>0</v>
      </c>
    </row>
    <row r="35" spans="1:7" s="309" customFormat="1" x14ac:dyDescent="0.2">
      <c r="A35" s="486" t="s">
        <v>1930</v>
      </c>
      <c r="B35" s="486" t="s">
        <v>1929</v>
      </c>
      <c r="C35" s="488" t="s">
        <v>1928</v>
      </c>
      <c r="D35" s="484"/>
      <c r="E35" s="514">
        <v>0</v>
      </c>
      <c r="F35" s="484"/>
      <c r="G35" s="514">
        <v>0</v>
      </c>
    </row>
    <row r="36" spans="1:7" s="309" customFormat="1" x14ac:dyDescent="0.2">
      <c r="A36" s="486" t="s">
        <v>1927</v>
      </c>
      <c r="B36" s="486" t="s">
        <v>1926</v>
      </c>
      <c r="C36" s="488" t="s">
        <v>1925</v>
      </c>
      <c r="D36" s="484"/>
      <c r="E36" s="514"/>
      <c r="F36" s="484"/>
      <c r="G36" s="514"/>
    </row>
    <row r="37" spans="1:7" s="550" customFormat="1" x14ac:dyDescent="0.2">
      <c r="A37" s="526" t="s">
        <v>1918</v>
      </c>
      <c r="B37" s="526" t="s">
        <v>1917</v>
      </c>
      <c r="C37" s="525" t="s">
        <v>100</v>
      </c>
      <c r="D37" s="493">
        <v>0</v>
      </c>
      <c r="E37" s="493">
        <v>0</v>
      </c>
      <c r="F37" s="493">
        <v>0</v>
      </c>
      <c r="G37" s="493">
        <v>0</v>
      </c>
    </row>
    <row r="38" spans="1:7" s="309" customFormat="1" x14ac:dyDescent="0.2">
      <c r="A38" s="486" t="s">
        <v>1916</v>
      </c>
      <c r="B38" s="486" t="s">
        <v>1915</v>
      </c>
      <c r="C38" s="488" t="s">
        <v>1914</v>
      </c>
      <c r="D38" s="484"/>
      <c r="E38" s="514"/>
      <c r="F38" s="484"/>
      <c r="G38" s="514"/>
    </row>
    <row r="39" spans="1:7" s="309" customFormat="1" x14ac:dyDescent="0.2">
      <c r="A39" s="486" t="s">
        <v>1913</v>
      </c>
      <c r="B39" s="486" t="s">
        <v>1912</v>
      </c>
      <c r="C39" s="488" t="s">
        <v>1911</v>
      </c>
      <c r="D39" s="484"/>
      <c r="E39" s="514"/>
      <c r="F39" s="484"/>
      <c r="G39" s="514"/>
    </row>
    <row r="40" spans="1:7" s="309" customFormat="1" x14ac:dyDescent="0.2">
      <c r="A40" s="486" t="s">
        <v>1910</v>
      </c>
      <c r="B40" s="486" t="s">
        <v>1909</v>
      </c>
      <c r="C40" s="488" t="s">
        <v>1908</v>
      </c>
      <c r="D40" s="484"/>
      <c r="E40" s="514"/>
      <c r="F40" s="484"/>
      <c r="G40" s="514"/>
    </row>
    <row r="41" spans="1:7" s="309" customFormat="1" x14ac:dyDescent="0.2">
      <c r="A41" s="486" t="s">
        <v>1904</v>
      </c>
      <c r="B41" s="486" t="s">
        <v>1903</v>
      </c>
      <c r="C41" s="488" t="s">
        <v>1902</v>
      </c>
      <c r="D41" s="484"/>
      <c r="E41" s="514"/>
      <c r="F41" s="484"/>
      <c r="G41" s="514"/>
    </row>
    <row r="42" spans="1:7" s="309" customFormat="1" x14ac:dyDescent="0.2">
      <c r="A42" s="486" t="s">
        <v>1901</v>
      </c>
      <c r="B42" s="515" t="s">
        <v>1900</v>
      </c>
      <c r="C42" s="537" t="s">
        <v>1899</v>
      </c>
      <c r="D42" s="484"/>
      <c r="E42" s="514"/>
      <c r="F42" s="484"/>
      <c r="G42" s="514"/>
    </row>
    <row r="43" spans="1:7" s="550" customFormat="1" x14ac:dyDescent="0.2">
      <c r="A43" s="526" t="s">
        <v>1898</v>
      </c>
      <c r="B43" s="526" t="s">
        <v>1897</v>
      </c>
      <c r="C43" s="525" t="s">
        <v>100</v>
      </c>
      <c r="D43" s="493">
        <v>683.38379000000009</v>
      </c>
      <c r="E43" s="493">
        <v>0</v>
      </c>
      <c r="F43" s="493">
        <v>683.38379000000009</v>
      </c>
      <c r="G43" s="493">
        <v>460.63421</v>
      </c>
    </row>
    <row r="44" spans="1:7" s="550" customFormat="1" x14ac:dyDescent="0.2">
      <c r="A44" s="495" t="s">
        <v>1896</v>
      </c>
      <c r="B44" s="495" t="s">
        <v>1895</v>
      </c>
      <c r="C44" s="536" t="s">
        <v>100</v>
      </c>
      <c r="D44" s="493">
        <v>2.6495100000000003</v>
      </c>
      <c r="E44" s="493">
        <v>0</v>
      </c>
      <c r="F44" s="493">
        <v>2.6495100000000003</v>
      </c>
      <c r="G44" s="493">
        <v>0</v>
      </c>
    </row>
    <row r="45" spans="1:7" s="309" customFormat="1" x14ac:dyDescent="0.2">
      <c r="A45" s="486" t="s">
        <v>1894</v>
      </c>
      <c r="B45" s="486" t="s">
        <v>1893</v>
      </c>
      <c r="C45" s="488" t="s">
        <v>1892</v>
      </c>
      <c r="D45" s="484"/>
      <c r="E45" s="514"/>
      <c r="F45" s="484"/>
      <c r="G45" s="514"/>
    </row>
    <row r="46" spans="1:7" s="309" customFormat="1" x14ac:dyDescent="0.2">
      <c r="A46" s="486" t="s">
        <v>1891</v>
      </c>
      <c r="B46" s="486" t="s">
        <v>1890</v>
      </c>
      <c r="C46" s="488" t="s">
        <v>1889</v>
      </c>
      <c r="D46" s="484">
        <v>2.6495100000000003</v>
      </c>
      <c r="E46" s="514">
        <v>0</v>
      </c>
      <c r="F46" s="484">
        <v>2.6495100000000003</v>
      </c>
      <c r="G46" s="514">
        <v>0</v>
      </c>
    </row>
    <row r="47" spans="1:7" s="309" customFormat="1" x14ac:dyDescent="0.2">
      <c r="A47" s="486" t="s">
        <v>1888</v>
      </c>
      <c r="B47" s="486" t="s">
        <v>1887</v>
      </c>
      <c r="C47" s="488" t="s">
        <v>1886</v>
      </c>
      <c r="D47" s="484"/>
      <c r="E47" s="514"/>
      <c r="F47" s="484"/>
      <c r="G47" s="514"/>
    </row>
    <row r="48" spans="1:7" s="309" customFormat="1" x14ac:dyDescent="0.2">
      <c r="A48" s="486" t="s">
        <v>1885</v>
      </c>
      <c r="B48" s="486" t="s">
        <v>1884</v>
      </c>
      <c r="C48" s="488" t="s">
        <v>1883</v>
      </c>
      <c r="D48" s="484"/>
      <c r="E48" s="514"/>
      <c r="F48" s="484"/>
      <c r="G48" s="514"/>
    </row>
    <row r="49" spans="1:7" s="309" customFormat="1" x14ac:dyDescent="0.2">
      <c r="A49" s="486" t="s">
        <v>1882</v>
      </c>
      <c r="B49" s="486" t="s">
        <v>1881</v>
      </c>
      <c r="C49" s="488" t="s">
        <v>1880</v>
      </c>
      <c r="D49" s="484"/>
      <c r="E49" s="514"/>
      <c r="F49" s="484"/>
      <c r="G49" s="514"/>
    </row>
    <row r="50" spans="1:7" s="309" customFormat="1" x14ac:dyDescent="0.2">
      <c r="A50" s="486" t="s">
        <v>1879</v>
      </c>
      <c r="B50" s="486" t="s">
        <v>1878</v>
      </c>
      <c r="C50" s="488" t="s">
        <v>1877</v>
      </c>
      <c r="D50" s="484"/>
      <c r="E50" s="514"/>
      <c r="F50" s="484"/>
      <c r="G50" s="514"/>
    </row>
    <row r="51" spans="1:7" s="309" customFormat="1" x14ac:dyDescent="0.2">
      <c r="A51" s="486" t="s">
        <v>1876</v>
      </c>
      <c r="B51" s="486" t="s">
        <v>1875</v>
      </c>
      <c r="C51" s="488" t="s">
        <v>1874</v>
      </c>
      <c r="D51" s="484"/>
      <c r="E51" s="514"/>
      <c r="F51" s="484"/>
      <c r="G51" s="514"/>
    </row>
    <row r="52" spans="1:7" s="309" customFormat="1" x14ac:dyDescent="0.2">
      <c r="A52" s="486" t="s">
        <v>1873</v>
      </c>
      <c r="B52" s="486" t="s">
        <v>1872</v>
      </c>
      <c r="C52" s="488" t="s">
        <v>1871</v>
      </c>
      <c r="D52" s="484"/>
      <c r="E52" s="514"/>
      <c r="F52" s="484"/>
      <c r="G52" s="514"/>
    </row>
    <row r="53" spans="1:7" s="309" customFormat="1" x14ac:dyDescent="0.2">
      <c r="A53" s="486" t="s">
        <v>1870</v>
      </c>
      <c r="B53" s="486" t="s">
        <v>1869</v>
      </c>
      <c r="C53" s="488" t="s">
        <v>1868</v>
      </c>
      <c r="D53" s="484"/>
      <c r="E53" s="514"/>
      <c r="F53" s="484"/>
      <c r="G53" s="514"/>
    </row>
    <row r="54" spans="1:7" s="309" customFormat="1" x14ac:dyDescent="0.2">
      <c r="A54" s="515" t="s">
        <v>1867</v>
      </c>
      <c r="B54" s="515" t="s">
        <v>1866</v>
      </c>
      <c r="C54" s="537" t="s">
        <v>1865</v>
      </c>
      <c r="D54" s="484"/>
      <c r="E54" s="514"/>
      <c r="F54" s="484"/>
      <c r="G54" s="514"/>
    </row>
    <row r="55" spans="1:7" s="550" customFormat="1" x14ac:dyDescent="0.2">
      <c r="A55" s="495" t="s">
        <v>1864</v>
      </c>
      <c r="B55" s="495" t="s">
        <v>1863</v>
      </c>
      <c r="C55" s="536" t="s">
        <v>100</v>
      </c>
      <c r="D55" s="493">
        <v>1.46</v>
      </c>
      <c r="E55" s="493">
        <v>0</v>
      </c>
      <c r="F55" s="493">
        <v>1.46</v>
      </c>
      <c r="G55" s="493">
        <v>14.099500000000001</v>
      </c>
    </row>
    <row r="56" spans="1:7" s="309" customFormat="1" x14ac:dyDescent="0.2">
      <c r="A56" s="513" t="s">
        <v>1862</v>
      </c>
      <c r="B56" s="513" t="s">
        <v>1861</v>
      </c>
      <c r="C56" s="535" t="s">
        <v>1860</v>
      </c>
      <c r="D56" s="484"/>
      <c r="E56" s="514"/>
      <c r="F56" s="484"/>
      <c r="G56" s="514"/>
    </row>
    <row r="57" spans="1:7" s="309" customFormat="1" x14ac:dyDescent="0.2">
      <c r="A57" s="486" t="s">
        <v>1853</v>
      </c>
      <c r="B57" s="486" t="s">
        <v>1852</v>
      </c>
      <c r="C57" s="488" t="s">
        <v>1851</v>
      </c>
      <c r="D57" s="484">
        <v>0.248</v>
      </c>
      <c r="E57" s="514">
        <v>0</v>
      </c>
      <c r="F57" s="484">
        <v>0.248</v>
      </c>
      <c r="G57" s="514">
        <v>2.6619999999999999</v>
      </c>
    </row>
    <row r="58" spans="1:7" s="309" customFormat="1" x14ac:dyDescent="0.2">
      <c r="A58" s="486" t="s">
        <v>1850</v>
      </c>
      <c r="B58" s="486" t="s">
        <v>1849</v>
      </c>
      <c r="C58" s="488" t="s">
        <v>1848</v>
      </c>
      <c r="D58" s="484"/>
      <c r="E58" s="514"/>
      <c r="F58" s="484"/>
      <c r="G58" s="514"/>
    </row>
    <row r="59" spans="1:7" s="309" customFormat="1" x14ac:dyDescent="0.2">
      <c r="A59" s="486" t="s">
        <v>1847</v>
      </c>
      <c r="B59" s="486" t="s">
        <v>1846</v>
      </c>
      <c r="C59" s="488" t="s">
        <v>1845</v>
      </c>
      <c r="D59" s="484"/>
      <c r="E59" s="514"/>
      <c r="F59" s="484"/>
      <c r="G59" s="514"/>
    </row>
    <row r="60" spans="1:7" s="309" customFormat="1" x14ac:dyDescent="0.2">
      <c r="A60" s="486" t="s">
        <v>1838</v>
      </c>
      <c r="B60" s="486" t="s">
        <v>1837</v>
      </c>
      <c r="C60" s="488" t="s">
        <v>1836</v>
      </c>
      <c r="D60" s="514"/>
      <c r="E60" s="514"/>
      <c r="F60" s="514"/>
      <c r="G60" s="514"/>
    </row>
    <row r="61" spans="1:7" s="309" customFormat="1" x14ac:dyDescent="0.2">
      <c r="A61" s="486" t="s">
        <v>1835</v>
      </c>
      <c r="B61" s="486" t="s">
        <v>1627</v>
      </c>
      <c r="C61" s="488" t="s">
        <v>1626</v>
      </c>
      <c r="D61" s="514"/>
      <c r="E61" s="514"/>
      <c r="F61" s="514"/>
      <c r="G61" s="514"/>
    </row>
    <row r="62" spans="1:7" s="309" customFormat="1" x14ac:dyDescent="0.2">
      <c r="A62" s="486" t="s">
        <v>1834</v>
      </c>
      <c r="B62" s="486" t="s">
        <v>1624</v>
      </c>
      <c r="C62" s="488" t="s">
        <v>1623</v>
      </c>
      <c r="D62" s="514"/>
      <c r="E62" s="514"/>
      <c r="F62" s="514"/>
      <c r="G62" s="514"/>
    </row>
    <row r="63" spans="1:7" s="309" customFormat="1" x14ac:dyDescent="0.2">
      <c r="A63" s="486" t="s">
        <v>1833</v>
      </c>
      <c r="B63" s="486" t="s">
        <v>1621</v>
      </c>
      <c r="C63" s="488" t="s">
        <v>1620</v>
      </c>
      <c r="D63" s="514"/>
      <c r="E63" s="514"/>
      <c r="F63" s="514"/>
      <c r="G63" s="514"/>
    </row>
    <row r="64" spans="1:7" s="309" customFormat="1" x14ac:dyDescent="0.2">
      <c r="A64" s="486" t="s">
        <v>1832</v>
      </c>
      <c r="B64" s="486" t="s">
        <v>1618</v>
      </c>
      <c r="C64" s="488" t="s">
        <v>1617</v>
      </c>
      <c r="D64" s="514"/>
      <c r="E64" s="514"/>
      <c r="F64" s="514"/>
      <c r="G64" s="514"/>
    </row>
    <row r="65" spans="1:7" s="309" customFormat="1" x14ac:dyDescent="0.2">
      <c r="A65" s="486" t="s">
        <v>1831</v>
      </c>
      <c r="B65" s="486" t="s">
        <v>1615</v>
      </c>
      <c r="C65" s="488" t="s">
        <v>1614</v>
      </c>
      <c r="D65" s="514">
        <v>0</v>
      </c>
      <c r="E65" s="514">
        <v>0</v>
      </c>
      <c r="F65" s="514">
        <v>0</v>
      </c>
      <c r="G65" s="514">
        <v>0</v>
      </c>
    </row>
    <row r="66" spans="1:7" s="309" customFormat="1" x14ac:dyDescent="0.2">
      <c r="A66" s="486" t="s">
        <v>1830</v>
      </c>
      <c r="B66" s="486" t="s">
        <v>169</v>
      </c>
      <c r="C66" s="488" t="s">
        <v>1612</v>
      </c>
      <c r="D66" s="514"/>
      <c r="E66" s="514"/>
      <c r="F66" s="514"/>
      <c r="G66" s="514"/>
    </row>
    <row r="67" spans="1:7" s="309" customFormat="1" x14ac:dyDescent="0.2">
      <c r="A67" s="486" t="s">
        <v>1829</v>
      </c>
      <c r="B67" s="486" t="s">
        <v>1828</v>
      </c>
      <c r="C67" s="488" t="s">
        <v>1827</v>
      </c>
      <c r="D67" s="514"/>
      <c r="E67" s="514"/>
      <c r="F67" s="514"/>
      <c r="G67" s="514"/>
    </row>
    <row r="68" spans="1:7" s="309" customFormat="1" x14ac:dyDescent="0.2">
      <c r="A68" s="486" t="s">
        <v>1826</v>
      </c>
      <c r="B68" s="486" t="s">
        <v>1825</v>
      </c>
      <c r="C68" s="488" t="s">
        <v>1824</v>
      </c>
      <c r="D68" s="514"/>
      <c r="E68" s="514"/>
      <c r="F68" s="514"/>
      <c r="G68" s="514"/>
    </row>
    <row r="69" spans="1:7" s="309" customFormat="1" x14ac:dyDescent="0.2">
      <c r="A69" s="486" t="s">
        <v>1823</v>
      </c>
      <c r="B69" s="486" t="s">
        <v>1822</v>
      </c>
      <c r="C69" s="488" t="s">
        <v>1821</v>
      </c>
      <c r="D69" s="514"/>
      <c r="E69" s="514"/>
      <c r="F69" s="514"/>
      <c r="G69" s="514"/>
    </row>
    <row r="70" spans="1:7" s="309" customFormat="1" x14ac:dyDescent="0.2">
      <c r="A70" s="486" t="s">
        <v>1807</v>
      </c>
      <c r="B70" s="486" t="s">
        <v>1806</v>
      </c>
      <c r="C70" s="488" t="s">
        <v>1805</v>
      </c>
      <c r="D70" s="514"/>
      <c r="E70" s="514"/>
      <c r="F70" s="514"/>
      <c r="G70" s="514"/>
    </row>
    <row r="71" spans="1:7" s="309" customFormat="1" x14ac:dyDescent="0.2">
      <c r="A71" s="486" t="s">
        <v>1803</v>
      </c>
      <c r="B71" s="486" t="s">
        <v>1802</v>
      </c>
      <c r="C71" s="488" t="s">
        <v>1801</v>
      </c>
      <c r="D71" s="514">
        <v>0.99399999999999999</v>
      </c>
      <c r="E71" s="514">
        <v>0</v>
      </c>
      <c r="F71" s="514">
        <v>0.99399999999999999</v>
      </c>
      <c r="G71" s="514">
        <v>1.3474999999999999</v>
      </c>
    </row>
    <row r="72" spans="1:7" s="309" customFormat="1" x14ac:dyDescent="0.2">
      <c r="A72" s="486" t="s">
        <v>1800</v>
      </c>
      <c r="B72" s="486" t="s">
        <v>1799</v>
      </c>
      <c r="C72" s="488" t="s">
        <v>1798</v>
      </c>
      <c r="D72" s="514">
        <v>0</v>
      </c>
      <c r="E72" s="514">
        <v>0</v>
      </c>
      <c r="F72" s="514">
        <v>0</v>
      </c>
      <c r="G72" s="514">
        <v>0</v>
      </c>
    </row>
    <row r="73" spans="1:7" s="309" customFormat="1" x14ac:dyDescent="0.2">
      <c r="A73" s="486" t="s">
        <v>1797</v>
      </c>
      <c r="B73" s="486" t="s">
        <v>1796</v>
      </c>
      <c r="C73" s="488" t="s">
        <v>1795</v>
      </c>
      <c r="D73" s="514">
        <v>0</v>
      </c>
      <c r="E73" s="514">
        <v>0</v>
      </c>
      <c r="F73" s="514">
        <v>0</v>
      </c>
      <c r="G73" s="514">
        <v>0</v>
      </c>
    </row>
    <row r="74" spans="1:7" s="309" customFormat="1" x14ac:dyDescent="0.2">
      <c r="A74" s="556" t="s">
        <v>1794</v>
      </c>
      <c r="B74" s="556" t="s">
        <v>1793</v>
      </c>
      <c r="C74" s="555" t="s">
        <v>1792</v>
      </c>
      <c r="D74" s="549">
        <v>0.218</v>
      </c>
      <c r="E74" s="549">
        <v>0</v>
      </c>
      <c r="F74" s="549">
        <v>0.218</v>
      </c>
      <c r="G74" s="549">
        <v>10.09</v>
      </c>
    </row>
    <row r="75" spans="1:7" s="550" customFormat="1" x14ac:dyDescent="0.2">
      <c r="A75" s="526" t="s">
        <v>1791</v>
      </c>
      <c r="B75" s="526" t="s">
        <v>1790</v>
      </c>
      <c r="C75" s="525" t="s">
        <v>100</v>
      </c>
      <c r="D75" s="493">
        <v>679.27427999999998</v>
      </c>
      <c r="E75" s="493">
        <v>0</v>
      </c>
      <c r="F75" s="493">
        <v>679.27427999999998</v>
      </c>
      <c r="G75" s="493">
        <v>446.53471000000002</v>
      </c>
    </row>
    <row r="76" spans="1:7" s="309" customFormat="1" x14ac:dyDescent="0.2">
      <c r="A76" s="515" t="s">
        <v>1789</v>
      </c>
      <c r="B76" s="515" t="s">
        <v>1788</v>
      </c>
      <c r="C76" s="537" t="s">
        <v>1787</v>
      </c>
      <c r="D76" s="484"/>
      <c r="E76" s="484"/>
      <c r="F76" s="484"/>
      <c r="G76" s="484"/>
    </row>
    <row r="77" spans="1:7" s="309" customFormat="1" x14ac:dyDescent="0.2">
      <c r="A77" s="486" t="s">
        <v>1786</v>
      </c>
      <c r="B77" s="486" t="s">
        <v>1785</v>
      </c>
      <c r="C77" s="488" t="s">
        <v>1784</v>
      </c>
      <c r="D77" s="484"/>
      <c r="E77" s="484"/>
      <c r="F77" s="484"/>
      <c r="G77" s="484"/>
    </row>
    <row r="78" spans="1:7" s="309" customFormat="1" x14ac:dyDescent="0.2">
      <c r="A78" s="486" t="s">
        <v>1783</v>
      </c>
      <c r="B78" s="486" t="s">
        <v>1782</v>
      </c>
      <c r="C78" s="488" t="s">
        <v>1781</v>
      </c>
      <c r="D78" s="484"/>
      <c r="E78" s="484"/>
      <c r="F78" s="484"/>
      <c r="G78" s="484"/>
    </row>
    <row r="79" spans="1:7" s="309" customFormat="1" x14ac:dyDescent="0.2">
      <c r="A79" s="486" t="s">
        <v>1780</v>
      </c>
      <c r="B79" s="486" t="s">
        <v>1779</v>
      </c>
      <c r="C79" s="488" t="s">
        <v>1778</v>
      </c>
      <c r="D79" s="484"/>
      <c r="E79" s="484"/>
      <c r="F79" s="484"/>
      <c r="G79" s="484"/>
    </row>
    <row r="80" spans="1:7" s="309" customFormat="1" x14ac:dyDescent="0.2">
      <c r="A80" s="486" t="s">
        <v>1777</v>
      </c>
      <c r="B80" s="486" t="s">
        <v>1776</v>
      </c>
      <c r="C80" s="488" t="s">
        <v>1775</v>
      </c>
      <c r="D80" s="484"/>
      <c r="E80" s="484"/>
      <c r="F80" s="484"/>
      <c r="G80" s="484"/>
    </row>
    <row r="81" spans="1:7" s="309" customFormat="1" x14ac:dyDescent="0.2">
      <c r="A81" s="486" t="s">
        <v>1774</v>
      </c>
      <c r="B81" s="486" t="s">
        <v>1773</v>
      </c>
      <c r="C81" s="488" t="s">
        <v>1772</v>
      </c>
      <c r="D81" s="484">
        <v>653.95875000000001</v>
      </c>
      <c r="E81" s="484"/>
      <c r="F81" s="484">
        <v>653.95875000000001</v>
      </c>
      <c r="G81" s="484">
        <v>428.01105999999999</v>
      </c>
    </row>
    <row r="82" spans="1:7" s="309" customFormat="1" x14ac:dyDescent="0.2">
      <c r="A82" s="486" t="s">
        <v>1771</v>
      </c>
      <c r="B82" s="486" t="s">
        <v>1770</v>
      </c>
      <c r="C82" s="488" t="s">
        <v>1769</v>
      </c>
      <c r="D82" s="484">
        <v>8.7115299999999998</v>
      </c>
      <c r="E82" s="484"/>
      <c r="F82" s="484">
        <v>8.7115299999999998</v>
      </c>
      <c r="G82" s="484">
        <v>17.52065</v>
      </c>
    </row>
    <row r="83" spans="1:7" s="309" customFormat="1" x14ac:dyDescent="0.2">
      <c r="A83" s="486" t="s">
        <v>1762</v>
      </c>
      <c r="B83" s="486" t="s">
        <v>1761</v>
      </c>
      <c r="C83" s="488" t="s">
        <v>1760</v>
      </c>
      <c r="D83" s="484">
        <v>7.2</v>
      </c>
      <c r="E83" s="484"/>
      <c r="F83" s="484">
        <v>7.2</v>
      </c>
      <c r="G83" s="484">
        <v>0.48</v>
      </c>
    </row>
    <row r="84" spans="1:7" s="309" customFormat="1" x14ac:dyDescent="0.2">
      <c r="A84" s="486" t="s">
        <v>1759</v>
      </c>
      <c r="B84" s="486" t="s">
        <v>1758</v>
      </c>
      <c r="C84" s="488" t="s">
        <v>1757</v>
      </c>
      <c r="D84" s="484"/>
      <c r="E84" s="484"/>
      <c r="F84" s="484"/>
      <c r="G84" s="484"/>
    </row>
    <row r="85" spans="1:7" s="309" customFormat="1" x14ac:dyDescent="0.2">
      <c r="A85" s="482" t="s">
        <v>1756</v>
      </c>
      <c r="B85" s="482" t="s">
        <v>1755</v>
      </c>
      <c r="C85" s="481" t="s">
        <v>1754</v>
      </c>
      <c r="D85" s="480">
        <v>9.4039999999999999</v>
      </c>
      <c r="E85" s="480"/>
      <c r="F85" s="480">
        <v>9.4039999999999999</v>
      </c>
      <c r="G85" s="480">
        <v>0.52300000000000002</v>
      </c>
    </row>
    <row r="86" spans="1:7" s="309" customFormat="1" x14ac:dyDescent="0.2">
      <c r="A86" s="554"/>
      <c r="B86" s="554"/>
      <c r="C86" s="554"/>
      <c r="D86" s="552"/>
      <c r="E86" s="553"/>
      <c r="F86" s="552"/>
      <c r="G86" s="552"/>
    </row>
    <row r="87" spans="1:7" s="309" customFormat="1" x14ac:dyDescent="0.2">
      <c r="A87" s="554"/>
      <c r="B87" s="554"/>
      <c r="C87" s="554"/>
      <c r="D87" s="552"/>
      <c r="E87" s="553"/>
      <c r="F87" s="552"/>
      <c r="G87" s="552"/>
    </row>
    <row r="88" spans="1:7" s="309" customFormat="1" x14ac:dyDescent="0.2">
      <c r="A88" s="531"/>
      <c r="B88" s="530"/>
      <c r="C88" s="529"/>
      <c r="D88" s="502">
        <v>1</v>
      </c>
      <c r="E88" s="502">
        <v>2</v>
      </c>
      <c r="F88" s="492"/>
      <c r="G88" s="491"/>
    </row>
    <row r="89" spans="1:7" ht="12.75" customHeight="1" x14ac:dyDescent="0.2">
      <c r="A89" s="1214" t="s">
        <v>1753</v>
      </c>
      <c r="B89" s="1215"/>
      <c r="C89" s="1212" t="s">
        <v>1752</v>
      </c>
      <c r="D89" s="1229" t="s">
        <v>1751</v>
      </c>
      <c r="E89" s="1229"/>
      <c r="F89" s="492"/>
      <c r="G89" s="491"/>
    </row>
    <row r="90" spans="1:7" s="496" customFormat="1" ht="12.75" customHeight="1" x14ac:dyDescent="0.2">
      <c r="A90" s="1218"/>
      <c r="B90" s="1219"/>
      <c r="C90" s="1220"/>
      <c r="D90" s="501" t="s">
        <v>1750</v>
      </c>
      <c r="E90" s="500" t="s">
        <v>1749</v>
      </c>
      <c r="F90" s="492"/>
      <c r="G90" s="491"/>
    </row>
    <row r="91" spans="1:7" s="496" customFormat="1" x14ac:dyDescent="0.2">
      <c r="A91" s="526"/>
      <c r="B91" s="526" t="s">
        <v>1748</v>
      </c>
      <c r="C91" s="525" t="s">
        <v>100</v>
      </c>
      <c r="D91" s="493">
        <v>1538.6045900000001</v>
      </c>
      <c r="E91" s="493">
        <v>969.24500999999998</v>
      </c>
      <c r="F91" s="498"/>
      <c r="G91" s="497"/>
    </row>
    <row r="92" spans="1:7" s="550" customFormat="1" x14ac:dyDescent="0.2">
      <c r="A92" s="526" t="s">
        <v>1747</v>
      </c>
      <c r="B92" s="526" t="s">
        <v>1746</v>
      </c>
      <c r="C92" s="525" t="s">
        <v>100</v>
      </c>
      <c r="D92" s="493">
        <v>1133.16329</v>
      </c>
      <c r="E92" s="493">
        <v>643.39652999999998</v>
      </c>
      <c r="F92" s="498"/>
      <c r="G92" s="497"/>
    </row>
    <row r="93" spans="1:7" s="550" customFormat="1" ht="12.75" customHeight="1" x14ac:dyDescent="0.2">
      <c r="A93" s="526" t="s">
        <v>1745</v>
      </c>
      <c r="B93" s="526" t="s">
        <v>1744</v>
      </c>
      <c r="C93" s="525" t="s">
        <v>100</v>
      </c>
      <c r="D93" s="493">
        <v>855.22080000000005</v>
      </c>
      <c r="E93" s="493">
        <v>508.61079999999998</v>
      </c>
      <c r="F93" s="498"/>
      <c r="G93" s="497"/>
    </row>
    <row r="94" spans="1:7" s="550" customFormat="1" x14ac:dyDescent="0.2">
      <c r="A94" s="486" t="s">
        <v>1743</v>
      </c>
      <c r="B94" s="486" t="s">
        <v>1742</v>
      </c>
      <c r="C94" s="488" t="s">
        <v>1741</v>
      </c>
      <c r="D94" s="484">
        <v>855.22080000000005</v>
      </c>
      <c r="E94" s="484">
        <v>508.61079999999998</v>
      </c>
      <c r="F94" s="492"/>
      <c r="G94" s="491"/>
    </row>
    <row r="95" spans="1:7" s="309" customFormat="1" x14ac:dyDescent="0.2">
      <c r="A95" s="486" t="s">
        <v>1740</v>
      </c>
      <c r="B95" s="486" t="s">
        <v>1739</v>
      </c>
      <c r="C95" s="488" t="s">
        <v>1738</v>
      </c>
      <c r="D95" s="514"/>
      <c r="E95" s="514"/>
      <c r="F95" s="492"/>
      <c r="G95" s="489"/>
    </row>
    <row r="96" spans="1:7" s="309" customFormat="1" x14ac:dyDescent="0.2">
      <c r="A96" s="486" t="s">
        <v>1737</v>
      </c>
      <c r="B96" s="486" t="s">
        <v>1736</v>
      </c>
      <c r="C96" s="488" t="s">
        <v>1735</v>
      </c>
      <c r="D96" s="514"/>
      <c r="E96" s="514"/>
      <c r="F96" s="490"/>
      <c r="G96" s="489"/>
    </row>
    <row r="97" spans="1:7" s="309" customFormat="1" x14ac:dyDescent="0.2">
      <c r="A97" s="486" t="s">
        <v>1734</v>
      </c>
      <c r="B97" s="486" t="s">
        <v>1733</v>
      </c>
      <c r="C97" s="488" t="s">
        <v>1732</v>
      </c>
      <c r="D97" s="514"/>
      <c r="E97" s="514"/>
      <c r="F97" s="490"/>
      <c r="G97" s="489"/>
    </row>
    <row r="98" spans="1:7" s="309" customFormat="1" x14ac:dyDescent="0.2">
      <c r="A98" s="486" t="s">
        <v>1731</v>
      </c>
      <c r="B98" s="486" t="s">
        <v>1730</v>
      </c>
      <c r="C98" s="488" t="s">
        <v>1729</v>
      </c>
      <c r="D98" s="514"/>
      <c r="E98" s="514"/>
      <c r="F98" s="490"/>
      <c r="G98" s="489"/>
    </row>
    <row r="99" spans="1:7" s="309" customFormat="1" x14ac:dyDescent="0.2">
      <c r="A99" s="486" t="s">
        <v>1728</v>
      </c>
      <c r="B99" s="486" t="s">
        <v>1727</v>
      </c>
      <c r="C99" s="488" t="s">
        <v>1726</v>
      </c>
      <c r="D99" s="514"/>
      <c r="E99" s="514"/>
      <c r="F99" s="490"/>
      <c r="G99" s="489"/>
    </row>
    <row r="100" spans="1:7" s="309" customFormat="1" x14ac:dyDescent="0.2">
      <c r="A100" s="526" t="s">
        <v>1725</v>
      </c>
      <c r="B100" s="526" t="s">
        <v>1724</v>
      </c>
      <c r="C100" s="525" t="s">
        <v>100</v>
      </c>
      <c r="D100" s="493">
        <v>225.28646000000001</v>
      </c>
      <c r="E100" s="493">
        <v>118.51067</v>
      </c>
      <c r="F100" s="498"/>
      <c r="G100" s="497"/>
    </row>
    <row r="101" spans="1:7" s="550" customFormat="1" x14ac:dyDescent="0.2">
      <c r="A101" s="486" t="s">
        <v>1723</v>
      </c>
      <c r="B101" s="486" t="s">
        <v>1722</v>
      </c>
      <c r="C101" s="488" t="s">
        <v>1721</v>
      </c>
      <c r="D101" s="484">
        <v>13.32502</v>
      </c>
      <c r="E101" s="484">
        <v>7.0499600000000004</v>
      </c>
      <c r="F101" s="492"/>
      <c r="G101" s="491"/>
    </row>
    <row r="102" spans="1:7" s="309" customFormat="1" x14ac:dyDescent="0.2">
      <c r="A102" s="486" t="s">
        <v>1720</v>
      </c>
      <c r="B102" s="486" t="s">
        <v>1719</v>
      </c>
      <c r="C102" s="488" t="s">
        <v>1718</v>
      </c>
      <c r="D102" s="514">
        <v>7.0094399999999997</v>
      </c>
      <c r="E102" s="514">
        <v>19.898709999999998</v>
      </c>
      <c r="F102" s="492"/>
      <c r="G102" s="491"/>
    </row>
    <row r="103" spans="1:7" s="309" customFormat="1" ht="12.75" customHeight="1" x14ac:dyDescent="0.2">
      <c r="A103" s="486" t="s">
        <v>1717</v>
      </c>
      <c r="B103" s="486" t="s">
        <v>1716</v>
      </c>
      <c r="C103" s="488" t="s">
        <v>1715</v>
      </c>
      <c r="D103" s="514">
        <v>20</v>
      </c>
      <c r="E103" s="514">
        <v>10</v>
      </c>
      <c r="F103" s="492"/>
      <c r="G103" s="491"/>
    </row>
    <row r="104" spans="1:7" s="309" customFormat="1" ht="13.5" customHeight="1" x14ac:dyDescent="0.2">
      <c r="A104" s="486" t="s">
        <v>1714</v>
      </c>
      <c r="B104" s="486" t="s">
        <v>1713</v>
      </c>
      <c r="C104" s="488" t="s">
        <v>1712</v>
      </c>
      <c r="D104" s="514">
        <v>0</v>
      </c>
      <c r="E104" s="514">
        <v>0</v>
      </c>
      <c r="F104" s="490"/>
      <c r="G104" s="489"/>
    </row>
    <row r="105" spans="1:7" s="309" customFormat="1" x14ac:dyDescent="0.2">
      <c r="A105" s="486" t="s">
        <v>1711</v>
      </c>
      <c r="B105" s="486" t="s">
        <v>1710</v>
      </c>
      <c r="C105" s="488" t="s">
        <v>1709</v>
      </c>
      <c r="D105" s="514">
        <v>184.952</v>
      </c>
      <c r="E105" s="514">
        <v>81.561999999999998</v>
      </c>
      <c r="F105" s="492"/>
      <c r="G105" s="491"/>
    </row>
    <row r="106" spans="1:7" s="309" customFormat="1" x14ac:dyDescent="0.2">
      <c r="A106" s="526" t="s">
        <v>1705</v>
      </c>
      <c r="B106" s="526" t="s">
        <v>1704</v>
      </c>
      <c r="C106" s="525" t="s">
        <v>100</v>
      </c>
      <c r="D106" s="493">
        <v>52.656030000000001</v>
      </c>
      <c r="E106" s="493">
        <v>16.27506</v>
      </c>
      <c r="F106" s="498"/>
      <c r="G106" s="497"/>
    </row>
    <row r="107" spans="1:7" s="309" customFormat="1" x14ac:dyDescent="0.2">
      <c r="A107" s="486" t="s">
        <v>1703</v>
      </c>
      <c r="B107" s="486" t="s">
        <v>1702</v>
      </c>
      <c r="C107" s="488" t="s">
        <v>100</v>
      </c>
      <c r="D107" s="484">
        <v>52.656030000000001</v>
      </c>
      <c r="E107" s="484">
        <v>16.27506</v>
      </c>
      <c r="F107" s="492"/>
      <c r="G107" s="489"/>
    </row>
    <row r="108" spans="1:7" s="550" customFormat="1" x14ac:dyDescent="0.2">
      <c r="A108" s="486" t="s">
        <v>1701</v>
      </c>
      <c r="B108" s="486" t="s">
        <v>1700</v>
      </c>
      <c r="C108" s="488" t="s">
        <v>1699</v>
      </c>
      <c r="D108" s="514">
        <v>0</v>
      </c>
      <c r="E108" s="514">
        <v>0</v>
      </c>
      <c r="F108" s="490"/>
      <c r="G108" s="491"/>
    </row>
    <row r="109" spans="1:7" s="309" customFormat="1" x14ac:dyDescent="0.2">
      <c r="A109" s="486" t="s">
        <v>1698</v>
      </c>
      <c r="B109" s="486" t="s">
        <v>1697</v>
      </c>
      <c r="C109" s="488" t="s">
        <v>1696</v>
      </c>
      <c r="D109" s="514">
        <v>0</v>
      </c>
      <c r="E109" s="514">
        <v>0</v>
      </c>
      <c r="F109" s="490"/>
      <c r="G109" s="489"/>
    </row>
    <row r="110" spans="1:7" s="309" customFormat="1" x14ac:dyDescent="0.2">
      <c r="A110" s="526" t="s">
        <v>1695</v>
      </c>
      <c r="B110" s="526" t="s">
        <v>1694</v>
      </c>
      <c r="C110" s="525" t="s">
        <v>100</v>
      </c>
      <c r="D110" s="493">
        <v>405.44130000000001</v>
      </c>
      <c r="E110" s="493">
        <v>325.84848</v>
      </c>
      <c r="F110" s="498"/>
      <c r="G110" s="497"/>
    </row>
    <row r="111" spans="1:7" s="309" customFormat="1" x14ac:dyDescent="0.2">
      <c r="A111" s="526" t="s">
        <v>1693</v>
      </c>
      <c r="B111" s="526" t="s">
        <v>1691</v>
      </c>
      <c r="C111" s="525" t="s">
        <v>100</v>
      </c>
      <c r="D111" s="493">
        <v>0</v>
      </c>
      <c r="E111" s="493">
        <v>0</v>
      </c>
      <c r="F111" s="498"/>
      <c r="G111" s="497"/>
    </row>
    <row r="112" spans="1:7" s="550" customFormat="1" x14ac:dyDescent="0.2">
      <c r="A112" s="486" t="s">
        <v>1692</v>
      </c>
      <c r="B112" s="486" t="s">
        <v>1691</v>
      </c>
      <c r="C112" s="488" t="s">
        <v>1690</v>
      </c>
      <c r="D112" s="484"/>
      <c r="E112" s="484"/>
      <c r="F112" s="490"/>
      <c r="G112" s="489"/>
    </row>
    <row r="113" spans="1:7" s="550" customFormat="1" x14ac:dyDescent="0.2">
      <c r="A113" s="526" t="s">
        <v>1689</v>
      </c>
      <c r="B113" s="526" t="s">
        <v>1688</v>
      </c>
      <c r="C113" s="525" t="s">
        <v>100</v>
      </c>
      <c r="D113" s="493">
        <v>0</v>
      </c>
      <c r="E113" s="493">
        <v>0</v>
      </c>
      <c r="F113" s="498"/>
      <c r="G113" s="497"/>
    </row>
    <row r="114" spans="1:7" s="309" customFormat="1" x14ac:dyDescent="0.2">
      <c r="A114" s="486" t="s">
        <v>1687</v>
      </c>
      <c r="B114" s="486" t="s">
        <v>1686</v>
      </c>
      <c r="C114" s="488" t="s">
        <v>1685</v>
      </c>
      <c r="D114" s="484"/>
      <c r="E114" s="484"/>
      <c r="F114" s="490"/>
      <c r="G114" s="489"/>
    </row>
    <row r="115" spans="1:7" s="550" customFormat="1" x14ac:dyDescent="0.2">
      <c r="A115" s="486" t="s">
        <v>1684</v>
      </c>
      <c r="B115" s="486" t="s">
        <v>1683</v>
      </c>
      <c r="C115" s="488" t="s">
        <v>1682</v>
      </c>
      <c r="D115" s="514">
        <v>0</v>
      </c>
      <c r="E115" s="514">
        <v>0</v>
      </c>
      <c r="F115" s="490"/>
      <c r="G115" s="489"/>
    </row>
    <row r="116" spans="1:7" s="309" customFormat="1" x14ac:dyDescent="0.2">
      <c r="A116" s="486" t="s">
        <v>1678</v>
      </c>
      <c r="B116" s="486" t="s">
        <v>1677</v>
      </c>
      <c r="C116" s="488" t="s">
        <v>1676</v>
      </c>
      <c r="D116" s="514">
        <v>0</v>
      </c>
      <c r="E116" s="514">
        <v>0</v>
      </c>
      <c r="F116" s="490"/>
      <c r="G116" s="489"/>
    </row>
    <row r="117" spans="1:7" s="309" customFormat="1" x14ac:dyDescent="0.2">
      <c r="A117" s="486" t="s">
        <v>1669</v>
      </c>
      <c r="B117" s="486" t="s">
        <v>1668</v>
      </c>
      <c r="C117" s="488" t="s">
        <v>1667</v>
      </c>
      <c r="D117" s="514">
        <v>0</v>
      </c>
      <c r="E117" s="514">
        <v>0</v>
      </c>
      <c r="F117" s="490"/>
      <c r="G117" s="489"/>
    </row>
    <row r="118" spans="1:7" s="309" customFormat="1" x14ac:dyDescent="0.2">
      <c r="A118" s="486" t="s">
        <v>1666</v>
      </c>
      <c r="B118" s="486" t="s">
        <v>1665</v>
      </c>
      <c r="C118" s="488" t="s">
        <v>1664</v>
      </c>
      <c r="D118" s="514">
        <v>0</v>
      </c>
      <c r="E118" s="514">
        <v>0</v>
      </c>
      <c r="F118" s="490"/>
      <c r="G118" s="489"/>
    </row>
    <row r="119" spans="1:7" s="309" customFormat="1" x14ac:dyDescent="0.2">
      <c r="A119" s="526" t="s">
        <v>1663</v>
      </c>
      <c r="B119" s="526" t="s">
        <v>1662</v>
      </c>
      <c r="C119" s="525" t="s">
        <v>100</v>
      </c>
      <c r="D119" s="493">
        <v>405.44130000000001</v>
      </c>
      <c r="E119" s="493">
        <v>325.84848</v>
      </c>
      <c r="F119" s="498"/>
      <c r="G119" s="497"/>
    </row>
    <row r="120" spans="1:7" s="309" customFormat="1" x14ac:dyDescent="0.2">
      <c r="A120" s="486" t="s">
        <v>1661</v>
      </c>
      <c r="B120" s="486" t="s">
        <v>1660</v>
      </c>
      <c r="C120" s="488" t="s">
        <v>1659</v>
      </c>
      <c r="D120" s="484"/>
      <c r="E120" s="484"/>
      <c r="F120" s="490"/>
      <c r="G120" s="489"/>
    </row>
    <row r="121" spans="1:7" s="309" customFormat="1" x14ac:dyDescent="0.2">
      <c r="A121" s="486" t="s">
        <v>1652</v>
      </c>
      <c r="B121" s="486" t="s">
        <v>1651</v>
      </c>
      <c r="C121" s="488" t="s">
        <v>1650</v>
      </c>
      <c r="D121" s="514">
        <v>0</v>
      </c>
      <c r="E121" s="514">
        <v>0</v>
      </c>
      <c r="F121" s="490"/>
      <c r="G121" s="489"/>
    </row>
    <row r="122" spans="1:7" s="550" customFormat="1" x14ac:dyDescent="0.2">
      <c r="A122" s="486" t="s">
        <v>1649</v>
      </c>
      <c r="B122" s="486" t="s">
        <v>1648</v>
      </c>
      <c r="C122" s="488" t="s">
        <v>1647</v>
      </c>
      <c r="D122" s="514">
        <v>26.429299999999998</v>
      </c>
      <c r="E122" s="514">
        <v>35.055219999999998</v>
      </c>
      <c r="F122" s="492"/>
      <c r="G122" s="491"/>
    </row>
    <row r="123" spans="1:7" s="309" customFormat="1" x14ac:dyDescent="0.2">
      <c r="A123" s="486" t="s">
        <v>1643</v>
      </c>
      <c r="B123" s="486" t="s">
        <v>1642</v>
      </c>
      <c r="C123" s="488" t="s">
        <v>1641</v>
      </c>
      <c r="D123" s="514">
        <v>0</v>
      </c>
      <c r="E123" s="514">
        <v>0</v>
      </c>
      <c r="F123" s="492"/>
      <c r="G123" s="491"/>
    </row>
    <row r="124" spans="1:7" s="309" customFormat="1" ht="12.75" customHeight="1" x14ac:dyDescent="0.2">
      <c r="A124" s="486" t="s">
        <v>1637</v>
      </c>
      <c r="B124" s="486" t="s">
        <v>1636</v>
      </c>
      <c r="C124" s="488" t="s">
        <v>1635</v>
      </c>
      <c r="D124" s="514">
        <v>0</v>
      </c>
      <c r="E124" s="514">
        <v>0</v>
      </c>
      <c r="F124" s="490"/>
      <c r="G124" s="489"/>
    </row>
    <row r="125" spans="1:7" s="309" customFormat="1" ht="12.75" customHeight="1" x14ac:dyDescent="0.2">
      <c r="A125" s="486" t="s">
        <v>1634</v>
      </c>
      <c r="B125" s="486" t="s">
        <v>1633</v>
      </c>
      <c r="C125" s="488" t="s">
        <v>1632</v>
      </c>
      <c r="D125" s="514">
        <v>214.16499999999999</v>
      </c>
      <c r="E125" s="514">
        <v>152.012</v>
      </c>
      <c r="F125" s="492"/>
      <c r="G125" s="491"/>
    </row>
    <row r="126" spans="1:7" s="309" customFormat="1" ht="12.75" customHeight="1" x14ac:dyDescent="0.2">
      <c r="A126" s="486" t="s">
        <v>1631</v>
      </c>
      <c r="B126" s="486" t="s">
        <v>1630</v>
      </c>
      <c r="C126" s="488" t="s">
        <v>1629</v>
      </c>
      <c r="D126" s="514">
        <v>0</v>
      </c>
      <c r="E126" s="514">
        <v>0</v>
      </c>
      <c r="F126" s="492"/>
      <c r="G126" s="491"/>
    </row>
    <row r="127" spans="1:7" s="309" customFormat="1" ht="12.75" customHeight="1" x14ac:dyDescent="0.2">
      <c r="A127" s="486" t="s">
        <v>1628</v>
      </c>
      <c r="B127" s="486" t="s">
        <v>1627</v>
      </c>
      <c r="C127" s="488" t="s">
        <v>1626</v>
      </c>
      <c r="D127" s="514">
        <v>88.108999999999995</v>
      </c>
      <c r="E127" s="514">
        <v>61.637</v>
      </c>
      <c r="F127" s="492"/>
      <c r="G127" s="491"/>
    </row>
    <row r="128" spans="1:7" s="309" customFormat="1" ht="12.75" customHeight="1" x14ac:dyDescent="0.2">
      <c r="A128" s="486" t="s">
        <v>1625</v>
      </c>
      <c r="B128" s="486" t="s">
        <v>1624</v>
      </c>
      <c r="C128" s="488" t="s">
        <v>1623</v>
      </c>
      <c r="D128" s="514">
        <v>37.765999999999998</v>
      </c>
      <c r="E128" s="514">
        <v>26.844000000000001</v>
      </c>
      <c r="F128" s="492"/>
      <c r="G128" s="491"/>
    </row>
    <row r="129" spans="1:7" s="309" customFormat="1" ht="12.75" customHeight="1" x14ac:dyDescent="0.2">
      <c r="A129" s="486" t="s">
        <v>1622</v>
      </c>
      <c r="B129" s="486" t="s">
        <v>1621</v>
      </c>
      <c r="C129" s="488" t="s">
        <v>1620</v>
      </c>
      <c r="D129" s="514">
        <v>0</v>
      </c>
      <c r="E129" s="514">
        <v>1.651</v>
      </c>
      <c r="F129" s="492"/>
      <c r="G129" s="491"/>
    </row>
    <row r="130" spans="1:7" s="309" customFormat="1" ht="12.75" customHeight="1" x14ac:dyDescent="0.2">
      <c r="A130" s="486" t="s">
        <v>1619</v>
      </c>
      <c r="B130" s="486" t="s">
        <v>1618</v>
      </c>
      <c r="C130" s="488" t="s">
        <v>1617</v>
      </c>
      <c r="D130" s="514">
        <v>0</v>
      </c>
      <c r="E130" s="514">
        <v>0</v>
      </c>
      <c r="F130" s="490"/>
      <c r="G130" s="489"/>
    </row>
    <row r="131" spans="1:7" s="309" customFormat="1" ht="12.75" customHeight="1" x14ac:dyDescent="0.2">
      <c r="A131" s="486" t="s">
        <v>1616</v>
      </c>
      <c r="B131" s="486" t="s">
        <v>1615</v>
      </c>
      <c r="C131" s="488" t="s">
        <v>1614</v>
      </c>
      <c r="D131" s="514">
        <v>38.753999999999998</v>
      </c>
      <c r="E131" s="514">
        <v>20.977</v>
      </c>
      <c r="F131" s="492"/>
      <c r="G131" s="491"/>
    </row>
    <row r="132" spans="1:7" s="309" customFormat="1" ht="12.75" customHeight="1" x14ac:dyDescent="0.2">
      <c r="A132" s="486" t="s">
        <v>1613</v>
      </c>
      <c r="B132" s="486" t="s">
        <v>169</v>
      </c>
      <c r="C132" s="488" t="s">
        <v>1612</v>
      </c>
      <c r="D132" s="514">
        <v>0</v>
      </c>
      <c r="E132" s="514">
        <v>0</v>
      </c>
      <c r="F132" s="490"/>
      <c r="G132" s="489"/>
    </row>
    <row r="133" spans="1:7" s="309" customFormat="1" ht="12.75" customHeight="1" x14ac:dyDescent="0.2">
      <c r="A133" s="486" t="s">
        <v>1611</v>
      </c>
      <c r="B133" s="486" t="s">
        <v>1610</v>
      </c>
      <c r="C133" s="488" t="s">
        <v>1609</v>
      </c>
      <c r="D133" s="514">
        <v>0</v>
      </c>
      <c r="E133" s="514">
        <v>0</v>
      </c>
      <c r="F133" s="492"/>
      <c r="G133" s="491"/>
    </row>
    <row r="134" spans="1:7" s="309" customFormat="1" ht="12.75" customHeight="1" x14ac:dyDescent="0.2">
      <c r="A134" s="486" t="s">
        <v>1608</v>
      </c>
      <c r="B134" s="486" t="s">
        <v>1607</v>
      </c>
      <c r="C134" s="488" t="s">
        <v>1606</v>
      </c>
      <c r="D134" s="514">
        <v>0</v>
      </c>
      <c r="E134" s="514">
        <v>0</v>
      </c>
      <c r="F134" s="490"/>
      <c r="G134" s="489"/>
    </row>
    <row r="135" spans="1:7" s="309" customFormat="1" ht="12.75" customHeight="1" x14ac:dyDescent="0.2">
      <c r="A135" s="486" t="s">
        <v>1605</v>
      </c>
      <c r="B135" s="486" t="s">
        <v>1604</v>
      </c>
      <c r="C135" s="488" t="s">
        <v>1603</v>
      </c>
      <c r="D135" s="514">
        <v>0</v>
      </c>
      <c r="E135" s="514">
        <v>11.7431</v>
      </c>
      <c r="F135" s="492"/>
      <c r="G135" s="491"/>
    </row>
    <row r="136" spans="1:7" s="309" customFormat="1" ht="12.75" customHeight="1" x14ac:dyDescent="0.2">
      <c r="A136" s="486" t="s">
        <v>1587</v>
      </c>
      <c r="B136" s="486" t="s">
        <v>1586</v>
      </c>
      <c r="C136" s="488" t="s">
        <v>1585</v>
      </c>
      <c r="D136" s="514">
        <v>0</v>
      </c>
      <c r="E136" s="514">
        <v>0</v>
      </c>
      <c r="F136" s="490"/>
      <c r="G136" s="489"/>
    </row>
    <row r="137" spans="1:7" s="309" customFormat="1" ht="12.75" customHeight="1" x14ac:dyDescent="0.2">
      <c r="A137" s="487" t="s">
        <v>1581</v>
      </c>
      <c r="B137" s="486" t="s">
        <v>1580</v>
      </c>
      <c r="C137" s="488" t="s">
        <v>1579</v>
      </c>
      <c r="D137" s="514">
        <v>0</v>
      </c>
      <c r="E137" s="514">
        <v>0</v>
      </c>
      <c r="F137" s="492"/>
      <c r="G137" s="491"/>
    </row>
    <row r="138" spans="1:7" s="309" customFormat="1" ht="12.75" customHeight="1" x14ac:dyDescent="0.2">
      <c r="A138" s="486" t="s">
        <v>1578</v>
      </c>
      <c r="B138" s="486" t="s">
        <v>1577</v>
      </c>
      <c r="C138" s="488" t="s">
        <v>1576</v>
      </c>
      <c r="D138" s="514">
        <v>0</v>
      </c>
      <c r="E138" s="514">
        <v>0</v>
      </c>
      <c r="F138" s="490"/>
      <c r="G138" s="489"/>
    </row>
    <row r="139" spans="1:7" s="309" customFormat="1" ht="12.75" customHeight="1" x14ac:dyDescent="0.2">
      <c r="A139" s="486" t="s">
        <v>1575</v>
      </c>
      <c r="B139" s="486" t="s">
        <v>1574</v>
      </c>
      <c r="C139" s="488" t="s">
        <v>1573</v>
      </c>
      <c r="D139" s="514">
        <v>0.218</v>
      </c>
      <c r="E139" s="514">
        <v>15.92916</v>
      </c>
      <c r="F139" s="492"/>
      <c r="G139" s="491"/>
    </row>
    <row r="140" spans="1:7" s="309" customFormat="1" ht="12.75" customHeight="1" x14ac:dyDescent="0.2">
      <c r="A140" s="482" t="s">
        <v>1572</v>
      </c>
      <c r="B140" s="482" t="s">
        <v>1571</v>
      </c>
      <c r="C140" s="481" t="s">
        <v>1570</v>
      </c>
      <c r="D140" s="549">
        <v>0</v>
      </c>
      <c r="E140" s="549">
        <v>0</v>
      </c>
      <c r="F140" s="490"/>
      <c r="G140" s="489"/>
    </row>
    <row r="141" spans="1:7" s="309" customFormat="1" ht="12.75" customHeight="1" x14ac:dyDescent="0.2">
      <c r="C141" s="302"/>
      <c r="D141" s="479"/>
      <c r="E141" s="479"/>
      <c r="F141" s="479"/>
      <c r="G141" s="479"/>
    </row>
    <row r="142" spans="1:7" s="309" customFormat="1" ht="12.75" customHeight="1" x14ac:dyDescent="0.2">
      <c r="C142" s="302"/>
      <c r="D142" s="479"/>
      <c r="E142" s="479"/>
      <c r="F142" s="479"/>
      <c r="G142" s="479"/>
    </row>
    <row r="143" spans="1:7" s="309" customFormat="1" ht="12.75" customHeight="1" x14ac:dyDescent="0.2">
      <c r="C143" s="302"/>
      <c r="D143" s="479"/>
      <c r="E143" s="479"/>
      <c r="F143" s="479"/>
      <c r="G143" s="479"/>
    </row>
    <row r="144" spans="1:7" s="309" customFormat="1" ht="12.75" customHeight="1" x14ac:dyDescent="0.2">
      <c r="C144" s="302"/>
      <c r="D144" s="479"/>
      <c r="E144" s="479"/>
      <c r="F144" s="479"/>
      <c r="G144" s="479"/>
    </row>
    <row r="145" spans="1:7" s="309" customFormat="1" ht="12.75" customHeight="1" x14ac:dyDescent="0.2">
      <c r="C145" s="302"/>
      <c r="D145" s="479"/>
      <c r="E145" s="479"/>
      <c r="F145" s="479"/>
      <c r="G145" s="479"/>
    </row>
    <row r="146" spans="1:7" s="309" customFormat="1" ht="12.75" customHeight="1" x14ac:dyDescent="0.2">
      <c r="C146" s="302"/>
      <c r="D146" s="479"/>
      <c r="E146" s="479"/>
      <c r="F146" s="479"/>
      <c r="G146" s="479"/>
    </row>
    <row r="147" spans="1:7" s="309" customFormat="1" x14ac:dyDescent="0.2">
      <c r="C147" s="302"/>
      <c r="D147" s="479"/>
      <c r="E147" s="479"/>
      <c r="F147" s="479"/>
      <c r="G147" s="479"/>
    </row>
    <row r="148" spans="1:7" x14ac:dyDescent="0.2">
      <c r="A148" s="309"/>
      <c r="B148" s="309"/>
      <c r="C148" s="302"/>
      <c r="D148" s="479"/>
      <c r="E148" s="479"/>
      <c r="F148" s="479"/>
      <c r="G148" s="479"/>
    </row>
    <row r="149" spans="1:7" x14ac:dyDescent="0.2">
      <c r="A149" s="309"/>
      <c r="B149" s="309"/>
      <c r="C149" s="302"/>
      <c r="D149" s="479"/>
      <c r="E149" s="479"/>
      <c r="F149" s="479"/>
      <c r="G149" s="479"/>
    </row>
    <row r="150" spans="1:7" x14ac:dyDescent="0.2">
      <c r="A150" s="309"/>
      <c r="B150" s="309"/>
      <c r="C150" s="302"/>
      <c r="D150" s="479"/>
      <c r="E150" s="479"/>
      <c r="F150" s="479"/>
      <c r="G150" s="479"/>
    </row>
    <row r="151" spans="1:7" x14ac:dyDescent="0.2">
      <c r="A151" s="309"/>
      <c r="B151" s="309"/>
      <c r="C151" s="302"/>
      <c r="D151" s="479"/>
      <c r="E151" s="479"/>
      <c r="F151" s="479"/>
      <c r="G151" s="479"/>
    </row>
    <row r="152" spans="1:7" x14ac:dyDescent="0.2">
      <c r="A152" s="309"/>
      <c r="B152" s="309"/>
      <c r="C152" s="302"/>
      <c r="D152" s="479"/>
      <c r="E152" s="479"/>
      <c r="F152" s="479"/>
      <c r="G152" s="479"/>
    </row>
    <row r="153" spans="1:7" x14ac:dyDescent="0.2">
      <c r="A153" s="478"/>
      <c r="D153" s="479"/>
      <c r="E153" s="479"/>
      <c r="F153" s="479"/>
      <c r="G153" s="479"/>
    </row>
    <row r="154" spans="1:7" x14ac:dyDescent="0.2">
      <c r="A154" s="478"/>
      <c r="D154" s="479"/>
      <c r="E154" s="479"/>
      <c r="F154" s="479"/>
      <c r="G154" s="479"/>
    </row>
  </sheetData>
  <mergeCells count="10">
    <mergeCell ref="A89:B90"/>
    <mergeCell ref="C89:C90"/>
    <mergeCell ref="D89:E89"/>
    <mergeCell ref="A1:G1"/>
    <mergeCell ref="A2:G2"/>
    <mergeCell ref="C5:C7"/>
    <mergeCell ref="D5:G5"/>
    <mergeCell ref="D6:F6"/>
    <mergeCell ref="G6:G7"/>
    <mergeCell ref="A5:B7"/>
  </mergeCells>
  <printOptions horizontalCentered="1"/>
  <pageMargins left="0.39370078740157483" right="0.39370078740157483" top="0.59055118110236227" bottom="0.39370078740157483" header="0.31496062992125984" footer="0.11811023622047245"/>
  <pageSetup paperSize="9" scale="83" firstPageNumber="504" fitToHeight="2" orientation="portrait" useFirstPageNumber="1" r:id="rId1"/>
  <headerFooter>
    <oddHeader>&amp;L&amp;"Tahoma,Kurzíva"Závěrečný účet za rok 2016&amp;R&amp;"Tahoma,Kurzíva"Tabulka č. 45</oddHeader>
    <oddFooter>&amp;C&amp;"Tahoma,Obyčejné"&amp;P</oddFooter>
  </headerFooter>
  <rowBreaks count="1" manualBreakCount="1">
    <brk id="74" max="6"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showGridLines="0" view="pageBreakPreview" topLeftCell="A34" zoomScaleNormal="100" zoomScaleSheetLayoutView="100" workbookViewId="0">
      <selection activeCell="J35" sqref="J35"/>
    </sheetView>
  </sheetViews>
  <sheetFormatPr defaultRowHeight="12.75" x14ac:dyDescent="0.2"/>
  <cols>
    <col min="1" max="1" width="6.7109375" style="183" customWidth="1"/>
    <col min="2" max="2" width="54.7109375" style="183" customWidth="1"/>
    <col min="3" max="3" width="8.5703125" style="367" customWidth="1"/>
    <col min="4" max="7" width="15.42578125" style="183" customWidth="1"/>
    <col min="8" max="16384" width="9.140625" style="183"/>
  </cols>
  <sheetData>
    <row r="1" spans="1:7" s="567" customFormat="1" ht="18" customHeight="1" x14ac:dyDescent="0.2">
      <c r="A1" s="1207" t="s">
        <v>2011</v>
      </c>
      <c r="B1" s="1207"/>
      <c r="C1" s="1207"/>
      <c r="D1" s="1207"/>
      <c r="E1" s="1207"/>
      <c r="F1" s="1207"/>
      <c r="G1" s="1207"/>
    </row>
    <row r="2" spans="1:7" s="566" customFormat="1" ht="18" customHeight="1" x14ac:dyDescent="0.2">
      <c r="A2" s="1207" t="s">
        <v>2208</v>
      </c>
      <c r="B2" s="1207"/>
      <c r="C2" s="1207"/>
      <c r="D2" s="1207"/>
      <c r="E2" s="1207"/>
      <c r="F2" s="1207"/>
      <c r="G2" s="1207"/>
    </row>
    <row r="4" spans="1:7" ht="12.75" customHeight="1" x14ac:dyDescent="0.2">
      <c r="A4" s="565"/>
      <c r="B4" s="564"/>
      <c r="C4" s="563"/>
      <c r="D4" s="562">
        <v>1</v>
      </c>
      <c r="E4" s="562">
        <v>2</v>
      </c>
      <c r="F4" s="562">
        <v>3</v>
      </c>
      <c r="G4" s="562">
        <v>4</v>
      </c>
    </row>
    <row r="5" spans="1:7" s="559" customFormat="1" x14ac:dyDescent="0.2">
      <c r="A5" s="1233" t="s">
        <v>1753</v>
      </c>
      <c r="B5" s="1234"/>
      <c r="C5" s="1231" t="s">
        <v>1752</v>
      </c>
      <c r="D5" s="1230" t="s">
        <v>2194</v>
      </c>
      <c r="E5" s="1230"/>
      <c r="F5" s="1230" t="s">
        <v>2193</v>
      </c>
      <c r="G5" s="1230"/>
    </row>
    <row r="6" spans="1:7" s="559" customFormat="1" ht="21" x14ac:dyDescent="0.2">
      <c r="A6" s="1235"/>
      <c r="B6" s="1236"/>
      <c r="C6" s="1232"/>
      <c r="D6" s="561" t="s">
        <v>2192</v>
      </c>
      <c r="E6" s="561" t="s">
        <v>2191</v>
      </c>
      <c r="F6" s="560" t="s">
        <v>2192</v>
      </c>
      <c r="G6" s="560" t="s">
        <v>2191</v>
      </c>
    </row>
    <row r="7" spans="1:7" s="559" customFormat="1" x14ac:dyDescent="0.2">
      <c r="A7" s="526" t="s">
        <v>2005</v>
      </c>
      <c r="B7" s="526" t="s">
        <v>2190</v>
      </c>
      <c r="C7" s="525" t="s">
        <v>100</v>
      </c>
      <c r="D7" s="558">
        <v>5363.4605599999995</v>
      </c>
      <c r="E7" s="568">
        <v>0</v>
      </c>
      <c r="F7" s="568">
        <v>3668.05879</v>
      </c>
      <c r="G7" s="568">
        <v>0</v>
      </c>
    </row>
    <row r="8" spans="1:7" x14ac:dyDescent="0.2">
      <c r="A8" s="495" t="s">
        <v>2003</v>
      </c>
      <c r="B8" s="495" t="s">
        <v>2189</v>
      </c>
      <c r="C8" s="536" t="s">
        <v>100</v>
      </c>
      <c r="D8" s="558">
        <v>5363.4605599999995</v>
      </c>
      <c r="E8" s="568">
        <v>0</v>
      </c>
      <c r="F8" s="568">
        <v>3668.05879</v>
      </c>
      <c r="G8" s="568">
        <v>0</v>
      </c>
    </row>
    <row r="9" spans="1:7" x14ac:dyDescent="0.2">
      <c r="A9" s="513" t="s">
        <v>2001</v>
      </c>
      <c r="B9" s="513" t="s">
        <v>2188</v>
      </c>
      <c r="C9" s="535" t="s">
        <v>2187</v>
      </c>
      <c r="D9" s="524">
        <v>73.293940000000006</v>
      </c>
      <c r="E9" s="524"/>
      <c r="F9" s="524">
        <v>79.386759999999995</v>
      </c>
      <c r="G9" s="524"/>
    </row>
    <row r="10" spans="1:7" x14ac:dyDescent="0.2">
      <c r="A10" s="486" t="s">
        <v>1998</v>
      </c>
      <c r="B10" s="486" t="s">
        <v>2186</v>
      </c>
      <c r="C10" s="488" t="s">
        <v>2185</v>
      </c>
      <c r="D10" s="524">
        <v>41.525370000000002</v>
      </c>
      <c r="E10" s="524"/>
      <c r="F10" s="524">
        <v>39.834510000000002</v>
      </c>
      <c r="G10" s="524"/>
    </row>
    <row r="11" spans="1:7" x14ac:dyDescent="0.2">
      <c r="A11" s="486" t="s">
        <v>1995</v>
      </c>
      <c r="B11" s="486" t="s">
        <v>2184</v>
      </c>
      <c r="C11" s="488" t="s">
        <v>2183</v>
      </c>
      <c r="D11" s="524"/>
      <c r="E11" s="524"/>
      <c r="F11" s="524"/>
      <c r="G11" s="524"/>
    </row>
    <row r="12" spans="1:7" x14ac:dyDescent="0.2">
      <c r="A12" s="486" t="s">
        <v>1993</v>
      </c>
      <c r="B12" s="486" t="s">
        <v>2182</v>
      </c>
      <c r="C12" s="488" t="s">
        <v>2181</v>
      </c>
      <c r="D12" s="524"/>
      <c r="E12" s="524"/>
      <c r="F12" s="524"/>
      <c r="G12" s="524"/>
    </row>
    <row r="13" spans="1:7" x14ac:dyDescent="0.2">
      <c r="A13" s="486" t="s">
        <v>1990</v>
      </c>
      <c r="B13" s="486" t="s">
        <v>2180</v>
      </c>
      <c r="C13" s="488" t="s">
        <v>2179</v>
      </c>
      <c r="D13" s="524"/>
      <c r="E13" s="524"/>
      <c r="F13" s="524"/>
      <c r="G13" s="524"/>
    </row>
    <row r="14" spans="1:7" x14ac:dyDescent="0.2">
      <c r="A14" s="486" t="s">
        <v>1987</v>
      </c>
      <c r="B14" s="486" t="s">
        <v>2178</v>
      </c>
      <c r="C14" s="488" t="s">
        <v>2177</v>
      </c>
      <c r="D14" s="524"/>
      <c r="E14" s="524"/>
      <c r="F14" s="524"/>
      <c r="G14" s="524"/>
    </row>
    <row r="15" spans="1:7" x14ac:dyDescent="0.2">
      <c r="A15" s="486" t="s">
        <v>1984</v>
      </c>
      <c r="B15" s="486" t="s">
        <v>2176</v>
      </c>
      <c r="C15" s="488" t="s">
        <v>2175</v>
      </c>
      <c r="D15" s="524"/>
      <c r="E15" s="524"/>
      <c r="F15" s="524"/>
      <c r="G15" s="524"/>
    </row>
    <row r="16" spans="1:7" x14ac:dyDescent="0.2">
      <c r="A16" s="486" t="s">
        <v>1981</v>
      </c>
      <c r="B16" s="486" t="s">
        <v>284</v>
      </c>
      <c r="C16" s="488" t="s">
        <v>2174</v>
      </c>
      <c r="D16" s="524">
        <v>14.21593</v>
      </c>
      <c r="E16" s="524"/>
      <c r="F16" s="524">
        <v>28.471</v>
      </c>
      <c r="G16" s="524"/>
    </row>
    <row r="17" spans="1:7" x14ac:dyDescent="0.2">
      <c r="A17" s="486" t="s">
        <v>1978</v>
      </c>
      <c r="B17" s="486" t="s">
        <v>2173</v>
      </c>
      <c r="C17" s="488" t="s">
        <v>2172</v>
      </c>
      <c r="D17" s="524">
        <v>18.109000000000002</v>
      </c>
      <c r="E17" s="524"/>
      <c r="F17" s="524">
        <v>15.909000000000001</v>
      </c>
      <c r="G17" s="524"/>
    </row>
    <row r="18" spans="1:7" x14ac:dyDescent="0.2">
      <c r="A18" s="486" t="s">
        <v>2171</v>
      </c>
      <c r="B18" s="486" t="s">
        <v>2170</v>
      </c>
      <c r="C18" s="488" t="s">
        <v>2169</v>
      </c>
      <c r="D18" s="524">
        <v>28.455599999999997</v>
      </c>
      <c r="E18" s="524"/>
      <c r="F18" s="524">
        <v>26.658200000000001</v>
      </c>
      <c r="G18" s="524"/>
    </row>
    <row r="19" spans="1:7" x14ac:dyDescent="0.2">
      <c r="A19" s="486" t="s">
        <v>2168</v>
      </c>
      <c r="B19" s="486" t="s">
        <v>2167</v>
      </c>
      <c r="C19" s="488" t="s">
        <v>2166</v>
      </c>
      <c r="D19" s="524"/>
      <c r="E19" s="524"/>
      <c r="F19" s="524"/>
      <c r="G19" s="524"/>
    </row>
    <row r="20" spans="1:7" x14ac:dyDescent="0.2">
      <c r="A20" s="486" t="s">
        <v>2165</v>
      </c>
      <c r="B20" s="486" t="s">
        <v>2164</v>
      </c>
      <c r="C20" s="488" t="s">
        <v>2163</v>
      </c>
      <c r="D20" s="524">
        <v>324.24238000000003</v>
      </c>
      <c r="E20" s="524"/>
      <c r="F20" s="524">
        <v>284.65879999999999</v>
      </c>
      <c r="G20" s="524"/>
    </row>
    <row r="21" spans="1:7" x14ac:dyDescent="0.2">
      <c r="A21" s="486" t="s">
        <v>2162</v>
      </c>
      <c r="B21" s="486" t="s">
        <v>2161</v>
      </c>
      <c r="C21" s="488" t="s">
        <v>2160</v>
      </c>
      <c r="D21" s="524">
        <v>3269.1149999999998</v>
      </c>
      <c r="E21" s="524"/>
      <c r="F21" s="524">
        <v>2011.13</v>
      </c>
      <c r="G21" s="524"/>
    </row>
    <row r="22" spans="1:7" x14ac:dyDescent="0.2">
      <c r="A22" s="486" t="s">
        <v>2159</v>
      </c>
      <c r="B22" s="486" t="s">
        <v>2158</v>
      </c>
      <c r="C22" s="488" t="s">
        <v>2157</v>
      </c>
      <c r="D22" s="524">
        <v>1094.3</v>
      </c>
      <c r="E22" s="524"/>
      <c r="F22" s="524">
        <v>672.26499999999999</v>
      </c>
      <c r="G22" s="524"/>
    </row>
    <row r="23" spans="1:7" x14ac:dyDescent="0.2">
      <c r="A23" s="486" t="s">
        <v>2156</v>
      </c>
      <c r="B23" s="486" t="s">
        <v>2155</v>
      </c>
      <c r="C23" s="488" t="s">
        <v>2154</v>
      </c>
      <c r="D23" s="524">
        <v>14.334</v>
      </c>
      <c r="E23" s="524"/>
      <c r="F23" s="524">
        <v>5.4669999999999996</v>
      </c>
      <c r="G23" s="524"/>
    </row>
    <row r="24" spans="1:7" x14ac:dyDescent="0.2">
      <c r="A24" s="486" t="s">
        <v>2153</v>
      </c>
      <c r="B24" s="486" t="s">
        <v>2152</v>
      </c>
      <c r="C24" s="488" t="s">
        <v>2151</v>
      </c>
      <c r="D24" s="524">
        <v>183.12373000000002</v>
      </c>
      <c r="E24" s="524"/>
      <c r="F24" s="524">
        <v>127.62771000000001</v>
      </c>
      <c r="G24" s="524"/>
    </row>
    <row r="25" spans="1:7" x14ac:dyDescent="0.2">
      <c r="A25" s="486" t="s">
        <v>2150</v>
      </c>
      <c r="B25" s="486" t="s">
        <v>2149</v>
      </c>
      <c r="C25" s="488" t="s">
        <v>2148</v>
      </c>
      <c r="D25" s="524"/>
      <c r="E25" s="524"/>
      <c r="F25" s="524"/>
      <c r="G25" s="524"/>
    </row>
    <row r="26" spans="1:7" x14ac:dyDescent="0.2">
      <c r="A26" s="486" t="s">
        <v>2147</v>
      </c>
      <c r="B26" s="486" t="s">
        <v>2146</v>
      </c>
      <c r="C26" s="488" t="s">
        <v>2145</v>
      </c>
      <c r="D26" s="524"/>
      <c r="E26" s="524"/>
      <c r="F26" s="524"/>
      <c r="G26" s="524"/>
    </row>
    <row r="27" spans="1:7" x14ac:dyDescent="0.2">
      <c r="A27" s="486" t="s">
        <v>2144</v>
      </c>
      <c r="B27" s="486" t="s">
        <v>2143</v>
      </c>
      <c r="C27" s="488" t="s">
        <v>2142</v>
      </c>
      <c r="D27" s="524"/>
      <c r="E27" s="524"/>
      <c r="F27" s="524"/>
      <c r="G27" s="524"/>
    </row>
    <row r="28" spans="1:7" x14ac:dyDescent="0.2">
      <c r="A28" s="486" t="s">
        <v>2141</v>
      </c>
      <c r="B28" s="486" t="s">
        <v>2140</v>
      </c>
      <c r="C28" s="488" t="s">
        <v>2139</v>
      </c>
      <c r="D28" s="524">
        <v>3.83</v>
      </c>
      <c r="E28" s="524"/>
      <c r="F28" s="524">
        <v>1.56</v>
      </c>
      <c r="G28" s="524"/>
    </row>
    <row r="29" spans="1:7" x14ac:dyDescent="0.2">
      <c r="A29" s="486" t="s">
        <v>2138</v>
      </c>
      <c r="B29" s="486" t="s">
        <v>2062</v>
      </c>
      <c r="C29" s="488" t="s">
        <v>2137</v>
      </c>
      <c r="D29" s="524"/>
      <c r="E29" s="524"/>
      <c r="F29" s="524"/>
      <c r="G29" s="524"/>
    </row>
    <row r="30" spans="1:7" x14ac:dyDescent="0.2">
      <c r="A30" s="486" t="s">
        <v>2136</v>
      </c>
      <c r="B30" s="486" t="s">
        <v>2060</v>
      </c>
      <c r="C30" s="488" t="s">
        <v>2135</v>
      </c>
      <c r="D30" s="524">
        <v>1.661</v>
      </c>
      <c r="E30" s="524"/>
      <c r="F30" s="524"/>
      <c r="G30" s="524"/>
    </row>
    <row r="31" spans="1:7" x14ac:dyDescent="0.2">
      <c r="A31" s="486" t="s">
        <v>2134</v>
      </c>
      <c r="B31" s="486" t="s">
        <v>2133</v>
      </c>
      <c r="C31" s="488" t="s">
        <v>2132</v>
      </c>
      <c r="D31" s="524"/>
      <c r="E31" s="524"/>
      <c r="F31" s="524"/>
      <c r="G31" s="524"/>
    </row>
    <row r="32" spans="1:7" x14ac:dyDescent="0.2">
      <c r="A32" s="486" t="s">
        <v>2131</v>
      </c>
      <c r="B32" s="486" t="s">
        <v>2130</v>
      </c>
      <c r="C32" s="488" t="s">
        <v>2129</v>
      </c>
      <c r="D32" s="524"/>
      <c r="E32" s="524"/>
      <c r="F32" s="524"/>
      <c r="G32" s="524"/>
    </row>
    <row r="33" spans="1:7" x14ac:dyDescent="0.2">
      <c r="A33" s="486" t="s">
        <v>2128</v>
      </c>
      <c r="B33" s="486" t="s">
        <v>2127</v>
      </c>
      <c r="C33" s="488" t="s">
        <v>2126</v>
      </c>
      <c r="D33" s="524"/>
      <c r="E33" s="524"/>
      <c r="F33" s="524"/>
      <c r="G33" s="524"/>
    </row>
    <row r="34" spans="1:7" x14ac:dyDescent="0.2">
      <c r="A34" s="486" t="s">
        <v>2125</v>
      </c>
      <c r="B34" s="486" t="s">
        <v>2124</v>
      </c>
      <c r="C34" s="488" t="s">
        <v>2123</v>
      </c>
      <c r="D34" s="524"/>
      <c r="E34" s="524"/>
      <c r="F34" s="524"/>
      <c r="G34" s="524"/>
    </row>
    <row r="35" spans="1:7" x14ac:dyDescent="0.2">
      <c r="A35" s="486" t="s">
        <v>2122</v>
      </c>
      <c r="B35" s="486" t="s">
        <v>2121</v>
      </c>
      <c r="C35" s="488" t="s">
        <v>2120</v>
      </c>
      <c r="D35" s="524">
        <v>103.39</v>
      </c>
      <c r="E35" s="524"/>
      <c r="F35" s="524">
        <v>68.373999999999995</v>
      </c>
      <c r="G35" s="524"/>
    </row>
    <row r="36" spans="1:7" x14ac:dyDescent="0.2">
      <c r="A36" s="486" t="s">
        <v>2119</v>
      </c>
      <c r="B36" s="486" t="s">
        <v>2118</v>
      </c>
      <c r="C36" s="488" t="s">
        <v>2117</v>
      </c>
      <c r="D36" s="524"/>
      <c r="E36" s="524"/>
      <c r="F36" s="524"/>
      <c r="G36" s="524"/>
    </row>
    <row r="37" spans="1:7" x14ac:dyDescent="0.2">
      <c r="A37" s="486" t="s">
        <v>2116</v>
      </c>
      <c r="B37" s="486" t="s">
        <v>2115</v>
      </c>
      <c r="C37" s="488" t="s">
        <v>2114</v>
      </c>
      <c r="D37" s="524"/>
      <c r="E37" s="524"/>
      <c r="F37" s="524"/>
      <c r="G37" s="524"/>
    </row>
    <row r="38" spans="1:7" x14ac:dyDescent="0.2">
      <c r="A38" s="486" t="s">
        <v>2113</v>
      </c>
      <c r="B38" s="486" t="s">
        <v>2112</v>
      </c>
      <c r="C38" s="488" t="s">
        <v>2111</v>
      </c>
      <c r="D38" s="524"/>
      <c r="E38" s="524"/>
      <c r="F38" s="524"/>
      <c r="G38" s="524"/>
    </row>
    <row r="39" spans="1:7" x14ac:dyDescent="0.2">
      <c r="A39" s="486" t="s">
        <v>2110</v>
      </c>
      <c r="B39" s="486" t="s">
        <v>2109</v>
      </c>
      <c r="C39" s="488" t="s">
        <v>2108</v>
      </c>
      <c r="D39" s="524"/>
      <c r="E39" s="524"/>
      <c r="F39" s="524"/>
      <c r="G39" s="524"/>
    </row>
    <row r="40" spans="1:7" x14ac:dyDescent="0.2">
      <c r="A40" s="486" t="s">
        <v>2107</v>
      </c>
      <c r="B40" s="486" t="s">
        <v>2106</v>
      </c>
      <c r="C40" s="488" t="s">
        <v>2105</v>
      </c>
      <c r="D40" s="524"/>
      <c r="E40" s="524"/>
      <c r="F40" s="524"/>
      <c r="G40" s="524"/>
    </row>
    <row r="41" spans="1:7" x14ac:dyDescent="0.2">
      <c r="A41" s="486" t="s">
        <v>2104</v>
      </c>
      <c r="B41" s="486" t="s">
        <v>2103</v>
      </c>
      <c r="C41" s="488" t="s">
        <v>2102</v>
      </c>
      <c r="D41" s="524"/>
      <c r="E41" s="524"/>
      <c r="F41" s="524"/>
      <c r="G41" s="524"/>
    </row>
    <row r="42" spans="1:7" x14ac:dyDescent="0.2">
      <c r="A42" s="486" t="s">
        <v>2101</v>
      </c>
      <c r="B42" s="486" t="s">
        <v>2100</v>
      </c>
      <c r="C42" s="488" t="s">
        <v>2099</v>
      </c>
      <c r="D42" s="524">
        <v>185.40060999999997</v>
      </c>
      <c r="E42" s="524"/>
      <c r="F42" s="524">
        <v>306.28780999999998</v>
      </c>
      <c r="G42" s="524"/>
    </row>
    <row r="43" spans="1:7" x14ac:dyDescent="0.2">
      <c r="A43" s="486" t="s">
        <v>2098</v>
      </c>
      <c r="B43" s="486" t="s">
        <v>2097</v>
      </c>
      <c r="C43" s="488" t="s">
        <v>2096</v>
      </c>
      <c r="D43" s="524">
        <v>8.4640000000000004</v>
      </c>
      <c r="E43" s="524"/>
      <c r="F43" s="524">
        <v>0.42899999999999999</v>
      </c>
      <c r="G43" s="524"/>
    </row>
    <row r="44" spans="1:7" x14ac:dyDescent="0.2">
      <c r="A44" s="495" t="s">
        <v>1975</v>
      </c>
      <c r="B44" s="495" t="s">
        <v>2095</v>
      </c>
      <c r="C44" s="536" t="s">
        <v>100</v>
      </c>
      <c r="D44" s="558">
        <v>0</v>
      </c>
      <c r="E44" s="568">
        <v>0</v>
      </c>
      <c r="F44" s="568">
        <v>0</v>
      </c>
      <c r="G44" s="568">
        <v>0</v>
      </c>
    </row>
    <row r="45" spans="1:7" x14ac:dyDescent="0.2">
      <c r="A45" s="486" t="s">
        <v>1973</v>
      </c>
      <c r="B45" s="486" t="s">
        <v>2094</v>
      </c>
      <c r="C45" s="488" t="s">
        <v>2093</v>
      </c>
      <c r="D45" s="524"/>
      <c r="E45" s="524"/>
      <c r="F45" s="524"/>
      <c r="G45" s="524"/>
    </row>
    <row r="46" spans="1:7" x14ac:dyDescent="0.2">
      <c r="A46" s="486" t="s">
        <v>1971</v>
      </c>
      <c r="B46" s="486" t="s">
        <v>2034</v>
      </c>
      <c r="C46" s="488" t="s">
        <v>2092</v>
      </c>
      <c r="D46" s="524"/>
      <c r="E46" s="524"/>
      <c r="F46" s="524"/>
      <c r="G46" s="524"/>
    </row>
    <row r="47" spans="1:7" x14ac:dyDescent="0.2">
      <c r="A47" s="486" t="s">
        <v>1968</v>
      </c>
      <c r="B47" s="486" t="s">
        <v>2091</v>
      </c>
      <c r="C47" s="488" t="s">
        <v>2090</v>
      </c>
      <c r="D47" s="524"/>
      <c r="E47" s="524"/>
      <c r="F47" s="524"/>
      <c r="G47" s="524"/>
    </row>
    <row r="48" spans="1:7" x14ac:dyDescent="0.2">
      <c r="A48" s="486" t="s">
        <v>1965</v>
      </c>
      <c r="B48" s="486" t="s">
        <v>2089</v>
      </c>
      <c r="C48" s="488" t="s">
        <v>2088</v>
      </c>
      <c r="D48" s="524"/>
      <c r="E48" s="524"/>
      <c r="F48" s="524"/>
      <c r="G48" s="524"/>
    </row>
    <row r="49" spans="1:7" x14ac:dyDescent="0.2">
      <c r="A49" s="486" t="s">
        <v>1962</v>
      </c>
      <c r="B49" s="486" t="s">
        <v>2087</v>
      </c>
      <c r="C49" s="488" t="s">
        <v>2086</v>
      </c>
      <c r="D49" s="524"/>
      <c r="E49" s="524"/>
      <c r="F49" s="524"/>
      <c r="G49" s="524"/>
    </row>
    <row r="50" spans="1:7" x14ac:dyDescent="0.2">
      <c r="A50" s="495" t="s">
        <v>1944</v>
      </c>
      <c r="B50" s="495" t="s">
        <v>2085</v>
      </c>
      <c r="C50" s="536" t="s">
        <v>100</v>
      </c>
      <c r="D50" s="568">
        <v>0</v>
      </c>
      <c r="E50" s="568">
        <v>0</v>
      </c>
      <c r="F50" s="568">
        <v>0</v>
      </c>
      <c r="G50" s="568">
        <v>0</v>
      </c>
    </row>
    <row r="51" spans="1:7" x14ac:dyDescent="0.2">
      <c r="A51" s="486" t="s">
        <v>1942</v>
      </c>
      <c r="B51" s="486" t="s">
        <v>2084</v>
      </c>
      <c r="C51" s="488" t="s">
        <v>2083</v>
      </c>
      <c r="D51" s="524"/>
      <c r="E51" s="524"/>
      <c r="F51" s="524"/>
      <c r="G51" s="524"/>
    </row>
    <row r="52" spans="1:7" x14ac:dyDescent="0.2">
      <c r="A52" s="486" t="s">
        <v>1939</v>
      </c>
      <c r="B52" s="486" t="s">
        <v>2082</v>
      </c>
      <c r="C52" s="488" t="s">
        <v>2081</v>
      </c>
      <c r="D52" s="524"/>
      <c r="E52" s="524"/>
      <c r="F52" s="524"/>
      <c r="G52" s="524"/>
    </row>
    <row r="53" spans="1:7" x14ac:dyDescent="0.2">
      <c r="A53" s="495" t="s">
        <v>2080</v>
      </c>
      <c r="B53" s="495" t="s">
        <v>1618</v>
      </c>
      <c r="C53" s="536" t="s">
        <v>100</v>
      </c>
      <c r="D53" s="568">
        <v>0</v>
      </c>
      <c r="E53" s="568">
        <v>0</v>
      </c>
      <c r="F53" s="568">
        <v>0</v>
      </c>
      <c r="G53" s="568">
        <v>0</v>
      </c>
    </row>
    <row r="54" spans="1:7" x14ac:dyDescent="0.2">
      <c r="A54" s="486" t="s">
        <v>2079</v>
      </c>
      <c r="B54" s="486" t="s">
        <v>1618</v>
      </c>
      <c r="C54" s="488" t="s">
        <v>2078</v>
      </c>
      <c r="D54" s="524"/>
      <c r="E54" s="524"/>
      <c r="F54" s="524"/>
      <c r="G54" s="524"/>
    </row>
    <row r="55" spans="1:7" x14ac:dyDescent="0.2">
      <c r="A55" s="486" t="s">
        <v>2077</v>
      </c>
      <c r="B55" s="486" t="s">
        <v>2076</v>
      </c>
      <c r="C55" s="488" t="s">
        <v>2075</v>
      </c>
      <c r="D55" s="524"/>
      <c r="E55" s="524"/>
      <c r="F55" s="524"/>
      <c r="G55" s="524"/>
    </row>
    <row r="56" spans="1:7" x14ac:dyDescent="0.2">
      <c r="A56" s="495" t="s">
        <v>1898</v>
      </c>
      <c r="B56" s="495" t="s">
        <v>2074</v>
      </c>
      <c r="C56" s="536" t="s">
        <v>100</v>
      </c>
      <c r="D56" s="568">
        <v>5416.1165899999996</v>
      </c>
      <c r="E56" s="568">
        <v>0</v>
      </c>
      <c r="F56" s="568">
        <v>3684.33385</v>
      </c>
      <c r="G56" s="568">
        <v>0</v>
      </c>
    </row>
    <row r="57" spans="1:7" x14ac:dyDescent="0.2">
      <c r="A57" s="495" t="s">
        <v>1896</v>
      </c>
      <c r="B57" s="495" t="s">
        <v>2073</v>
      </c>
      <c r="C57" s="536" t="s">
        <v>100</v>
      </c>
      <c r="D57" s="568">
        <v>14.51159</v>
      </c>
      <c r="E57" s="568">
        <v>0</v>
      </c>
      <c r="F57" s="568">
        <v>6.9188499999999999</v>
      </c>
      <c r="G57" s="568">
        <v>0</v>
      </c>
    </row>
    <row r="58" spans="1:7" x14ac:dyDescent="0.2">
      <c r="A58" s="486" t="s">
        <v>1894</v>
      </c>
      <c r="B58" s="486" t="s">
        <v>2072</v>
      </c>
      <c r="C58" s="488" t="s">
        <v>2071</v>
      </c>
      <c r="D58" s="524"/>
      <c r="E58" s="524"/>
      <c r="F58" s="524"/>
      <c r="G58" s="524"/>
    </row>
    <row r="59" spans="1:7" x14ac:dyDescent="0.2">
      <c r="A59" s="486" t="s">
        <v>1891</v>
      </c>
      <c r="B59" s="486" t="s">
        <v>2070</v>
      </c>
      <c r="C59" s="488" t="s">
        <v>2069</v>
      </c>
      <c r="D59" s="524"/>
      <c r="E59" s="524"/>
      <c r="F59" s="524"/>
      <c r="G59" s="524"/>
    </row>
    <row r="60" spans="1:7" x14ac:dyDescent="0.2">
      <c r="A60" s="486" t="s">
        <v>1888</v>
      </c>
      <c r="B60" s="486" t="s">
        <v>2068</v>
      </c>
      <c r="C60" s="488" t="s">
        <v>2067</v>
      </c>
      <c r="D60" s="524"/>
      <c r="E60" s="524"/>
      <c r="F60" s="524"/>
      <c r="G60" s="524"/>
    </row>
    <row r="61" spans="1:7" x14ac:dyDescent="0.2">
      <c r="A61" s="486" t="s">
        <v>1885</v>
      </c>
      <c r="B61" s="486" t="s">
        <v>2066</v>
      </c>
      <c r="C61" s="488" t="s">
        <v>2065</v>
      </c>
      <c r="D61" s="524"/>
      <c r="E61" s="524"/>
      <c r="F61" s="524"/>
      <c r="G61" s="524"/>
    </row>
    <row r="62" spans="1:7" x14ac:dyDescent="0.2">
      <c r="A62" s="486" t="s">
        <v>1873</v>
      </c>
      <c r="B62" s="486" t="s">
        <v>2064</v>
      </c>
      <c r="C62" s="488" t="s">
        <v>2063</v>
      </c>
      <c r="D62" s="524"/>
      <c r="E62" s="524"/>
      <c r="F62" s="524"/>
      <c r="G62" s="524"/>
    </row>
    <row r="63" spans="1:7" x14ac:dyDescent="0.2">
      <c r="A63" s="486" t="s">
        <v>1870</v>
      </c>
      <c r="B63" s="486" t="s">
        <v>2062</v>
      </c>
      <c r="C63" s="488" t="s">
        <v>2061</v>
      </c>
      <c r="D63" s="524"/>
      <c r="E63" s="524"/>
      <c r="F63" s="524"/>
      <c r="G63" s="524"/>
    </row>
    <row r="64" spans="1:7" x14ac:dyDescent="0.2">
      <c r="A64" s="486" t="s">
        <v>1867</v>
      </c>
      <c r="B64" s="486" t="s">
        <v>2060</v>
      </c>
      <c r="C64" s="488" t="s">
        <v>2059</v>
      </c>
      <c r="D64" s="524"/>
      <c r="E64" s="524"/>
      <c r="F64" s="524"/>
      <c r="G64" s="524"/>
    </row>
    <row r="65" spans="1:7" x14ac:dyDescent="0.2">
      <c r="A65" s="486" t="s">
        <v>2058</v>
      </c>
      <c r="B65" s="486" t="s">
        <v>2057</v>
      </c>
      <c r="C65" s="488" t="s">
        <v>2056</v>
      </c>
      <c r="D65" s="524"/>
      <c r="E65" s="524"/>
      <c r="F65" s="524"/>
      <c r="G65" s="524"/>
    </row>
    <row r="66" spans="1:7" x14ac:dyDescent="0.2">
      <c r="A66" s="486" t="s">
        <v>2055</v>
      </c>
      <c r="B66" s="486" t="s">
        <v>2054</v>
      </c>
      <c r="C66" s="488" t="s">
        <v>2053</v>
      </c>
      <c r="D66" s="524"/>
      <c r="E66" s="524"/>
      <c r="F66" s="524"/>
      <c r="G66" s="524"/>
    </row>
    <row r="67" spans="1:7" x14ac:dyDescent="0.2">
      <c r="A67" s="486" t="s">
        <v>2052</v>
      </c>
      <c r="B67" s="486" t="s">
        <v>2051</v>
      </c>
      <c r="C67" s="488" t="s">
        <v>2050</v>
      </c>
      <c r="D67" s="524"/>
      <c r="E67" s="524"/>
      <c r="F67" s="524"/>
      <c r="G67" s="524"/>
    </row>
    <row r="68" spans="1:7" x14ac:dyDescent="0.2">
      <c r="A68" s="486" t="s">
        <v>2049</v>
      </c>
      <c r="B68" s="486" t="s">
        <v>2048</v>
      </c>
      <c r="C68" s="488" t="s">
        <v>2047</v>
      </c>
      <c r="D68" s="524"/>
      <c r="E68" s="524"/>
      <c r="F68" s="524"/>
      <c r="G68" s="524"/>
    </row>
    <row r="69" spans="1:7" x14ac:dyDescent="0.2">
      <c r="A69" s="486" t="s">
        <v>2046</v>
      </c>
      <c r="B69" s="486" t="s">
        <v>2045</v>
      </c>
      <c r="C69" s="488" t="s">
        <v>2044</v>
      </c>
      <c r="D69" s="524"/>
      <c r="E69" s="524"/>
      <c r="F69" s="524"/>
      <c r="G69" s="524"/>
    </row>
    <row r="70" spans="1:7" x14ac:dyDescent="0.2">
      <c r="A70" s="486" t="s">
        <v>2043</v>
      </c>
      <c r="B70" s="486" t="s">
        <v>2042</v>
      </c>
      <c r="C70" s="488" t="s">
        <v>2041</v>
      </c>
      <c r="D70" s="524"/>
      <c r="E70" s="524"/>
      <c r="F70" s="524">
        <v>6.5339999999999998</v>
      </c>
      <c r="G70" s="524"/>
    </row>
    <row r="71" spans="1:7" x14ac:dyDescent="0.2">
      <c r="A71" s="486" t="s">
        <v>2040</v>
      </c>
      <c r="B71" s="486" t="s">
        <v>2039</v>
      </c>
      <c r="C71" s="488" t="s">
        <v>2038</v>
      </c>
      <c r="D71" s="524">
        <v>14.51159</v>
      </c>
      <c r="E71" s="524"/>
      <c r="F71" s="524">
        <v>0.38485000000000003</v>
      </c>
      <c r="G71" s="524"/>
    </row>
    <row r="72" spans="1:7" x14ac:dyDescent="0.2">
      <c r="A72" s="495" t="s">
        <v>1864</v>
      </c>
      <c r="B72" s="495" t="s">
        <v>2037</v>
      </c>
      <c r="C72" s="536" t="s">
        <v>100</v>
      </c>
      <c r="D72" s="558">
        <v>1.605</v>
      </c>
      <c r="E72" s="568">
        <v>0</v>
      </c>
      <c r="F72" s="568">
        <v>2.415</v>
      </c>
      <c r="G72" s="568">
        <v>0</v>
      </c>
    </row>
    <row r="73" spans="1:7" x14ac:dyDescent="0.2">
      <c r="A73" s="486" t="s">
        <v>1862</v>
      </c>
      <c r="B73" s="486" t="s">
        <v>2036</v>
      </c>
      <c r="C73" s="488" t="s">
        <v>2035</v>
      </c>
      <c r="D73" s="524"/>
      <c r="E73" s="524"/>
      <c r="F73" s="524"/>
      <c r="G73" s="524"/>
    </row>
    <row r="74" spans="1:7" x14ac:dyDescent="0.2">
      <c r="A74" s="486" t="s">
        <v>1859</v>
      </c>
      <c r="B74" s="486" t="s">
        <v>2034</v>
      </c>
      <c r="C74" s="488" t="s">
        <v>2033</v>
      </c>
      <c r="D74" s="524"/>
      <c r="E74" s="524"/>
      <c r="F74" s="524"/>
      <c r="G74" s="524"/>
    </row>
    <row r="75" spans="1:7" x14ac:dyDescent="0.2">
      <c r="A75" s="486" t="s">
        <v>1856</v>
      </c>
      <c r="B75" s="486" t="s">
        <v>2032</v>
      </c>
      <c r="C75" s="488" t="s">
        <v>2031</v>
      </c>
      <c r="D75" s="524"/>
      <c r="E75" s="524"/>
      <c r="F75" s="524"/>
      <c r="G75" s="524"/>
    </row>
    <row r="76" spans="1:7" x14ac:dyDescent="0.2">
      <c r="A76" s="486" t="s">
        <v>1853</v>
      </c>
      <c r="B76" s="486" t="s">
        <v>2030</v>
      </c>
      <c r="C76" s="488" t="s">
        <v>2029</v>
      </c>
      <c r="D76" s="524"/>
      <c r="E76" s="524"/>
      <c r="F76" s="524"/>
      <c r="G76" s="524"/>
    </row>
    <row r="77" spans="1:7" x14ac:dyDescent="0.2">
      <c r="A77" s="486" t="s">
        <v>1847</v>
      </c>
      <c r="B77" s="486" t="s">
        <v>2028</v>
      </c>
      <c r="C77" s="488" t="s">
        <v>2027</v>
      </c>
      <c r="D77" s="524">
        <v>1.605</v>
      </c>
      <c r="E77" s="524"/>
      <c r="F77" s="524">
        <v>2.415</v>
      </c>
      <c r="G77" s="524"/>
    </row>
    <row r="78" spans="1:7" x14ac:dyDescent="0.2">
      <c r="A78" s="495" t="s">
        <v>2026</v>
      </c>
      <c r="B78" s="495" t="s">
        <v>2025</v>
      </c>
      <c r="C78" s="536" t="s">
        <v>100</v>
      </c>
      <c r="D78" s="558">
        <v>5400</v>
      </c>
      <c r="E78" s="558">
        <v>0</v>
      </c>
      <c r="F78" s="558">
        <v>3675</v>
      </c>
      <c r="G78" s="558">
        <v>0</v>
      </c>
    </row>
    <row r="79" spans="1:7" x14ac:dyDescent="0.2">
      <c r="A79" s="486" t="s">
        <v>2024</v>
      </c>
      <c r="B79" s="486" t="s">
        <v>2023</v>
      </c>
      <c r="C79" s="488" t="s">
        <v>2022</v>
      </c>
      <c r="D79" s="524"/>
      <c r="E79" s="524"/>
      <c r="F79" s="524"/>
      <c r="G79" s="524"/>
    </row>
    <row r="80" spans="1:7" x14ac:dyDescent="0.2">
      <c r="A80" s="486" t="s">
        <v>2021</v>
      </c>
      <c r="B80" s="486" t="s">
        <v>2020</v>
      </c>
      <c r="C80" s="488" t="s">
        <v>2019</v>
      </c>
      <c r="D80" s="524">
        <v>5400</v>
      </c>
      <c r="E80" s="524"/>
      <c r="F80" s="524">
        <v>3675</v>
      </c>
      <c r="G80" s="524"/>
    </row>
    <row r="81" spans="1:7" x14ac:dyDescent="0.2">
      <c r="A81" s="495" t="s">
        <v>1747</v>
      </c>
      <c r="B81" s="495" t="s">
        <v>2018</v>
      </c>
      <c r="C81" s="536" t="s">
        <v>100</v>
      </c>
      <c r="D81" s="558">
        <v>0</v>
      </c>
      <c r="E81" s="558">
        <v>0</v>
      </c>
      <c r="F81" s="558">
        <v>0</v>
      </c>
      <c r="G81" s="558">
        <v>0</v>
      </c>
    </row>
    <row r="82" spans="1:7" x14ac:dyDescent="0.2">
      <c r="A82" s="495" t="s">
        <v>2017</v>
      </c>
      <c r="B82" s="495" t="s">
        <v>2016</v>
      </c>
      <c r="C82" s="536" t="s">
        <v>100</v>
      </c>
      <c r="D82" s="558">
        <v>52.656030000000001</v>
      </c>
      <c r="E82" s="558">
        <v>0</v>
      </c>
      <c r="F82" s="558">
        <v>16.27506</v>
      </c>
      <c r="G82" s="558">
        <v>0</v>
      </c>
    </row>
    <row r="83" spans="1:7" x14ac:dyDescent="0.2">
      <c r="A83" s="495" t="s">
        <v>2015</v>
      </c>
      <c r="B83" s="495" t="s">
        <v>1702</v>
      </c>
      <c r="C83" s="536" t="s">
        <v>100</v>
      </c>
      <c r="D83" s="558">
        <v>52.656030000000001</v>
      </c>
      <c r="E83" s="558">
        <v>0</v>
      </c>
      <c r="F83" s="558">
        <v>16.27506</v>
      </c>
      <c r="G83" s="558">
        <v>0</v>
      </c>
    </row>
  </sheetData>
  <mergeCells count="6">
    <mergeCell ref="A1:G1"/>
    <mergeCell ref="A2:G2"/>
    <mergeCell ref="C5:C6"/>
    <mergeCell ref="D5:E5"/>
    <mergeCell ref="F5:G5"/>
    <mergeCell ref="A5:B6"/>
  </mergeCells>
  <printOptions horizontalCentered="1"/>
  <pageMargins left="0.39370078740157483" right="0.39370078740157483" top="0.59055118110236227" bottom="0.39370078740157483" header="0.31496062992125984" footer="0.11811023622047245"/>
  <pageSetup paperSize="9" scale="73" firstPageNumber="506" orientation="portrait" useFirstPageNumber="1" r:id="rId1"/>
  <headerFooter>
    <oddHeader>&amp;L&amp;"Tahoma,Kurzíva"Závěrečný účet za rok 2016&amp;R&amp;"Tahoma,Kurzíva"Tabulka č. 46</oddHeader>
    <oddFooter>&amp;C&amp;"Tahoma,Obyčejné"&amp;P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P73"/>
  <sheetViews>
    <sheetView topLeftCell="A25" zoomScaleNormal="100" workbookViewId="0">
      <selection activeCell="N55" sqref="N55"/>
    </sheetView>
  </sheetViews>
  <sheetFormatPr defaultRowHeight="12.75" x14ac:dyDescent="0.2"/>
  <cols>
    <col min="1" max="1" width="15.140625" style="45" bestFit="1" customWidth="1"/>
    <col min="2" max="2" width="13.140625" style="45" bestFit="1" customWidth="1"/>
    <col min="3" max="3" width="10.140625" style="45" bestFit="1" customWidth="1"/>
    <col min="4" max="4" width="10.85546875" style="45" bestFit="1" customWidth="1"/>
    <col min="5" max="5" width="11.28515625" style="45" bestFit="1" customWidth="1"/>
    <col min="6" max="6" width="10.85546875" style="45" bestFit="1" customWidth="1"/>
    <col min="7" max="7" width="11.28515625" style="45" bestFit="1" customWidth="1"/>
    <col min="8" max="8" width="15.28515625" style="45" bestFit="1" customWidth="1"/>
    <col min="9" max="9" width="14.5703125" style="45" customWidth="1"/>
    <col min="10" max="10" width="10.85546875" style="45" bestFit="1" customWidth="1"/>
    <col min="11" max="11" width="8.7109375" style="45" customWidth="1"/>
    <col min="12" max="12" width="13.42578125" style="45" customWidth="1"/>
    <col min="13" max="13" width="8.28515625" style="45" customWidth="1"/>
    <col min="14" max="14" width="13.28515625" style="45" customWidth="1"/>
    <col min="15" max="15" width="8.140625" style="45" customWidth="1"/>
    <col min="16" max="16" width="30.85546875" style="45" customWidth="1"/>
    <col min="17" max="16384" width="9.140625" style="45"/>
  </cols>
  <sheetData>
    <row r="2" spans="1:9" x14ac:dyDescent="0.2">
      <c r="A2" s="45" t="s">
        <v>27</v>
      </c>
    </row>
    <row r="3" spans="1:9" ht="15.75" x14ac:dyDescent="0.25">
      <c r="A3" s="46"/>
      <c r="B3" s="46">
        <v>2009</v>
      </c>
      <c r="C3" s="46">
        <v>2010</v>
      </c>
      <c r="D3" s="47">
        <v>2011</v>
      </c>
      <c r="E3" s="3">
        <v>2012</v>
      </c>
      <c r="F3" s="3">
        <v>2013</v>
      </c>
      <c r="G3" s="3">
        <v>2014</v>
      </c>
      <c r="H3" s="3">
        <v>2015</v>
      </c>
      <c r="I3" s="3">
        <v>2016</v>
      </c>
    </row>
    <row r="4" spans="1:9" x14ac:dyDescent="0.2">
      <c r="A4" s="46" t="s">
        <v>28</v>
      </c>
      <c r="B4" s="46">
        <v>12404.834999999999</v>
      </c>
      <c r="C4" s="46">
        <v>11209.286</v>
      </c>
      <c r="D4" s="48">
        <v>11790.804</v>
      </c>
      <c r="E4" s="13">
        <v>11574.909</v>
      </c>
      <c r="F4" s="13">
        <v>11415.745999999999</v>
      </c>
      <c r="G4" s="13">
        <v>12137.583000000001</v>
      </c>
      <c r="H4" s="13">
        <v>13726.48</v>
      </c>
      <c r="I4" s="13">
        <v>14534.133</v>
      </c>
    </row>
    <row r="5" spans="1:9" x14ac:dyDescent="0.2">
      <c r="A5" s="46" t="s">
        <v>29</v>
      </c>
      <c r="B5" s="46">
        <v>4890.2520000000004</v>
      </c>
      <c r="C5" s="46">
        <v>4866.2070000000003</v>
      </c>
      <c r="D5" s="48">
        <v>5006.0230000000001</v>
      </c>
      <c r="E5" s="13">
        <v>4827.9070000000002</v>
      </c>
      <c r="F5" s="13">
        <v>4951.1000000000004</v>
      </c>
      <c r="G5" s="13">
        <v>5259.0230000000001</v>
      </c>
      <c r="H5" s="13">
        <v>5360.3950000000004</v>
      </c>
      <c r="I5" s="13">
        <v>6116.0690000000004</v>
      </c>
    </row>
    <row r="6" spans="1:9" x14ac:dyDescent="0.2">
      <c r="A6" s="46" t="s">
        <v>28</v>
      </c>
      <c r="B6" s="11">
        <f>'graf 1'!D25*100/'graf 1'!D27</f>
        <v>71.724617517101819</v>
      </c>
      <c r="C6" s="11">
        <f>'graf 1'!E25*100/'graf 1'!E27</f>
        <v>69.72903412666723</v>
      </c>
      <c r="D6" s="11">
        <f>'graf 1'!F25*100/'graf 1'!F27</f>
        <v>70.19661511069917</v>
      </c>
      <c r="E6" s="11">
        <f>'graf 1'!G25*100/'graf 1'!G27</f>
        <v>70.566596613654625</v>
      </c>
      <c r="F6" s="11">
        <f>'graf 1'!H25*100/'graf 1'!H27</f>
        <v>69.749211301920965</v>
      </c>
      <c r="G6" s="11">
        <f>'graf 1'!I25*100/'graf 1'!I27</f>
        <v>69.769833265178278</v>
      </c>
      <c r="H6" s="11">
        <f>'graf 1'!J25*100/'graf 1'!J27</f>
        <v>71.915806018533672</v>
      </c>
      <c r="I6" s="11">
        <f>'graf 1'!K25*100/'graf 1'!K27</f>
        <v>70.382522166126989</v>
      </c>
    </row>
    <row r="7" spans="1:9" x14ac:dyDescent="0.2">
      <c r="A7" s="46" t="s">
        <v>29</v>
      </c>
      <c r="B7" s="11">
        <f>'graf 1'!D26*100/'graf 1'!D27</f>
        <v>28.275382482898184</v>
      </c>
      <c r="C7" s="11">
        <f>'graf 1'!E26*100/'graf 1'!E27</f>
        <v>30.270965873332781</v>
      </c>
      <c r="D7" s="11">
        <f>'graf 1'!F26*100/'graf 1'!F27</f>
        <v>29.803384889300816</v>
      </c>
      <c r="E7" s="11">
        <f>'graf 1'!G26*100/'graf 1'!G27</f>
        <v>29.433403386345372</v>
      </c>
      <c r="F7" s="11">
        <f>'graf 1'!H26*100/'graf 1'!H27</f>
        <v>30.250788698079035</v>
      </c>
      <c r="G7" s="11">
        <f>'graf 1'!I26*100/'graf 1'!I27</f>
        <v>30.230166734821726</v>
      </c>
      <c r="H7" s="11">
        <f>'graf 1'!J26*100/'graf 1'!J27</f>
        <v>28.084193981466321</v>
      </c>
      <c r="I7" s="11">
        <f>'graf 1'!K26*100/'graf 1'!K27</f>
        <v>29.617477833873004</v>
      </c>
    </row>
    <row r="11" spans="1:9" ht="13.5" thickBot="1" x14ac:dyDescent="0.25">
      <c r="A11" s="45" t="s">
        <v>30</v>
      </c>
    </row>
    <row r="12" spans="1:9" x14ac:dyDescent="0.2">
      <c r="A12" s="17"/>
      <c r="B12" s="4">
        <v>2009</v>
      </c>
      <c r="C12" s="4">
        <v>2010</v>
      </c>
      <c r="D12" s="9">
        <v>2011</v>
      </c>
      <c r="E12" s="4">
        <v>2012</v>
      </c>
      <c r="F12" s="4">
        <v>2013</v>
      </c>
      <c r="G12" s="4">
        <v>2014</v>
      </c>
      <c r="H12" s="4">
        <v>2015</v>
      </c>
      <c r="I12" s="4">
        <v>2016</v>
      </c>
    </row>
    <row r="13" spans="1:9" x14ac:dyDescent="0.2">
      <c r="A13" s="46" t="s">
        <v>31</v>
      </c>
      <c r="B13" s="11">
        <v>14927.606</v>
      </c>
      <c r="C13" s="11">
        <v>14619.688</v>
      </c>
      <c r="D13" s="13">
        <v>14769.003000000001</v>
      </c>
      <c r="E13" s="13">
        <v>14909.261</v>
      </c>
      <c r="F13" s="13">
        <v>14904.712</v>
      </c>
      <c r="G13" s="13">
        <v>15138.14</v>
      </c>
      <c r="H13" s="13">
        <v>16356.737999999999</v>
      </c>
      <c r="I13" s="13">
        <v>16889.752</v>
      </c>
    </row>
    <row r="14" spans="1:9" x14ac:dyDescent="0.2">
      <c r="A14" s="46" t="s">
        <v>32</v>
      </c>
      <c r="B14" s="11">
        <v>2177.3580000000002</v>
      </c>
      <c r="C14" s="11">
        <v>2091.1819999999998</v>
      </c>
      <c r="D14" s="13">
        <v>2062.2800000000002</v>
      </c>
      <c r="E14" s="13">
        <v>1912.375</v>
      </c>
      <c r="F14" s="13">
        <v>2009.296</v>
      </c>
      <c r="G14" s="13">
        <v>2299.4070000000002</v>
      </c>
      <c r="H14" s="13">
        <v>4409.991</v>
      </c>
      <c r="I14" s="13">
        <v>1192.5619999999999</v>
      </c>
    </row>
    <row r="15" spans="1:9" x14ac:dyDescent="0.2">
      <c r="A15" s="46" t="s">
        <v>31</v>
      </c>
      <c r="B15" s="11">
        <f>'graf 2'!D34*100/'graf 2'!D36</f>
        <v>87.270607526563637</v>
      </c>
      <c r="C15" s="11">
        <f>'graf 2'!E34*100/'graf 2'!E36</f>
        <v>87.486097372548528</v>
      </c>
      <c r="D15" s="11">
        <f>'graf 2'!F34*100/'graf 2'!F36</f>
        <v>87.747339284830517</v>
      </c>
      <c r="E15" s="11">
        <f>'graf 2'!G34*100/'graf 2'!G36</f>
        <v>88.631456536094362</v>
      </c>
      <c r="F15" s="11">
        <f>'graf 2'!H34*100/'graf 2'!H36</f>
        <v>88.120521168016481</v>
      </c>
      <c r="G15" s="11">
        <f>'graf 2'!I34*100/'graf 2'!I36</f>
        <v>86.813472101322517</v>
      </c>
      <c r="H15" s="11">
        <f>'graf 2'!J34*100/'graf 2'!J36</f>
        <v>78.764152024134376</v>
      </c>
      <c r="I15" s="11">
        <f>'graf 2'!K34*100/'graf 2'!K36</f>
        <v>93.404815335028474</v>
      </c>
    </row>
    <row r="16" spans="1:9" x14ac:dyDescent="0.2">
      <c r="A16" s="46" t="s">
        <v>32</v>
      </c>
      <c r="B16" s="11">
        <f>'graf 2'!D35*100/'graf 2'!D36</f>
        <v>12.729392473436366</v>
      </c>
      <c r="C16" s="11">
        <f>'graf 2'!E35*100/'graf 2'!E36</f>
        <v>12.513902627451474</v>
      </c>
      <c r="D16" s="11">
        <f>'graf 2'!F35*100/'graf 2'!F36</f>
        <v>12.252660715169487</v>
      </c>
      <c r="E16" s="11">
        <f>'graf 2'!G35*100/'graf 2'!G36</f>
        <v>11.368543463905652</v>
      </c>
      <c r="F16" s="11">
        <f>'graf 2'!H35*100/'graf 2'!H36</f>
        <v>11.879478831983526</v>
      </c>
      <c r="G16" s="11">
        <f>'graf 2'!I35*100/'graf 2'!I36</f>
        <v>13.186527898677493</v>
      </c>
      <c r="H16" s="11">
        <f>'graf 2'!J35*100/'graf 2'!J36</f>
        <v>21.235847975865624</v>
      </c>
      <c r="I16" s="11">
        <f>'graf 2'!K35*100/'graf 2'!K36</f>
        <v>6.5951846649715291</v>
      </c>
    </row>
    <row r="20" spans="1:16" x14ac:dyDescent="0.2">
      <c r="A20" s="25" t="s">
        <v>33</v>
      </c>
      <c r="B20" s="25"/>
      <c r="C20" s="17"/>
    </row>
    <row r="21" spans="1:16" x14ac:dyDescent="0.2">
      <c r="A21" s="49"/>
      <c r="B21" s="50"/>
      <c r="C21" s="17"/>
    </row>
    <row r="22" spans="1:16" x14ac:dyDescent="0.2">
      <c r="A22" s="50" t="s">
        <v>34</v>
      </c>
      <c r="B22" s="51" t="s">
        <v>22</v>
      </c>
      <c r="C22" s="17"/>
    </row>
    <row r="23" spans="1:16" x14ac:dyDescent="0.2">
      <c r="A23" s="50" t="s">
        <v>35</v>
      </c>
      <c r="B23" s="51" t="s">
        <v>23</v>
      </c>
      <c r="C23" s="17"/>
    </row>
    <row r="24" spans="1:16" x14ac:dyDescent="0.2">
      <c r="A24" s="50" t="s">
        <v>36</v>
      </c>
      <c r="B24" s="51" t="s">
        <v>24</v>
      </c>
      <c r="C24" s="17"/>
    </row>
    <row r="25" spans="1:16" x14ac:dyDescent="0.2">
      <c r="A25" s="50" t="s">
        <v>7</v>
      </c>
      <c r="B25" s="51" t="s">
        <v>21</v>
      </c>
      <c r="C25" s="17"/>
    </row>
    <row r="26" spans="1:16" x14ac:dyDescent="0.2">
      <c r="A26" s="50" t="s">
        <v>6</v>
      </c>
      <c r="B26" s="51" t="s">
        <v>25</v>
      </c>
      <c r="C26" s="17"/>
      <c r="O26" s="86"/>
      <c r="P26" s="86"/>
    </row>
    <row r="27" spans="1:16" x14ac:dyDescent="0.2">
      <c r="A27" s="50" t="s">
        <v>10</v>
      </c>
      <c r="B27" s="51"/>
      <c r="C27" s="17"/>
      <c r="O27" s="87"/>
      <c r="P27" s="88"/>
    </row>
    <row r="28" spans="1:16" x14ac:dyDescent="0.2">
      <c r="A28" s="25"/>
      <c r="B28" s="25"/>
      <c r="C28" s="17"/>
      <c r="O28" s="87"/>
      <c r="P28" s="89"/>
    </row>
    <row r="29" spans="1:16" x14ac:dyDescent="0.2">
      <c r="A29" s="25"/>
      <c r="B29" s="1">
        <v>2016</v>
      </c>
      <c r="C29" s="25"/>
      <c r="O29" s="87"/>
      <c r="P29" s="89"/>
    </row>
    <row r="30" spans="1:16" x14ac:dyDescent="0.2">
      <c r="A30" s="52" t="s">
        <v>37</v>
      </c>
      <c r="B30" s="1" t="s">
        <v>38</v>
      </c>
      <c r="C30" s="25"/>
      <c r="O30" s="87"/>
      <c r="P30" s="90"/>
    </row>
    <row r="31" spans="1:16" x14ac:dyDescent="0.2">
      <c r="A31" s="50" t="s">
        <v>7</v>
      </c>
      <c r="B31" s="85">
        <v>59593.14</v>
      </c>
      <c r="C31" s="53">
        <f>B31/B36*100</f>
        <v>0.28858380348180418</v>
      </c>
      <c r="O31" s="87"/>
      <c r="P31" s="89"/>
    </row>
    <row r="32" spans="1:16" x14ac:dyDescent="0.2">
      <c r="A32" s="50" t="s">
        <v>5</v>
      </c>
      <c r="B32" s="319">
        <v>5835268.2822500002</v>
      </c>
      <c r="C32" s="53">
        <f>B32/B36*100</f>
        <v>28.25768058586004</v>
      </c>
      <c r="O32" s="87"/>
      <c r="P32" s="89"/>
    </row>
    <row r="33" spans="1:16" x14ac:dyDescent="0.2">
      <c r="A33" s="50" t="s">
        <v>35</v>
      </c>
      <c r="B33" s="53">
        <v>2080221.966</v>
      </c>
      <c r="C33" s="53">
        <f>B33/B36*100</f>
        <v>10.073615302611618</v>
      </c>
      <c r="O33" s="87"/>
      <c r="P33" s="88"/>
    </row>
    <row r="34" spans="1:16" x14ac:dyDescent="0.2">
      <c r="A34" s="50" t="s">
        <v>36</v>
      </c>
      <c r="B34" s="53">
        <v>12453911.148</v>
      </c>
      <c r="C34" s="53">
        <f>B34/B36*100</f>
        <v>60.308905476608267</v>
      </c>
      <c r="O34" s="87"/>
      <c r="P34" s="88"/>
    </row>
    <row r="35" spans="1:16" x14ac:dyDescent="0.2">
      <c r="A35" s="50" t="s">
        <v>6</v>
      </c>
      <c r="B35" s="319">
        <v>221208.03263999999</v>
      </c>
      <c r="C35" s="53">
        <f>B35/B36*100</f>
        <v>1.0712148314382879</v>
      </c>
      <c r="O35" s="87"/>
      <c r="P35" s="90"/>
    </row>
    <row r="36" spans="1:16" x14ac:dyDescent="0.2">
      <c r="A36" s="50" t="s">
        <v>10</v>
      </c>
      <c r="B36" s="53">
        <f>SUM(B31:B35)</f>
        <v>20650202.568889998</v>
      </c>
      <c r="C36" s="53">
        <f>SUM(C31:C35)</f>
        <v>100</v>
      </c>
      <c r="O36" s="87"/>
      <c r="P36" s="88"/>
    </row>
    <row r="37" spans="1:16" x14ac:dyDescent="0.2">
      <c r="O37" s="87"/>
      <c r="P37" s="89"/>
    </row>
    <row r="38" spans="1:16" x14ac:dyDescent="0.2">
      <c r="O38" s="91"/>
      <c r="P38" s="92"/>
    </row>
    <row r="39" spans="1:16" x14ac:dyDescent="0.2">
      <c r="A39" s="50" t="s">
        <v>39</v>
      </c>
      <c r="O39" s="87"/>
      <c r="P39" s="89"/>
    </row>
    <row r="40" spans="1:16" x14ac:dyDescent="0.2">
      <c r="O40" s="87"/>
      <c r="P40" s="89"/>
    </row>
    <row r="41" spans="1:16" ht="15" x14ac:dyDescent="0.2">
      <c r="A41" s="26"/>
      <c r="B41" s="26"/>
      <c r="C41" s="26"/>
      <c r="D41" s="42"/>
      <c r="E41" s="32"/>
      <c r="F41" s="26"/>
      <c r="G41" s="26"/>
      <c r="H41" s="26"/>
      <c r="I41" s="26"/>
      <c r="O41" s="91"/>
      <c r="P41" s="89"/>
    </row>
    <row r="42" spans="1:16" x14ac:dyDescent="0.2">
      <c r="A42" s="54" t="s">
        <v>2</v>
      </c>
      <c r="B42" s="1039">
        <v>2010</v>
      </c>
      <c r="C42" s="1040"/>
      <c r="D42" s="1038">
        <v>2011</v>
      </c>
      <c r="E42" s="1038"/>
      <c r="F42" s="1038">
        <v>2012</v>
      </c>
      <c r="G42" s="1038"/>
      <c r="H42" s="1038">
        <v>2013</v>
      </c>
      <c r="I42" s="1038"/>
      <c r="J42" s="1038">
        <v>2014</v>
      </c>
      <c r="K42" s="1038"/>
      <c r="L42" s="1038">
        <v>2015</v>
      </c>
      <c r="M42" s="1038"/>
      <c r="N42" s="1038">
        <v>2016</v>
      </c>
      <c r="O42" s="1038"/>
      <c r="P42" s="86"/>
    </row>
    <row r="43" spans="1:16" ht="25.5" x14ac:dyDescent="0.2">
      <c r="A43" s="55" t="s">
        <v>40</v>
      </c>
      <c r="B43" s="56">
        <v>83174.53138</v>
      </c>
      <c r="C43" s="57">
        <f>B43*100/B56</f>
        <v>0.4977271057541624</v>
      </c>
      <c r="D43" s="58">
        <v>50249.629439999997</v>
      </c>
      <c r="E43" s="59">
        <f t="shared" ref="E43:E54" si="0">D43/$D$56*100</f>
        <v>0.29854901314190779</v>
      </c>
      <c r="F43" s="26"/>
      <c r="G43" s="58"/>
      <c r="H43" s="26"/>
      <c r="I43" s="58"/>
      <c r="J43" s="26"/>
      <c r="K43" s="58"/>
      <c r="L43" s="26"/>
      <c r="M43" s="58"/>
      <c r="N43" s="26"/>
      <c r="O43" s="58"/>
      <c r="P43" s="86"/>
    </row>
    <row r="44" spans="1:16" x14ac:dyDescent="0.2">
      <c r="A44" s="60" t="s">
        <v>41</v>
      </c>
      <c r="B44" s="61">
        <v>193322.11895999999</v>
      </c>
      <c r="C44" s="62">
        <f t="shared" ref="C44:C55" si="1">B44/$B$56*100</f>
        <v>1.1568644529972063</v>
      </c>
      <c r="D44" s="63">
        <f>162931.94504+50249.62944</f>
        <v>213181.57447999998</v>
      </c>
      <c r="E44" s="32">
        <f t="shared" si="0"/>
        <v>1.2665794631786664</v>
      </c>
      <c r="F44" s="63">
        <v>170629.92</v>
      </c>
      <c r="G44" s="32">
        <f t="shared" ref="G44:G54" si="2">F44/$F$56*100</f>
        <v>1.0143479305618779</v>
      </c>
      <c r="H44" s="63">
        <v>152934.28</v>
      </c>
      <c r="I44" s="32">
        <f t="shared" ref="I44:I54" si="3">H44/$H$56*100</f>
        <v>0.90418709538929842</v>
      </c>
      <c r="J44" s="63">
        <v>136507.53864000004</v>
      </c>
      <c r="K44" s="32">
        <f t="shared" ref="K44:K54" si="4">J44/$H$56*100</f>
        <v>0.8070679435744823</v>
      </c>
      <c r="L44" s="63">
        <v>102520.63812</v>
      </c>
      <c r="M44" s="93">
        <f>L44/$L$56*100</f>
        <v>0.4936773399203403</v>
      </c>
      <c r="N44" s="63">
        <v>150763.94</v>
      </c>
      <c r="O44" s="93">
        <f>N44/$N$56*100</f>
        <v>0.83376461661892298</v>
      </c>
    </row>
    <row r="45" spans="1:16" x14ac:dyDescent="0.2">
      <c r="A45" s="60" t="s">
        <v>42</v>
      </c>
      <c r="B45" s="61">
        <v>2894007.1503900001</v>
      </c>
      <c r="C45" s="62">
        <f t="shared" si="1"/>
        <v>17.318111435032719</v>
      </c>
      <c r="D45" s="63">
        <v>3160888.4401600002</v>
      </c>
      <c r="E45" s="32">
        <f t="shared" si="0"/>
        <v>18.77984245810654</v>
      </c>
      <c r="F45" s="63">
        <v>3205307.55</v>
      </c>
      <c r="G45" s="32">
        <f t="shared" si="2"/>
        <v>19.054671538009647</v>
      </c>
      <c r="H45" s="63">
        <v>3020238.37</v>
      </c>
      <c r="I45" s="32">
        <f t="shared" si="3"/>
        <v>17.8564319206499</v>
      </c>
      <c r="J45" s="63">
        <v>3424360.5140899993</v>
      </c>
      <c r="K45" s="32">
        <f t="shared" si="4"/>
        <v>20.245706762413509</v>
      </c>
      <c r="L45" s="63">
        <v>3703631.5427000001</v>
      </c>
      <c r="M45" s="93">
        <f t="shared" ref="M45:M54" si="5">L45/$L$56*100</f>
        <v>17.83444779094204</v>
      </c>
      <c r="N45" s="63">
        <v>2365106.6800000002</v>
      </c>
      <c r="O45" s="93">
        <f t="shared" ref="O45:O54" si="6">N45/$N$56*100</f>
        <v>13.079667885523913</v>
      </c>
    </row>
    <row r="46" spans="1:16" x14ac:dyDescent="0.2">
      <c r="A46" s="60" t="s">
        <v>43</v>
      </c>
      <c r="B46" s="61">
        <v>10967763.668959999</v>
      </c>
      <c r="C46" s="62">
        <f t="shared" si="1"/>
        <v>65.632510060162048</v>
      </c>
      <c r="D46" s="63">
        <v>11128361.640380001</v>
      </c>
      <c r="E46" s="32">
        <f t="shared" si="0"/>
        <v>66.117132059426226</v>
      </c>
      <c r="F46" s="63">
        <v>11225454</v>
      </c>
      <c r="G46" s="32">
        <f t="shared" si="2"/>
        <v>66.732235674244905</v>
      </c>
      <c r="H46" s="63">
        <v>11254915.52</v>
      </c>
      <c r="I46" s="32">
        <f t="shared" si="3"/>
        <v>66.541977200145936</v>
      </c>
      <c r="J46" s="63">
        <v>11269262.00909997</v>
      </c>
      <c r="K46" s="32">
        <f t="shared" si="4"/>
        <v>66.626797361514178</v>
      </c>
      <c r="L46" s="63">
        <v>11831940.61582</v>
      </c>
      <c r="M46" s="93">
        <f t="shared" si="5"/>
        <v>56.975464417968169</v>
      </c>
      <c r="N46" s="63">
        <v>11706822.68</v>
      </c>
      <c r="O46" s="93">
        <f t="shared" si="6"/>
        <v>64.741837627856583</v>
      </c>
    </row>
    <row r="47" spans="1:16" x14ac:dyDescent="0.2">
      <c r="A47" s="60" t="s">
        <v>44</v>
      </c>
      <c r="B47" s="61">
        <v>248565.56529999999</v>
      </c>
      <c r="C47" s="62">
        <f t="shared" si="1"/>
        <v>1.4874483493232549</v>
      </c>
      <c r="D47" s="63">
        <v>236770.85819999999</v>
      </c>
      <c r="E47" s="32">
        <f t="shared" si="0"/>
        <v>1.4067308922302888</v>
      </c>
      <c r="F47" s="63">
        <v>234957.19</v>
      </c>
      <c r="G47" s="32">
        <f t="shared" si="2"/>
        <v>1.3967558529426372</v>
      </c>
      <c r="H47" s="63">
        <v>275024.78000000003</v>
      </c>
      <c r="I47" s="32">
        <f t="shared" si="3"/>
        <v>1.6260177704323771</v>
      </c>
      <c r="J47" s="63">
        <v>241199.77121000001</v>
      </c>
      <c r="K47" s="32">
        <f t="shared" si="4"/>
        <v>1.4260355529115725</v>
      </c>
      <c r="L47" s="63">
        <v>293797.01584000001</v>
      </c>
      <c r="M47" s="93">
        <f t="shared" si="5"/>
        <v>1.4147486000492453</v>
      </c>
      <c r="N47" s="63">
        <v>284089.3</v>
      </c>
      <c r="O47" s="93">
        <f t="shared" si="6"/>
        <v>1.5710892558262819</v>
      </c>
    </row>
    <row r="48" spans="1:16" x14ac:dyDescent="0.2">
      <c r="A48" s="60" t="s">
        <v>45</v>
      </c>
      <c r="B48" s="61">
        <v>766615.17020000005</v>
      </c>
      <c r="C48" s="62">
        <f t="shared" si="1"/>
        <v>4.587523891750247</v>
      </c>
      <c r="D48" s="63">
        <v>865105.31169999996</v>
      </c>
      <c r="E48" s="32">
        <f t="shared" si="0"/>
        <v>5.1398655064760126</v>
      </c>
      <c r="F48" s="63">
        <v>788177.4</v>
      </c>
      <c r="G48" s="32">
        <f t="shared" si="2"/>
        <v>4.6854977990122801</v>
      </c>
      <c r="H48" s="63">
        <v>936978.72</v>
      </c>
      <c r="I48" s="32">
        <f t="shared" si="3"/>
        <v>5.5396610052264457</v>
      </c>
      <c r="J48" s="63">
        <v>915316.71375999972</v>
      </c>
      <c r="K48" s="32">
        <f t="shared" si="4"/>
        <v>5.4115896107526194</v>
      </c>
      <c r="L48" s="63">
        <v>1179862.43521</v>
      </c>
      <c r="M48" s="93">
        <f t="shared" si="5"/>
        <v>5.6815033457422226</v>
      </c>
      <c r="N48" s="63">
        <v>873728.39</v>
      </c>
      <c r="O48" s="93">
        <f t="shared" si="6"/>
        <v>4.8319499750233303</v>
      </c>
    </row>
    <row r="49" spans="1:15" x14ac:dyDescent="0.2">
      <c r="A49" s="60" t="s">
        <v>46</v>
      </c>
      <c r="B49" s="61">
        <v>213775.03271</v>
      </c>
      <c r="C49" s="62">
        <f t="shared" si="1"/>
        <v>1.2792573224985413</v>
      </c>
      <c r="D49" s="63">
        <v>121887.85522</v>
      </c>
      <c r="E49" s="32">
        <f t="shared" si="0"/>
        <v>0.72417447243795507</v>
      </c>
      <c r="F49" s="63">
        <v>112075.19</v>
      </c>
      <c r="G49" s="32">
        <f t="shared" si="2"/>
        <v>0.66625617033536244</v>
      </c>
      <c r="H49" s="63">
        <v>105883.17</v>
      </c>
      <c r="I49" s="32">
        <f t="shared" si="3"/>
        <v>0.62600874004775975</v>
      </c>
      <c r="J49" s="63">
        <v>105517.00181999995</v>
      </c>
      <c r="K49" s="32">
        <f t="shared" si="4"/>
        <v>0.62384385887724503</v>
      </c>
      <c r="L49" s="63">
        <v>104008.06471000001</v>
      </c>
      <c r="M49" s="93">
        <f t="shared" si="5"/>
        <v>0.50083988607439833</v>
      </c>
      <c r="N49" s="63">
        <v>356383.01</v>
      </c>
      <c r="O49" s="93">
        <f t="shared" si="6"/>
        <v>1.9708926663905693</v>
      </c>
    </row>
    <row r="50" spans="1:15" x14ac:dyDescent="0.2">
      <c r="A50" s="60" t="s">
        <v>47</v>
      </c>
      <c r="B50" s="61">
        <v>381553.26222999999</v>
      </c>
      <c r="C50" s="62">
        <f t="shared" si="1"/>
        <v>2.2832638519254962</v>
      </c>
      <c r="D50" s="63">
        <v>315243.35417000001</v>
      </c>
      <c r="E50" s="32">
        <f t="shared" si="0"/>
        <v>1.8729609220178645</v>
      </c>
      <c r="F50" s="63">
        <v>359355.38</v>
      </c>
      <c r="G50" s="32">
        <f t="shared" si="2"/>
        <v>2.1362688679645236</v>
      </c>
      <c r="H50" s="63">
        <v>399369.52</v>
      </c>
      <c r="I50" s="32">
        <f t="shared" si="3"/>
        <v>2.3611760965286419</v>
      </c>
      <c r="J50" s="63">
        <v>438171.60368000006</v>
      </c>
      <c r="K50" s="32">
        <f t="shared" si="4"/>
        <v>2.5905840705791405</v>
      </c>
      <c r="L50" s="63">
        <v>1607572.18295</v>
      </c>
      <c r="M50" s="93">
        <f t="shared" si="5"/>
        <v>7.7410946084802879</v>
      </c>
      <c r="N50" s="63">
        <v>1419728.21</v>
      </c>
      <c r="O50" s="93">
        <f t="shared" si="6"/>
        <v>7.8514739447225894</v>
      </c>
    </row>
    <row r="51" spans="1:15" x14ac:dyDescent="0.2">
      <c r="A51" s="60" t="s">
        <v>48</v>
      </c>
      <c r="B51" s="61">
        <v>399929.06897999998</v>
      </c>
      <c r="C51" s="62">
        <f t="shared" si="1"/>
        <v>2.3932270456799554</v>
      </c>
      <c r="D51" s="63">
        <v>139976.92131999999</v>
      </c>
      <c r="E51" s="32">
        <f t="shared" si="0"/>
        <v>0.83164736115372384</v>
      </c>
      <c r="F51" s="63">
        <v>102493.72</v>
      </c>
      <c r="G51" s="32">
        <f t="shared" si="2"/>
        <v>0.60929696724694327</v>
      </c>
      <c r="H51" s="63">
        <v>95560.13</v>
      </c>
      <c r="I51" s="32">
        <f t="shared" si="3"/>
        <v>0.56497625241197569</v>
      </c>
      <c r="J51" s="63">
        <v>85425.741780000026</v>
      </c>
      <c r="K51" s="32">
        <f t="shared" si="4"/>
        <v>0.50505912298756339</v>
      </c>
      <c r="L51" s="63">
        <v>1123194.92481</v>
      </c>
      <c r="M51" s="93">
        <f t="shared" si="5"/>
        <v>5.4086269151309052</v>
      </c>
      <c r="N51" s="63">
        <v>129961.47</v>
      </c>
      <c r="O51" s="93">
        <f t="shared" si="6"/>
        <v>0.71872143438133584</v>
      </c>
    </row>
    <row r="52" spans="1:15" x14ac:dyDescent="0.2">
      <c r="A52" s="60" t="s">
        <v>0</v>
      </c>
      <c r="B52" s="61">
        <v>76871.565239999996</v>
      </c>
      <c r="C52" s="62">
        <f t="shared" si="1"/>
        <v>0.46000934477038308</v>
      </c>
      <c r="D52" s="63">
        <v>51297.90137</v>
      </c>
      <c r="E52" s="32">
        <f t="shared" si="0"/>
        <v>0.30477712972094745</v>
      </c>
      <c r="F52" s="63">
        <v>52372.1</v>
      </c>
      <c r="G52" s="32">
        <f t="shared" si="2"/>
        <v>0.31133772584655561</v>
      </c>
      <c r="H52" s="63">
        <v>52603.28</v>
      </c>
      <c r="I52" s="32">
        <f t="shared" si="3"/>
        <v>0.31100422319410648</v>
      </c>
      <c r="J52" s="63">
        <v>69100.06084000002</v>
      </c>
      <c r="K52" s="32">
        <f t="shared" si="4"/>
        <v>0.40853746656500706</v>
      </c>
      <c r="L52" s="63">
        <v>59088.62081</v>
      </c>
      <c r="M52" s="93">
        <f t="shared" si="5"/>
        <v>0.2845350329062355</v>
      </c>
      <c r="N52" s="63">
        <v>71723.259999999995</v>
      </c>
      <c r="O52" s="93">
        <f t="shared" si="6"/>
        <v>0.3966486706075692</v>
      </c>
    </row>
    <row r="53" spans="1:15" ht="38.25" x14ac:dyDescent="0.2">
      <c r="A53" s="60" t="s">
        <v>49</v>
      </c>
      <c r="B53" s="61">
        <f>430349.32014+35823.68138</f>
        <v>466173.00152000005</v>
      </c>
      <c r="C53" s="62">
        <f t="shared" si="1"/>
        <v>2.7896392679054296</v>
      </c>
      <c r="D53" s="63">
        <f>451273.4481+32994.27057</f>
        <v>484267.71866999997</v>
      </c>
      <c r="E53" s="32">
        <f t="shared" si="0"/>
        <v>2.8771883716683488</v>
      </c>
      <c r="F53" s="63">
        <f>31321.99+386401.55+9323.81</f>
        <v>427047.35</v>
      </c>
      <c r="G53" s="32">
        <f t="shared" si="2"/>
        <v>2.5386790061463662</v>
      </c>
      <c r="H53" s="63">
        <f>39550.96+422326.06+9783.82</f>
        <v>471660.84</v>
      </c>
      <c r="I53" s="32">
        <f t="shared" si="3"/>
        <v>2.7885811142438222</v>
      </c>
      <c r="J53" s="63">
        <v>489313.23398000002</v>
      </c>
      <c r="K53" s="32">
        <f t="shared" si="4"/>
        <v>2.8929466419688277</v>
      </c>
      <c r="L53" s="63">
        <v>507481.09860999999</v>
      </c>
      <c r="M53" s="93">
        <f t="shared" si="5"/>
        <v>2.4437218048564047</v>
      </c>
      <c r="N53" s="63">
        <v>499079.58</v>
      </c>
      <c r="O53" s="93">
        <f t="shared" si="6"/>
        <v>2.7600425849910337</v>
      </c>
    </row>
    <row r="54" spans="1:15" x14ac:dyDescent="0.2">
      <c r="A54" s="60" t="s">
        <v>50</v>
      </c>
      <c r="B54" s="61">
        <f>75957.46069+132.36893+15458.24245+9484.2016+1262.48</f>
        <v>102294.75367000001</v>
      </c>
      <c r="C54" s="62">
        <f t="shared" si="1"/>
        <v>0.61214497795471778</v>
      </c>
      <c r="D54" s="63">
        <f>87484.79424+28.97847+15664.34798+8819.592+2303.76</f>
        <v>114301.47269000001</v>
      </c>
      <c r="E54" s="32">
        <f t="shared" si="0"/>
        <v>0.6791013635834332</v>
      </c>
      <c r="F54" s="63">
        <f>16528.64+4146+122995.86+96.03</f>
        <v>143766.53</v>
      </c>
      <c r="G54" s="32">
        <f t="shared" si="2"/>
        <v>0.8546524676889149</v>
      </c>
      <c r="H54" s="63">
        <f>130268.94+17209.7+1230.7+130.31</f>
        <v>148839.65000000002</v>
      </c>
      <c r="I54" s="32">
        <f t="shared" si="3"/>
        <v>0.87997858172974563</v>
      </c>
      <c r="J54" s="63">
        <v>263372.63772</v>
      </c>
      <c r="K54" s="32">
        <f t="shared" si="4"/>
        <v>1.557127285688106</v>
      </c>
      <c r="L54" s="63">
        <v>253632.42847000001</v>
      </c>
      <c r="M54" s="93">
        <f t="shared" si="5"/>
        <v>1.2213402579297716</v>
      </c>
      <c r="N54" s="63">
        <v>224927.96</v>
      </c>
      <c r="O54" s="93">
        <f t="shared" si="6"/>
        <v>1.2439113380578701</v>
      </c>
    </row>
    <row r="55" spans="1:15" ht="25.5" x14ac:dyDescent="0.2">
      <c r="A55" s="60" t="s">
        <v>51</v>
      </c>
      <c r="B55" s="61"/>
      <c r="C55" s="62">
        <f t="shared" si="1"/>
        <v>0</v>
      </c>
      <c r="D55" s="63"/>
      <c r="E55" s="32"/>
      <c r="F55" s="63"/>
      <c r="G55" s="32"/>
      <c r="H55" s="63"/>
      <c r="I55" s="32"/>
      <c r="J55" s="63"/>
      <c r="K55" s="32"/>
      <c r="L55" s="63"/>
      <c r="M55" s="32"/>
      <c r="N55" s="63"/>
      <c r="O55" s="32"/>
    </row>
    <row r="56" spans="1:15" x14ac:dyDescent="0.2">
      <c r="A56" s="64" t="s">
        <v>52</v>
      </c>
      <c r="B56" s="65">
        <f>SUM(B44:B54)</f>
        <v>16710870.35816</v>
      </c>
      <c r="C56" s="66">
        <f>SUM(C44:C55)</f>
        <v>99.999999999999986</v>
      </c>
      <c r="D56" s="67">
        <f>SUM(D44:D54)</f>
        <v>16831283.048360001</v>
      </c>
      <c r="E56" s="68">
        <f>SUM(E44:E55)</f>
        <v>100</v>
      </c>
      <c r="F56" s="67">
        <f>SUM(F44:F54)</f>
        <v>16821636.329999998</v>
      </c>
      <c r="G56" s="68">
        <f>SUM(G44:G55)</f>
        <v>100</v>
      </c>
      <c r="H56" s="67">
        <f>SUM(H44:H54)</f>
        <v>16914008.259999998</v>
      </c>
      <c r="I56" s="68">
        <f>SUM(I44:I55)</f>
        <v>100.00000000000003</v>
      </c>
      <c r="J56" s="67">
        <f>SUM(J44:J54)</f>
        <v>17437546.826619968</v>
      </c>
      <c r="K56" s="68">
        <f>SUM(K44:K55)</f>
        <v>103.09529567783225</v>
      </c>
      <c r="L56" s="67">
        <f>SUM(L44:L54)</f>
        <v>20766729.568049997</v>
      </c>
      <c r="M56" s="68">
        <f>SUM(M44:M55)</f>
        <v>100.00000000000003</v>
      </c>
      <c r="N56" s="67">
        <f>SUM(N44:N54)</f>
        <v>18082314.48</v>
      </c>
      <c r="O56" s="68">
        <f>SUM(O44:O55)</f>
        <v>100</v>
      </c>
    </row>
    <row r="57" spans="1:15" ht="38.25" x14ac:dyDescent="0.2">
      <c r="A57" s="60" t="s">
        <v>53</v>
      </c>
      <c r="B57" s="60" t="s">
        <v>54</v>
      </c>
      <c r="C57" s="28"/>
      <c r="D57" s="69"/>
      <c r="E57" s="70"/>
      <c r="F57" s="71"/>
      <c r="G57" s="72"/>
      <c r="H57" s="71"/>
      <c r="I57" s="72"/>
    </row>
    <row r="62" spans="1:15" ht="14.25" x14ac:dyDescent="0.2">
      <c r="A62" s="43" t="s">
        <v>55</v>
      </c>
      <c r="B62" s="43"/>
      <c r="C62" s="43"/>
      <c r="D62" s="44"/>
      <c r="E62" s="44"/>
      <c r="F62" s="44"/>
      <c r="G62" s="44"/>
    </row>
    <row r="63" spans="1:15" ht="14.25" x14ac:dyDescent="0.2">
      <c r="A63" s="73" t="s">
        <v>2</v>
      </c>
      <c r="B63" s="74">
        <v>2016</v>
      </c>
      <c r="C63" s="43"/>
      <c r="D63" s="74"/>
      <c r="E63" s="74"/>
      <c r="F63" s="43"/>
      <c r="G63" s="74"/>
      <c r="H63" s="43"/>
    </row>
    <row r="64" spans="1:15" ht="25.5" x14ac:dyDescent="0.2">
      <c r="A64" s="75" t="s">
        <v>9</v>
      </c>
      <c r="B64" s="76" t="s">
        <v>1</v>
      </c>
      <c r="C64" s="76" t="s">
        <v>56</v>
      </c>
      <c r="D64" s="76"/>
      <c r="E64" s="76"/>
      <c r="F64" s="76"/>
      <c r="G64" s="76"/>
      <c r="H64" s="76"/>
    </row>
    <row r="65" spans="1:8" x14ac:dyDescent="0.2">
      <c r="A65" s="77" t="s">
        <v>41</v>
      </c>
      <c r="B65" s="78">
        <v>78324.56</v>
      </c>
      <c r="C65" s="94">
        <f t="shared" ref="C65:C71" si="7">B65/$B$72*100</f>
        <v>5.8710034685551147</v>
      </c>
      <c r="D65" s="78"/>
      <c r="E65" s="78"/>
      <c r="F65" s="78"/>
      <c r="G65" s="78"/>
      <c r="H65" s="78"/>
    </row>
    <row r="66" spans="1:8" x14ac:dyDescent="0.2">
      <c r="A66" s="77" t="s">
        <v>0</v>
      </c>
      <c r="B66" s="78">
        <v>9293.08</v>
      </c>
      <c r="C66" s="94">
        <f t="shared" si="7"/>
        <v>0.69658488874447766</v>
      </c>
      <c r="D66" s="78"/>
      <c r="E66" s="78"/>
      <c r="F66" s="78"/>
      <c r="G66" s="78"/>
      <c r="H66" s="78"/>
    </row>
    <row r="67" spans="1:8" x14ac:dyDescent="0.2">
      <c r="A67" s="77" t="s">
        <v>43</v>
      </c>
      <c r="B67" s="78">
        <v>42015.41</v>
      </c>
      <c r="C67" s="94">
        <f t="shared" si="7"/>
        <v>3.1493648715392113</v>
      </c>
      <c r="D67" s="78"/>
      <c r="E67" s="78"/>
      <c r="F67" s="78"/>
      <c r="G67" s="78"/>
      <c r="H67" s="78"/>
    </row>
    <row r="68" spans="1:8" x14ac:dyDescent="0.2">
      <c r="A68" s="77" t="s">
        <v>44</v>
      </c>
      <c r="B68" s="78">
        <v>12572.39</v>
      </c>
      <c r="C68" s="94">
        <f t="shared" si="7"/>
        <v>0.94239336037160792</v>
      </c>
      <c r="D68" s="78"/>
      <c r="E68" s="78"/>
      <c r="F68" s="78"/>
      <c r="G68" s="78"/>
      <c r="H68" s="78"/>
    </row>
    <row r="69" spans="1:8" x14ac:dyDescent="0.2">
      <c r="A69" s="77" t="s">
        <v>45</v>
      </c>
      <c r="B69" s="78">
        <v>1974.75</v>
      </c>
      <c r="C69" s="94">
        <f t="shared" si="7"/>
        <v>0.14802207761561909</v>
      </c>
      <c r="D69" s="78"/>
      <c r="E69" s="78"/>
      <c r="F69" s="78"/>
      <c r="G69" s="78"/>
      <c r="H69" s="78"/>
    </row>
    <row r="70" spans="1:8" x14ac:dyDescent="0.2">
      <c r="A70" s="77" t="s">
        <v>57</v>
      </c>
      <c r="B70" s="78">
        <v>39233.279999999999</v>
      </c>
      <c r="C70" s="78">
        <f t="shared" si="7"/>
        <v>2.9408237079505328</v>
      </c>
      <c r="D70" s="78"/>
      <c r="E70" s="78"/>
      <c r="F70" s="78"/>
      <c r="G70" s="78"/>
      <c r="H70" s="78"/>
    </row>
    <row r="71" spans="1:8" x14ac:dyDescent="0.2">
      <c r="A71" s="77" t="s">
        <v>58</v>
      </c>
      <c r="B71" s="78">
        <v>1150678.06</v>
      </c>
      <c r="C71" s="78">
        <f t="shared" si="7"/>
        <v>86.251807625223449</v>
      </c>
      <c r="D71" s="78"/>
      <c r="E71" s="78"/>
      <c r="F71" s="78"/>
      <c r="G71" s="78"/>
      <c r="H71" s="78"/>
    </row>
    <row r="72" spans="1:8" x14ac:dyDescent="0.2">
      <c r="A72" s="79" t="s">
        <v>11</v>
      </c>
      <c r="B72" s="80">
        <f>SUM(B65:B71)</f>
        <v>1334091.53</v>
      </c>
      <c r="C72" s="80">
        <f>SUM(C65:C71)</f>
        <v>100.00000000000001</v>
      </c>
      <c r="D72" s="81"/>
      <c r="E72" s="80"/>
      <c r="F72" s="80"/>
      <c r="G72" s="80"/>
      <c r="H72" s="80"/>
    </row>
    <row r="73" spans="1:8" ht="14.25" x14ac:dyDescent="0.2">
      <c r="A73" s="43"/>
      <c r="B73" s="43"/>
      <c r="C73" s="43"/>
      <c r="D73" s="44"/>
      <c r="E73" s="44"/>
      <c r="F73" s="44"/>
      <c r="G73" s="44"/>
    </row>
  </sheetData>
  <customSheetViews>
    <customSheetView guid="{53E72506-0B1D-4F4A-A157-6DE69D2E678D}" state="hidden" topLeftCell="A33">
      <selection activeCell="B38" sqref="B38"/>
      <pageMargins left="0.7" right="0.7" top="0.78740157499999996" bottom="0.78740157499999996" header="0.3" footer="0.3"/>
      <pageSetup paperSize="9" orientation="portrait" r:id="rId1"/>
    </customSheetView>
  </customSheetViews>
  <mergeCells count="7">
    <mergeCell ref="N42:O42"/>
    <mergeCell ref="L42:M42"/>
    <mergeCell ref="B42:C42"/>
    <mergeCell ref="D42:E42"/>
    <mergeCell ref="F42:G42"/>
    <mergeCell ref="H42:I42"/>
    <mergeCell ref="J42:K42"/>
  </mergeCells>
  <pageMargins left="0.7" right="0.7" top="0.78740157499999996" bottom="0.78740157499999996"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
  <sheetViews>
    <sheetView showGridLines="0" zoomScaleNormal="100" zoomScaleSheetLayoutView="100" workbookViewId="0">
      <selection activeCell="O17" sqref="O17"/>
    </sheetView>
  </sheetViews>
  <sheetFormatPr defaultRowHeight="12.75" x14ac:dyDescent="0.2"/>
  <cols>
    <col min="1" max="1" width="17.28515625" style="17" customWidth="1"/>
    <col min="2" max="256" width="9.140625" style="17"/>
    <col min="257" max="257" width="17.28515625" style="17" customWidth="1"/>
    <col min="258" max="512" width="9.140625" style="17"/>
    <col min="513" max="513" width="17.28515625" style="17" customWidth="1"/>
    <col min="514" max="768" width="9.140625" style="17"/>
    <col min="769" max="769" width="17.28515625" style="17" customWidth="1"/>
    <col min="770" max="1024" width="9.140625" style="17"/>
    <col min="1025" max="1025" width="17.28515625" style="17" customWidth="1"/>
    <col min="1026" max="1280" width="9.140625" style="17"/>
    <col min="1281" max="1281" width="17.28515625" style="17" customWidth="1"/>
    <col min="1282" max="1536" width="9.140625" style="17"/>
    <col min="1537" max="1537" width="17.28515625" style="17" customWidth="1"/>
    <col min="1538" max="1792" width="9.140625" style="17"/>
    <col min="1793" max="1793" width="17.28515625" style="17" customWidth="1"/>
    <col min="1794" max="2048" width="9.140625" style="17"/>
    <col min="2049" max="2049" width="17.28515625" style="17" customWidth="1"/>
    <col min="2050" max="2304" width="9.140625" style="17"/>
    <col min="2305" max="2305" width="17.28515625" style="17" customWidth="1"/>
    <col min="2306" max="2560" width="9.140625" style="17"/>
    <col min="2561" max="2561" width="17.28515625" style="17" customWidth="1"/>
    <col min="2562" max="2816" width="9.140625" style="17"/>
    <col min="2817" max="2817" width="17.28515625" style="17" customWidth="1"/>
    <col min="2818" max="3072" width="9.140625" style="17"/>
    <col min="3073" max="3073" width="17.28515625" style="17" customWidth="1"/>
    <col min="3074" max="3328" width="9.140625" style="17"/>
    <col min="3329" max="3329" width="17.28515625" style="17" customWidth="1"/>
    <col min="3330" max="3584" width="9.140625" style="17"/>
    <col min="3585" max="3585" width="17.28515625" style="17" customWidth="1"/>
    <col min="3586" max="3840" width="9.140625" style="17"/>
    <col min="3841" max="3841" width="17.28515625" style="17" customWidth="1"/>
    <col min="3842" max="4096" width="9.140625" style="17"/>
    <col min="4097" max="4097" width="17.28515625" style="17" customWidth="1"/>
    <col min="4098" max="4352" width="9.140625" style="17"/>
    <col min="4353" max="4353" width="17.28515625" style="17" customWidth="1"/>
    <col min="4354" max="4608" width="9.140625" style="17"/>
    <col min="4609" max="4609" width="17.28515625" style="17" customWidth="1"/>
    <col min="4610" max="4864" width="9.140625" style="17"/>
    <col min="4865" max="4865" width="17.28515625" style="17" customWidth="1"/>
    <col min="4866" max="5120" width="9.140625" style="17"/>
    <col min="5121" max="5121" width="17.28515625" style="17" customWidth="1"/>
    <col min="5122" max="5376" width="9.140625" style="17"/>
    <col min="5377" max="5377" width="17.28515625" style="17" customWidth="1"/>
    <col min="5378" max="5632" width="9.140625" style="17"/>
    <col min="5633" max="5633" width="17.28515625" style="17" customWidth="1"/>
    <col min="5634" max="5888" width="9.140625" style="17"/>
    <col min="5889" max="5889" width="17.28515625" style="17" customWidth="1"/>
    <col min="5890" max="6144" width="9.140625" style="17"/>
    <col min="6145" max="6145" width="17.28515625" style="17" customWidth="1"/>
    <col min="6146" max="6400" width="9.140625" style="17"/>
    <col min="6401" max="6401" width="17.28515625" style="17" customWidth="1"/>
    <col min="6402" max="6656" width="9.140625" style="17"/>
    <col min="6657" max="6657" width="17.28515625" style="17" customWidth="1"/>
    <col min="6658" max="6912" width="9.140625" style="17"/>
    <col min="6913" max="6913" width="17.28515625" style="17" customWidth="1"/>
    <col min="6914" max="7168" width="9.140625" style="17"/>
    <col min="7169" max="7169" width="17.28515625" style="17" customWidth="1"/>
    <col min="7170" max="7424" width="9.140625" style="17"/>
    <col min="7425" max="7425" width="17.28515625" style="17" customWidth="1"/>
    <col min="7426" max="7680" width="9.140625" style="17"/>
    <col min="7681" max="7681" width="17.28515625" style="17" customWidth="1"/>
    <col min="7682" max="7936" width="9.140625" style="17"/>
    <col min="7937" max="7937" width="17.28515625" style="17" customWidth="1"/>
    <col min="7938" max="8192" width="9.140625" style="17"/>
    <col min="8193" max="8193" width="17.28515625" style="17" customWidth="1"/>
    <col min="8194" max="8448" width="9.140625" style="17"/>
    <col min="8449" max="8449" width="17.28515625" style="17" customWidth="1"/>
    <col min="8450" max="8704" width="9.140625" style="17"/>
    <col min="8705" max="8705" width="17.28515625" style="17" customWidth="1"/>
    <col min="8706" max="8960" width="9.140625" style="17"/>
    <col min="8961" max="8961" width="17.28515625" style="17" customWidth="1"/>
    <col min="8962" max="9216" width="9.140625" style="17"/>
    <col min="9217" max="9217" width="17.28515625" style="17" customWidth="1"/>
    <col min="9218" max="9472" width="9.140625" style="17"/>
    <col min="9473" max="9473" width="17.28515625" style="17" customWidth="1"/>
    <col min="9474" max="9728" width="9.140625" style="17"/>
    <col min="9729" max="9729" width="17.28515625" style="17" customWidth="1"/>
    <col min="9730" max="9984" width="9.140625" style="17"/>
    <col min="9985" max="9985" width="17.28515625" style="17" customWidth="1"/>
    <col min="9986" max="10240" width="9.140625" style="17"/>
    <col min="10241" max="10241" width="17.28515625" style="17" customWidth="1"/>
    <col min="10242" max="10496" width="9.140625" style="17"/>
    <col min="10497" max="10497" width="17.28515625" style="17" customWidth="1"/>
    <col min="10498" max="10752" width="9.140625" style="17"/>
    <col min="10753" max="10753" width="17.28515625" style="17" customWidth="1"/>
    <col min="10754" max="11008" width="9.140625" style="17"/>
    <col min="11009" max="11009" width="17.28515625" style="17" customWidth="1"/>
    <col min="11010" max="11264" width="9.140625" style="17"/>
    <col min="11265" max="11265" width="17.28515625" style="17" customWidth="1"/>
    <col min="11266" max="11520" width="9.140625" style="17"/>
    <col min="11521" max="11521" width="17.28515625" style="17" customWidth="1"/>
    <col min="11522" max="11776" width="9.140625" style="17"/>
    <col min="11777" max="11777" width="17.28515625" style="17" customWidth="1"/>
    <col min="11778" max="12032" width="9.140625" style="17"/>
    <col min="12033" max="12033" width="17.28515625" style="17" customWidth="1"/>
    <col min="12034" max="12288" width="9.140625" style="17"/>
    <col min="12289" max="12289" width="17.28515625" style="17" customWidth="1"/>
    <col min="12290" max="12544" width="9.140625" style="17"/>
    <col min="12545" max="12545" width="17.28515625" style="17" customWidth="1"/>
    <col min="12546" max="12800" width="9.140625" style="17"/>
    <col min="12801" max="12801" width="17.28515625" style="17" customWidth="1"/>
    <col min="12802" max="13056" width="9.140625" style="17"/>
    <col min="13057" max="13057" width="17.28515625" style="17" customWidth="1"/>
    <col min="13058" max="13312" width="9.140625" style="17"/>
    <col min="13313" max="13313" width="17.28515625" style="17" customWidth="1"/>
    <col min="13314" max="13568" width="9.140625" style="17"/>
    <col min="13569" max="13569" width="17.28515625" style="17" customWidth="1"/>
    <col min="13570" max="13824" width="9.140625" style="17"/>
    <col min="13825" max="13825" width="17.28515625" style="17" customWidth="1"/>
    <col min="13826" max="14080" width="9.140625" style="17"/>
    <col min="14081" max="14081" width="17.28515625" style="17" customWidth="1"/>
    <col min="14082" max="14336" width="9.140625" style="17"/>
    <col min="14337" max="14337" width="17.28515625" style="17" customWidth="1"/>
    <col min="14338" max="14592" width="9.140625" style="17"/>
    <col min="14593" max="14593" width="17.28515625" style="17" customWidth="1"/>
    <col min="14594" max="14848" width="9.140625" style="17"/>
    <col min="14849" max="14849" width="17.28515625" style="17" customWidth="1"/>
    <col min="14850" max="15104" width="9.140625" style="17"/>
    <col min="15105" max="15105" width="17.28515625" style="17" customWidth="1"/>
    <col min="15106" max="15360" width="9.140625" style="17"/>
    <col min="15361" max="15361" width="17.28515625" style="17" customWidth="1"/>
    <col min="15362" max="15616" width="9.140625" style="17"/>
    <col min="15617" max="15617" width="17.28515625" style="17" customWidth="1"/>
    <col min="15618" max="15872" width="9.140625" style="17"/>
    <col min="15873" max="15873" width="17.28515625" style="17" customWidth="1"/>
    <col min="15874" max="16128" width="9.140625" style="17"/>
    <col min="16129" max="16129" width="17.28515625" style="17" customWidth="1"/>
    <col min="16130" max="16384" width="9.140625" style="17"/>
  </cols>
  <sheetData>
    <row r="2" spans="1:14" ht="18" customHeight="1" x14ac:dyDescent="0.2">
      <c r="A2" s="82" t="s">
        <v>59</v>
      </c>
    </row>
    <row r="3" spans="1:14" ht="23.25" customHeight="1" x14ac:dyDescent="0.2"/>
    <row r="4" spans="1:14" x14ac:dyDescent="0.2">
      <c r="A4" s="83" t="s">
        <v>60</v>
      </c>
    </row>
    <row r="5" spans="1:14" ht="15" customHeight="1" x14ac:dyDescent="0.2">
      <c r="A5" s="1041" t="s">
        <v>61</v>
      </c>
      <c r="B5" s="1041"/>
      <c r="C5" s="1041"/>
      <c r="D5" s="1041"/>
      <c r="E5" s="1041"/>
      <c r="F5" s="1041"/>
      <c r="G5" s="1041"/>
      <c r="H5" s="1041"/>
      <c r="I5" s="1041"/>
      <c r="J5" s="1041"/>
      <c r="K5" s="1041"/>
      <c r="L5" s="1041"/>
      <c r="M5" s="1041"/>
      <c r="N5" s="1041"/>
    </row>
    <row r="6" spans="1:14" ht="52.5" customHeight="1" x14ac:dyDescent="0.2">
      <c r="A6" s="1041"/>
      <c r="B6" s="1041"/>
      <c r="C6" s="1041"/>
      <c r="D6" s="1041"/>
      <c r="E6" s="1041"/>
      <c r="F6" s="1041"/>
      <c r="G6" s="1041"/>
      <c r="H6" s="1041"/>
      <c r="I6" s="1041"/>
      <c r="J6" s="1041"/>
      <c r="K6" s="1041"/>
      <c r="L6" s="1041"/>
      <c r="M6" s="1041"/>
      <c r="N6" s="1041"/>
    </row>
  </sheetData>
  <customSheetViews>
    <customSheetView guid="{53E72506-0B1D-4F4A-A157-6DE69D2E678D}" showPageBreaks="1" showGridLines="0" printArea="1" view="pageBreakPreview">
      <selection activeCell="P11" sqref="P11"/>
      <pageMargins left="0.39370078740157483" right="0.39370078740157483" top="0.59055118110236227" bottom="0.39370078740157483" header="0.31496062992125984" footer="0.31496062992125984"/>
      <pageSetup paperSize="9" firstPageNumber="152" orientation="landscape" useFirstPageNumber="1" r:id="rId1"/>
      <headerFooter alignWithMargins="0">
        <oddHeader>&amp;L&amp;"Tahoma,Kurzíva"&amp;9Závěrečný účet za rok 2013</oddHeader>
        <oddFooter>&amp;C&amp;"Tahoma,Obyčejné"&amp;P</oddFooter>
      </headerFooter>
    </customSheetView>
  </customSheetViews>
  <mergeCells count="2">
    <mergeCell ref="A5:N5"/>
    <mergeCell ref="A6:N6"/>
  </mergeCells>
  <pageMargins left="0.39370078740157483" right="0.39370078740157483" top="0.59055118110236227" bottom="0.39370078740157483" header="0.31496062992125984" footer="0.31496062992125984"/>
  <pageSetup paperSize="9" firstPageNumber="158" orientation="landscape" useFirstPageNumber="1" r:id="rId2"/>
  <headerFooter alignWithMargins="0">
    <oddHeader>&amp;L&amp;"Tahoma,Kurzíva"&amp;9Závěrečný účet za rok 2015</oddHeader>
    <oddFooter>&amp;C&amp;"Tahoma,Obyčejné"&amp;P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2"/>
  <sheetViews>
    <sheetView view="pageBreakPreview" topLeftCell="A7" zoomScaleNormal="100" zoomScaleSheetLayoutView="100" workbookViewId="0">
      <selection activeCell="F312" sqref="F312"/>
    </sheetView>
  </sheetViews>
  <sheetFormatPr defaultRowHeight="12.75" x14ac:dyDescent="0.2"/>
  <cols>
    <col min="1" max="1" width="8.28515625" style="183" customWidth="1"/>
    <col min="2" max="2" width="10" style="183" customWidth="1"/>
    <col min="3" max="3" width="80.7109375" style="183" customWidth="1"/>
    <col min="4" max="6" width="15.7109375" style="178" customWidth="1"/>
    <col min="7" max="7" width="9.85546875" style="364" customWidth="1"/>
    <col min="8" max="8" width="9.140625" style="183"/>
    <col min="9" max="15" width="9.140625" style="336"/>
    <col min="16" max="16384" width="9.140625" style="183"/>
  </cols>
  <sheetData>
    <row r="1" spans="1:15" customFormat="1" x14ac:dyDescent="0.2">
      <c r="A1" s="182"/>
      <c r="B1" s="181"/>
      <c r="C1" s="180"/>
      <c r="D1" s="179"/>
      <c r="E1" s="179"/>
      <c r="F1" s="178"/>
      <c r="G1" s="177"/>
      <c r="H1" s="176"/>
      <c r="I1" s="95"/>
      <c r="J1" s="95"/>
      <c r="K1" s="95"/>
      <c r="L1" s="95"/>
      <c r="M1" s="95"/>
      <c r="N1" s="95"/>
      <c r="O1" s="95"/>
    </row>
    <row r="2" spans="1:15" customFormat="1" ht="18" customHeight="1" x14ac:dyDescent="0.2">
      <c r="A2" s="1042" t="s">
        <v>1173</v>
      </c>
      <c r="B2" s="1042"/>
      <c r="C2" s="1042"/>
      <c r="D2" s="1042"/>
      <c r="E2" s="1042"/>
      <c r="F2" s="1042"/>
      <c r="G2" s="1042"/>
      <c r="I2" s="95"/>
      <c r="J2" s="95"/>
      <c r="K2" s="95"/>
      <c r="L2" s="95"/>
      <c r="M2" s="95"/>
      <c r="N2" s="95"/>
      <c r="O2" s="95"/>
    </row>
    <row r="3" spans="1:15" customFormat="1" x14ac:dyDescent="0.2">
      <c r="D3" s="96"/>
      <c r="E3" s="96"/>
      <c r="F3" s="96"/>
      <c r="G3" s="175"/>
      <c r="I3" s="95"/>
      <c r="J3" s="95"/>
      <c r="K3" s="95"/>
      <c r="L3" s="95"/>
      <c r="M3" s="95"/>
      <c r="N3" s="95"/>
      <c r="O3" s="95"/>
    </row>
    <row r="4" spans="1:15" s="95" customFormat="1" ht="18" customHeight="1" x14ac:dyDescent="0.2">
      <c r="A4" s="1043" t="s">
        <v>175</v>
      </c>
      <c r="B4" s="1043"/>
      <c r="C4" s="1043"/>
      <c r="D4" s="1043"/>
      <c r="E4" s="1043"/>
      <c r="F4" s="1043"/>
      <c r="G4" s="1043"/>
      <c r="H4"/>
    </row>
    <row r="5" spans="1:15" customFormat="1" ht="15" x14ac:dyDescent="0.2">
      <c r="A5" s="318"/>
      <c r="B5" s="318"/>
      <c r="C5" s="318"/>
      <c r="D5" s="318"/>
      <c r="E5" s="318"/>
      <c r="F5" s="318"/>
      <c r="G5" s="318"/>
      <c r="I5" s="95"/>
      <c r="J5" s="95"/>
      <c r="K5" s="95"/>
      <c r="L5" s="95"/>
      <c r="M5" s="95"/>
      <c r="N5" s="95"/>
      <c r="O5" s="95"/>
    </row>
    <row r="6" spans="1:15" customFormat="1" ht="18" customHeight="1" x14ac:dyDescent="0.2">
      <c r="A6" s="174" t="s">
        <v>5</v>
      </c>
      <c r="B6" s="173"/>
      <c r="C6" s="173"/>
      <c r="D6" s="172"/>
      <c r="E6" s="172"/>
      <c r="F6" s="172"/>
      <c r="G6" s="171"/>
      <c r="H6" s="161"/>
      <c r="I6" s="163"/>
      <c r="J6" s="95"/>
      <c r="K6" s="95"/>
      <c r="L6" s="95"/>
      <c r="M6" s="95"/>
      <c r="N6" s="95"/>
      <c r="O6" s="95"/>
    </row>
    <row r="7" spans="1:15" s="95" customFormat="1" ht="15.75" thickBot="1" x14ac:dyDescent="0.25">
      <c r="A7" s="170"/>
      <c r="B7" s="169"/>
      <c r="C7" s="169"/>
      <c r="D7" s="168"/>
      <c r="E7" s="168"/>
      <c r="F7" s="168"/>
      <c r="G7" s="142" t="s">
        <v>2</v>
      </c>
      <c r="H7"/>
    </row>
    <row r="8" spans="1:15" s="336" customFormat="1" ht="39" customHeight="1" thickBot="1" x14ac:dyDescent="0.25">
      <c r="A8" s="167" t="s">
        <v>89</v>
      </c>
      <c r="B8" s="166" t="s">
        <v>88</v>
      </c>
      <c r="C8" s="166" t="s">
        <v>87</v>
      </c>
      <c r="D8" s="165" t="s">
        <v>86</v>
      </c>
      <c r="E8" s="165" t="s">
        <v>85</v>
      </c>
      <c r="F8" s="165" t="s">
        <v>1</v>
      </c>
      <c r="G8" s="164" t="s">
        <v>84</v>
      </c>
      <c r="H8" s="199"/>
    </row>
    <row r="9" spans="1:15" s="336" customFormat="1" ht="13.5" customHeight="1" x14ac:dyDescent="0.2">
      <c r="A9" s="128" t="s">
        <v>100</v>
      </c>
      <c r="B9" s="337">
        <v>1111</v>
      </c>
      <c r="C9" s="126" t="s">
        <v>174</v>
      </c>
      <c r="D9" s="125">
        <v>1160000</v>
      </c>
      <c r="E9" s="125">
        <v>1235000</v>
      </c>
      <c r="F9" s="125">
        <v>1279680</v>
      </c>
      <c r="G9" s="124">
        <v>103.6</v>
      </c>
      <c r="H9" s="183"/>
    </row>
    <row r="10" spans="1:15" s="336" customFormat="1" x14ac:dyDescent="0.2">
      <c r="A10" s="128" t="s">
        <v>100</v>
      </c>
      <c r="B10" s="337">
        <v>1112</v>
      </c>
      <c r="C10" s="126" t="s">
        <v>173</v>
      </c>
      <c r="D10" s="125">
        <v>15000</v>
      </c>
      <c r="E10" s="125">
        <v>15000</v>
      </c>
      <c r="F10" s="125">
        <v>35075</v>
      </c>
      <c r="G10" s="124">
        <v>233.8</v>
      </c>
      <c r="H10" s="183"/>
    </row>
    <row r="11" spans="1:15" s="336" customFormat="1" x14ac:dyDescent="0.2">
      <c r="A11" s="128" t="s">
        <v>100</v>
      </c>
      <c r="B11" s="337">
        <v>1113</v>
      </c>
      <c r="C11" s="126" t="s">
        <v>172</v>
      </c>
      <c r="D11" s="125">
        <v>125000</v>
      </c>
      <c r="E11" s="125">
        <v>125000</v>
      </c>
      <c r="F11" s="125">
        <v>138041</v>
      </c>
      <c r="G11" s="124">
        <v>110.4</v>
      </c>
      <c r="H11" s="183"/>
    </row>
    <row r="12" spans="1:15" s="336" customFormat="1" x14ac:dyDescent="0.2">
      <c r="A12" s="128" t="s">
        <v>100</v>
      </c>
      <c r="B12" s="337">
        <v>1121</v>
      </c>
      <c r="C12" s="126" t="s">
        <v>171</v>
      </c>
      <c r="D12" s="125">
        <v>1200000</v>
      </c>
      <c r="E12" s="125">
        <v>1325000</v>
      </c>
      <c r="F12" s="125">
        <v>1426554</v>
      </c>
      <c r="G12" s="124">
        <v>107.7</v>
      </c>
      <c r="H12" s="183"/>
    </row>
    <row r="13" spans="1:15" s="336" customFormat="1" x14ac:dyDescent="0.2">
      <c r="A13" s="128" t="s">
        <v>100</v>
      </c>
      <c r="B13" s="337">
        <v>1123</v>
      </c>
      <c r="C13" s="126" t="s">
        <v>170</v>
      </c>
      <c r="D13" s="125">
        <v>29500</v>
      </c>
      <c r="E13" s="125">
        <v>21632</v>
      </c>
      <c r="F13" s="125">
        <v>21632</v>
      </c>
      <c r="G13" s="124">
        <v>100</v>
      </c>
      <c r="H13" s="183"/>
    </row>
    <row r="14" spans="1:15" s="336" customFormat="1" x14ac:dyDescent="0.2">
      <c r="A14" s="128" t="s">
        <v>100</v>
      </c>
      <c r="B14" s="337">
        <v>1211</v>
      </c>
      <c r="C14" s="126" t="s">
        <v>169</v>
      </c>
      <c r="D14" s="125">
        <v>2800000</v>
      </c>
      <c r="E14" s="125">
        <v>2850000</v>
      </c>
      <c r="F14" s="125">
        <v>2931597</v>
      </c>
      <c r="G14" s="124">
        <v>102.9</v>
      </c>
      <c r="H14" s="183"/>
    </row>
    <row r="15" spans="1:15" s="336" customFormat="1" ht="13.5" thickBot="1" x14ac:dyDescent="0.25">
      <c r="A15" s="123" t="s">
        <v>100</v>
      </c>
      <c r="B15" s="338">
        <v>1361</v>
      </c>
      <c r="C15" s="121" t="s">
        <v>168</v>
      </c>
      <c r="D15" s="120">
        <v>1450</v>
      </c>
      <c r="E15" s="120">
        <v>2639</v>
      </c>
      <c r="F15" s="120">
        <v>2688</v>
      </c>
      <c r="G15" s="119">
        <v>101.9</v>
      </c>
      <c r="H15" s="183"/>
    </row>
    <row r="16" spans="1:15" s="161" customFormat="1" x14ac:dyDescent="0.2">
      <c r="D16" s="160"/>
      <c r="E16" s="160"/>
      <c r="F16" s="160"/>
      <c r="G16" s="159"/>
      <c r="I16" s="163"/>
      <c r="J16" s="163"/>
      <c r="K16" s="163"/>
      <c r="L16" s="163"/>
      <c r="M16" s="163"/>
      <c r="N16" s="163"/>
      <c r="O16" s="163"/>
    </row>
    <row r="17" spans="1:15" customFormat="1" x14ac:dyDescent="0.2">
      <c r="A17" s="153"/>
      <c r="B17" s="153"/>
      <c r="C17" s="152"/>
      <c r="D17" s="151"/>
      <c r="E17" s="151"/>
      <c r="F17" s="151"/>
      <c r="G17" s="150"/>
      <c r="I17" s="95"/>
      <c r="J17" s="95"/>
      <c r="K17" s="95"/>
      <c r="L17" s="95"/>
      <c r="M17" s="95"/>
      <c r="N17" s="95"/>
      <c r="O17" s="95"/>
    </row>
    <row r="18" spans="1:15" customFormat="1" ht="15" x14ac:dyDescent="0.2">
      <c r="A18" s="145" t="s">
        <v>6</v>
      </c>
      <c r="B18" s="144"/>
      <c r="C18" s="144"/>
      <c r="D18" s="143"/>
      <c r="E18" s="143"/>
      <c r="F18" s="143"/>
      <c r="G18" s="149"/>
      <c r="I18" s="95"/>
      <c r="J18" s="95"/>
      <c r="K18" s="95"/>
      <c r="L18" s="95"/>
      <c r="M18" s="95"/>
      <c r="N18" s="95"/>
      <c r="O18" s="95"/>
    </row>
    <row r="19" spans="1:15" customFormat="1" ht="12.75" customHeight="1" thickBot="1" x14ac:dyDescent="0.25">
      <c r="A19" s="145"/>
      <c r="B19" s="144"/>
      <c r="C19" s="144"/>
      <c r="D19" s="143"/>
      <c r="E19" s="143"/>
      <c r="F19" s="143"/>
      <c r="G19" s="142" t="s">
        <v>2</v>
      </c>
      <c r="I19" s="95"/>
      <c r="J19" s="95"/>
      <c r="K19" s="95"/>
      <c r="L19" s="95"/>
      <c r="M19" s="95"/>
      <c r="N19" s="95"/>
      <c r="O19" s="95"/>
    </row>
    <row r="20" spans="1:15" s="336" customFormat="1" ht="39" customHeight="1" thickBot="1" x14ac:dyDescent="0.25">
      <c r="A20" s="167" t="s">
        <v>89</v>
      </c>
      <c r="B20" s="166" t="s">
        <v>88</v>
      </c>
      <c r="C20" s="166" t="s">
        <v>87</v>
      </c>
      <c r="D20" s="165" t="s">
        <v>86</v>
      </c>
      <c r="E20" s="165" t="s">
        <v>85</v>
      </c>
      <c r="F20" s="165" t="s">
        <v>1</v>
      </c>
      <c r="G20" s="164" t="s">
        <v>84</v>
      </c>
      <c r="H20" s="199"/>
    </row>
    <row r="21" spans="1:15" s="336" customFormat="1" ht="13.5" customHeight="1" x14ac:dyDescent="0.2">
      <c r="A21" s="339">
        <v>1039</v>
      </c>
      <c r="B21" s="337">
        <v>2212</v>
      </c>
      <c r="C21" s="126" t="s">
        <v>115</v>
      </c>
      <c r="D21" s="125">
        <v>0</v>
      </c>
      <c r="E21" s="125">
        <v>42</v>
      </c>
      <c r="F21" s="125">
        <v>42</v>
      </c>
      <c r="G21" s="124">
        <v>100</v>
      </c>
      <c r="H21" s="183"/>
    </row>
    <row r="22" spans="1:15" s="336" customFormat="1" x14ac:dyDescent="0.2">
      <c r="A22" s="345">
        <v>1039</v>
      </c>
      <c r="B22" s="157"/>
      <c r="C22" s="346" t="s">
        <v>167</v>
      </c>
      <c r="D22" s="347">
        <v>0</v>
      </c>
      <c r="E22" s="347">
        <v>42</v>
      </c>
      <c r="F22" s="347">
        <v>42</v>
      </c>
      <c r="G22" s="348">
        <v>100</v>
      </c>
      <c r="H22" s="196"/>
    </row>
    <row r="23" spans="1:15" s="336" customFormat="1" x14ac:dyDescent="0.2">
      <c r="A23" s="353"/>
      <c r="B23" s="354"/>
      <c r="C23" s="354"/>
      <c r="D23" s="355"/>
      <c r="E23" s="355"/>
      <c r="F23" s="355"/>
      <c r="G23" s="356"/>
      <c r="H23" s="196"/>
    </row>
    <row r="24" spans="1:15" x14ac:dyDescent="0.2">
      <c r="A24" s="349">
        <v>1070</v>
      </c>
      <c r="B24" s="350">
        <v>2324</v>
      </c>
      <c r="C24" s="351" t="s">
        <v>114</v>
      </c>
      <c r="D24" s="215">
        <v>0</v>
      </c>
      <c r="E24" s="215">
        <v>0</v>
      </c>
      <c r="F24" s="215">
        <v>0</v>
      </c>
      <c r="G24" s="352">
        <v>0</v>
      </c>
      <c r="H24" s="196"/>
    </row>
    <row r="25" spans="1:15" x14ac:dyDescent="0.2">
      <c r="A25" s="345">
        <v>1070</v>
      </c>
      <c r="B25" s="157"/>
      <c r="C25" s="346" t="s">
        <v>166</v>
      </c>
      <c r="D25" s="347">
        <v>0</v>
      </c>
      <c r="E25" s="347">
        <v>0</v>
      </c>
      <c r="F25" s="347">
        <v>0</v>
      </c>
      <c r="G25" s="348">
        <v>0</v>
      </c>
      <c r="H25" s="196"/>
    </row>
    <row r="26" spans="1:15" x14ac:dyDescent="0.2">
      <c r="A26" s="353"/>
      <c r="B26" s="354"/>
      <c r="C26" s="354"/>
      <c r="D26" s="355"/>
      <c r="E26" s="355"/>
      <c r="F26" s="355"/>
      <c r="G26" s="356"/>
      <c r="H26" s="196"/>
    </row>
    <row r="27" spans="1:15" x14ac:dyDescent="0.2">
      <c r="A27" s="349">
        <v>2143</v>
      </c>
      <c r="B27" s="350">
        <v>2111</v>
      </c>
      <c r="C27" s="351" t="s">
        <v>119</v>
      </c>
      <c r="D27" s="215">
        <v>0</v>
      </c>
      <c r="E27" s="215">
        <v>505</v>
      </c>
      <c r="F27" s="215">
        <v>505</v>
      </c>
      <c r="G27" s="352">
        <v>100</v>
      </c>
      <c r="H27" s="196"/>
    </row>
    <row r="28" spans="1:15" x14ac:dyDescent="0.2">
      <c r="A28" s="349">
        <v>2143</v>
      </c>
      <c r="B28" s="350">
        <v>2211</v>
      </c>
      <c r="C28" s="351" t="s">
        <v>116</v>
      </c>
      <c r="D28" s="215">
        <v>0</v>
      </c>
      <c r="E28" s="215">
        <v>130</v>
      </c>
      <c r="F28" s="215">
        <v>25</v>
      </c>
      <c r="G28" s="352">
        <v>19.2</v>
      </c>
      <c r="H28" s="196"/>
    </row>
    <row r="29" spans="1:15" x14ac:dyDescent="0.2">
      <c r="A29" s="349">
        <v>2143</v>
      </c>
      <c r="B29" s="350">
        <v>2212</v>
      </c>
      <c r="C29" s="351" t="s">
        <v>115</v>
      </c>
      <c r="D29" s="215">
        <v>0</v>
      </c>
      <c r="E29" s="215">
        <v>313</v>
      </c>
      <c r="F29" s="215">
        <v>313</v>
      </c>
      <c r="G29" s="352">
        <v>100</v>
      </c>
      <c r="H29" s="196"/>
    </row>
    <row r="30" spans="1:15" x14ac:dyDescent="0.2">
      <c r="A30" s="349">
        <v>2143</v>
      </c>
      <c r="B30" s="350">
        <v>2324</v>
      </c>
      <c r="C30" s="351" t="s">
        <v>114</v>
      </c>
      <c r="D30" s="215">
        <v>0</v>
      </c>
      <c r="E30" s="215">
        <v>13</v>
      </c>
      <c r="F30" s="215">
        <v>13</v>
      </c>
      <c r="G30" s="352">
        <v>100</v>
      </c>
      <c r="H30" s="196"/>
    </row>
    <row r="31" spans="1:15" x14ac:dyDescent="0.2">
      <c r="A31" s="349">
        <v>2143</v>
      </c>
      <c r="B31" s="350">
        <v>2329</v>
      </c>
      <c r="C31" s="351" t="s">
        <v>112</v>
      </c>
      <c r="D31" s="215">
        <v>0</v>
      </c>
      <c r="E31" s="215">
        <v>5000</v>
      </c>
      <c r="F31" s="215">
        <v>5000</v>
      </c>
      <c r="G31" s="352">
        <v>100</v>
      </c>
      <c r="H31" s="196"/>
    </row>
    <row r="32" spans="1:15" x14ac:dyDescent="0.2">
      <c r="A32" s="345">
        <v>2143</v>
      </c>
      <c r="B32" s="157"/>
      <c r="C32" s="346" t="s">
        <v>0</v>
      </c>
      <c r="D32" s="347">
        <v>0</v>
      </c>
      <c r="E32" s="347">
        <v>5961</v>
      </c>
      <c r="F32" s="347">
        <v>5856</v>
      </c>
      <c r="G32" s="348">
        <v>98.2</v>
      </c>
      <c r="H32" s="196"/>
    </row>
    <row r="33" spans="1:8" x14ac:dyDescent="0.2">
      <c r="A33" s="353"/>
      <c r="B33" s="354"/>
      <c r="C33" s="354"/>
      <c r="D33" s="355"/>
      <c r="E33" s="355"/>
      <c r="F33" s="355"/>
      <c r="G33" s="356"/>
      <c r="H33" s="196"/>
    </row>
    <row r="34" spans="1:8" x14ac:dyDescent="0.2">
      <c r="A34" s="339">
        <v>2212</v>
      </c>
      <c r="B34" s="337">
        <v>2212</v>
      </c>
      <c r="C34" s="126" t="s">
        <v>115</v>
      </c>
      <c r="D34" s="125">
        <v>0</v>
      </c>
      <c r="E34" s="125">
        <v>1979</v>
      </c>
      <c r="F34" s="125">
        <v>1979</v>
      </c>
      <c r="G34" s="124">
        <v>100</v>
      </c>
    </row>
    <row r="35" spans="1:8" x14ac:dyDescent="0.2">
      <c r="A35" s="339">
        <v>2212</v>
      </c>
      <c r="B35" s="337">
        <v>2310</v>
      </c>
      <c r="C35" s="126" t="s">
        <v>145</v>
      </c>
      <c r="D35" s="125">
        <v>0</v>
      </c>
      <c r="E35" s="125">
        <v>1669</v>
      </c>
      <c r="F35" s="125">
        <v>1669</v>
      </c>
      <c r="G35" s="124">
        <v>100</v>
      </c>
    </row>
    <row r="36" spans="1:8" x14ac:dyDescent="0.2">
      <c r="A36" s="339">
        <v>2212</v>
      </c>
      <c r="B36" s="337">
        <v>2324</v>
      </c>
      <c r="C36" s="126" t="s">
        <v>114</v>
      </c>
      <c r="D36" s="125">
        <v>0</v>
      </c>
      <c r="E36" s="125">
        <v>0</v>
      </c>
      <c r="F36" s="125">
        <v>91</v>
      </c>
      <c r="G36" s="124">
        <v>0</v>
      </c>
    </row>
    <row r="37" spans="1:8" x14ac:dyDescent="0.2">
      <c r="A37" s="339">
        <v>2212</v>
      </c>
      <c r="B37" s="337">
        <v>2329</v>
      </c>
      <c r="C37" s="126" t="s">
        <v>112</v>
      </c>
      <c r="D37" s="125">
        <v>0</v>
      </c>
      <c r="E37" s="125">
        <v>0</v>
      </c>
      <c r="F37" s="125">
        <v>1</v>
      </c>
      <c r="G37" s="124">
        <v>0</v>
      </c>
    </row>
    <row r="38" spans="1:8" x14ac:dyDescent="0.2">
      <c r="A38" s="340">
        <v>2212</v>
      </c>
      <c r="B38" s="136"/>
      <c r="C38" s="135" t="s">
        <v>164</v>
      </c>
      <c r="D38" s="134">
        <v>0</v>
      </c>
      <c r="E38" s="134">
        <v>3648</v>
      </c>
      <c r="F38" s="134">
        <v>3740</v>
      </c>
      <c r="G38" s="133">
        <v>102.5</v>
      </c>
    </row>
    <row r="39" spans="1:8" x14ac:dyDescent="0.2">
      <c r="A39" s="341"/>
      <c r="B39" s="342"/>
      <c r="C39" s="342"/>
      <c r="D39" s="343"/>
      <c r="E39" s="343"/>
      <c r="F39" s="343"/>
      <c r="G39" s="344"/>
    </row>
    <row r="40" spans="1:8" x14ac:dyDescent="0.2">
      <c r="A40" s="339">
        <v>2221</v>
      </c>
      <c r="B40" s="337">
        <v>2212</v>
      </c>
      <c r="C40" s="126" t="s">
        <v>115</v>
      </c>
      <c r="D40" s="125">
        <v>0</v>
      </c>
      <c r="E40" s="125">
        <v>384</v>
      </c>
      <c r="F40" s="125">
        <v>417</v>
      </c>
      <c r="G40" s="124">
        <v>108.6</v>
      </c>
    </row>
    <row r="41" spans="1:8" x14ac:dyDescent="0.2">
      <c r="A41" s="340">
        <v>2221</v>
      </c>
      <c r="B41" s="136"/>
      <c r="C41" s="135" t="s">
        <v>163</v>
      </c>
      <c r="D41" s="134">
        <v>0</v>
      </c>
      <c r="E41" s="134">
        <v>384</v>
      </c>
      <c r="F41" s="134">
        <v>417</v>
      </c>
      <c r="G41" s="133">
        <v>108.6</v>
      </c>
    </row>
    <row r="42" spans="1:8" x14ac:dyDescent="0.2">
      <c r="A42" s="341"/>
      <c r="B42" s="342"/>
      <c r="C42" s="342"/>
      <c r="D42" s="343"/>
      <c r="E42" s="343"/>
      <c r="F42" s="343"/>
      <c r="G42" s="344"/>
    </row>
    <row r="43" spans="1:8" x14ac:dyDescent="0.2">
      <c r="A43" s="339">
        <v>2229</v>
      </c>
      <c r="B43" s="337">
        <v>2212</v>
      </c>
      <c r="C43" s="126" t="s">
        <v>115</v>
      </c>
      <c r="D43" s="125">
        <v>5000</v>
      </c>
      <c r="E43" s="125">
        <v>10770</v>
      </c>
      <c r="F43" s="125">
        <v>11694</v>
      </c>
      <c r="G43" s="124">
        <v>108.6</v>
      </c>
    </row>
    <row r="44" spans="1:8" x14ac:dyDescent="0.2">
      <c r="A44" s="339">
        <v>2229</v>
      </c>
      <c r="B44" s="337">
        <v>2324</v>
      </c>
      <c r="C44" s="126" t="s">
        <v>114</v>
      </c>
      <c r="D44" s="125">
        <v>0</v>
      </c>
      <c r="E44" s="125">
        <v>592</v>
      </c>
      <c r="F44" s="125">
        <v>638</v>
      </c>
      <c r="G44" s="124">
        <v>107.8</v>
      </c>
    </row>
    <row r="45" spans="1:8" x14ac:dyDescent="0.2">
      <c r="A45" s="339">
        <v>2229</v>
      </c>
      <c r="B45" s="337">
        <v>2329</v>
      </c>
      <c r="C45" s="126" t="s">
        <v>112</v>
      </c>
      <c r="D45" s="125">
        <v>0</v>
      </c>
      <c r="E45" s="125">
        <v>109</v>
      </c>
      <c r="F45" s="125">
        <v>114</v>
      </c>
      <c r="G45" s="124">
        <v>104.6</v>
      </c>
    </row>
    <row r="46" spans="1:8" x14ac:dyDescent="0.2">
      <c r="A46" s="340">
        <v>2229</v>
      </c>
      <c r="B46" s="136"/>
      <c r="C46" s="135" t="s">
        <v>162</v>
      </c>
      <c r="D46" s="134">
        <v>5000</v>
      </c>
      <c r="E46" s="134">
        <v>11471</v>
      </c>
      <c r="F46" s="134">
        <v>12446</v>
      </c>
      <c r="G46" s="133">
        <v>108.5</v>
      </c>
    </row>
    <row r="47" spans="1:8" x14ac:dyDescent="0.2">
      <c r="A47" s="341"/>
      <c r="B47" s="342"/>
      <c r="C47" s="342"/>
      <c r="D47" s="343"/>
      <c r="E47" s="343"/>
      <c r="F47" s="343"/>
      <c r="G47" s="344"/>
    </row>
    <row r="48" spans="1:8" x14ac:dyDescent="0.2">
      <c r="A48" s="339">
        <v>2242</v>
      </c>
      <c r="B48" s="337">
        <v>2212</v>
      </c>
      <c r="C48" s="126" t="s">
        <v>115</v>
      </c>
      <c r="D48" s="125">
        <v>0</v>
      </c>
      <c r="E48" s="125">
        <v>710</v>
      </c>
      <c r="F48" s="125">
        <v>710</v>
      </c>
      <c r="G48" s="124">
        <v>100</v>
      </c>
    </row>
    <row r="49" spans="1:7" x14ac:dyDescent="0.2">
      <c r="A49" s="340">
        <v>2242</v>
      </c>
      <c r="B49" s="136"/>
      <c r="C49" s="135" t="s">
        <v>161</v>
      </c>
      <c r="D49" s="134">
        <v>0</v>
      </c>
      <c r="E49" s="134">
        <v>710</v>
      </c>
      <c r="F49" s="134">
        <v>710</v>
      </c>
      <c r="G49" s="133">
        <v>100</v>
      </c>
    </row>
    <row r="50" spans="1:7" x14ac:dyDescent="0.2">
      <c r="A50" s="341"/>
      <c r="B50" s="342"/>
      <c r="C50" s="342"/>
      <c r="D50" s="343"/>
      <c r="E50" s="343"/>
      <c r="F50" s="343"/>
      <c r="G50" s="344"/>
    </row>
    <row r="51" spans="1:7" x14ac:dyDescent="0.2">
      <c r="A51" s="339">
        <v>2251</v>
      </c>
      <c r="B51" s="337">
        <v>2132</v>
      </c>
      <c r="C51" s="126" t="s">
        <v>1174</v>
      </c>
      <c r="D51" s="125">
        <v>8954</v>
      </c>
      <c r="E51" s="125">
        <v>8954</v>
      </c>
      <c r="F51" s="125">
        <v>8954</v>
      </c>
      <c r="G51" s="124">
        <v>100</v>
      </c>
    </row>
    <row r="52" spans="1:7" x14ac:dyDescent="0.2">
      <c r="A52" s="339">
        <v>2251</v>
      </c>
      <c r="B52" s="337">
        <v>2310</v>
      </c>
      <c r="C52" s="126" t="s">
        <v>145</v>
      </c>
      <c r="D52" s="125">
        <v>0</v>
      </c>
      <c r="E52" s="125">
        <v>387</v>
      </c>
      <c r="F52" s="125">
        <v>387</v>
      </c>
      <c r="G52" s="124">
        <v>100</v>
      </c>
    </row>
    <row r="53" spans="1:7" x14ac:dyDescent="0.2">
      <c r="A53" s="339">
        <v>2251</v>
      </c>
      <c r="B53" s="337">
        <v>2324</v>
      </c>
      <c r="C53" s="126" t="s">
        <v>114</v>
      </c>
      <c r="D53" s="125">
        <v>0</v>
      </c>
      <c r="E53" s="125">
        <v>0</v>
      </c>
      <c r="F53" s="125">
        <v>4</v>
      </c>
      <c r="G53" s="124">
        <v>0</v>
      </c>
    </row>
    <row r="54" spans="1:7" x14ac:dyDescent="0.2">
      <c r="A54" s="340">
        <v>2251</v>
      </c>
      <c r="B54" s="136"/>
      <c r="C54" s="135" t="s">
        <v>160</v>
      </c>
      <c r="D54" s="134">
        <v>8954</v>
      </c>
      <c r="E54" s="134">
        <v>9341</v>
      </c>
      <c r="F54" s="134">
        <v>9345</v>
      </c>
      <c r="G54" s="133">
        <v>100</v>
      </c>
    </row>
    <row r="55" spans="1:7" x14ac:dyDescent="0.2">
      <c r="A55" s="341"/>
      <c r="B55" s="342"/>
      <c r="C55" s="342"/>
      <c r="D55" s="343"/>
      <c r="E55" s="343"/>
      <c r="F55" s="343"/>
      <c r="G55" s="344"/>
    </row>
    <row r="56" spans="1:7" x14ac:dyDescent="0.2">
      <c r="A56" s="339">
        <v>2399</v>
      </c>
      <c r="B56" s="337">
        <v>2211</v>
      </c>
      <c r="C56" s="126" t="s">
        <v>116</v>
      </c>
      <c r="D56" s="125">
        <v>0</v>
      </c>
      <c r="E56" s="125">
        <v>42</v>
      </c>
      <c r="F56" s="125">
        <v>42</v>
      </c>
      <c r="G56" s="124">
        <v>100</v>
      </c>
    </row>
    <row r="57" spans="1:7" x14ac:dyDescent="0.2">
      <c r="A57" s="339">
        <v>2399</v>
      </c>
      <c r="B57" s="337">
        <v>2342</v>
      </c>
      <c r="C57" s="126" t="s">
        <v>1175</v>
      </c>
      <c r="D57" s="125">
        <v>15000</v>
      </c>
      <c r="E57" s="125">
        <v>15000</v>
      </c>
      <c r="F57" s="125">
        <v>22089</v>
      </c>
      <c r="G57" s="124">
        <v>147.30000000000001</v>
      </c>
    </row>
    <row r="58" spans="1:7" x14ac:dyDescent="0.2">
      <c r="A58" s="340">
        <v>2399</v>
      </c>
      <c r="B58" s="136"/>
      <c r="C58" s="135" t="s">
        <v>159</v>
      </c>
      <c r="D58" s="134">
        <v>15000</v>
      </c>
      <c r="E58" s="134">
        <v>15042</v>
      </c>
      <c r="F58" s="134">
        <v>22131</v>
      </c>
      <c r="G58" s="133">
        <v>147.1</v>
      </c>
    </row>
    <row r="59" spans="1:7" x14ac:dyDescent="0.2">
      <c r="A59" s="341"/>
      <c r="B59" s="342"/>
      <c r="C59" s="342"/>
      <c r="D59" s="343"/>
      <c r="E59" s="343"/>
      <c r="F59" s="343"/>
      <c r="G59" s="344"/>
    </row>
    <row r="60" spans="1:7" x14ac:dyDescent="0.2">
      <c r="A60" s="339">
        <v>3111</v>
      </c>
      <c r="B60" s="337">
        <v>2212</v>
      </c>
      <c r="C60" s="126" t="s">
        <v>115</v>
      </c>
      <c r="D60" s="125">
        <v>0</v>
      </c>
      <c r="E60" s="125">
        <v>35</v>
      </c>
      <c r="F60" s="125">
        <v>45</v>
      </c>
      <c r="G60" s="124">
        <v>128.6</v>
      </c>
    </row>
    <row r="61" spans="1:7" x14ac:dyDescent="0.2">
      <c r="A61" s="339">
        <v>3111</v>
      </c>
      <c r="B61" s="337">
        <v>2229</v>
      </c>
      <c r="C61" s="126" t="s">
        <v>104</v>
      </c>
      <c r="D61" s="125">
        <v>0</v>
      </c>
      <c r="E61" s="125">
        <v>18</v>
      </c>
      <c r="F61" s="125">
        <v>18</v>
      </c>
      <c r="G61" s="124">
        <v>100</v>
      </c>
    </row>
    <row r="62" spans="1:7" x14ac:dyDescent="0.2">
      <c r="A62" s="340">
        <v>3111</v>
      </c>
      <c r="B62" s="136"/>
      <c r="C62" s="135" t="s">
        <v>158</v>
      </c>
      <c r="D62" s="134">
        <v>0</v>
      </c>
      <c r="E62" s="134">
        <v>53</v>
      </c>
      <c r="F62" s="134">
        <v>63</v>
      </c>
      <c r="G62" s="133">
        <v>118.9</v>
      </c>
    </row>
    <row r="63" spans="1:7" x14ac:dyDescent="0.2">
      <c r="A63" s="341"/>
      <c r="B63" s="342"/>
      <c r="C63" s="342"/>
      <c r="D63" s="343"/>
      <c r="E63" s="343"/>
      <c r="F63" s="343"/>
      <c r="G63" s="344"/>
    </row>
    <row r="64" spans="1:7" x14ac:dyDescent="0.2">
      <c r="A64" s="339">
        <v>3113</v>
      </c>
      <c r="B64" s="337">
        <v>2229</v>
      </c>
      <c r="C64" s="126" t="s">
        <v>104</v>
      </c>
      <c r="D64" s="125">
        <v>0</v>
      </c>
      <c r="E64" s="125">
        <v>10</v>
      </c>
      <c r="F64" s="125">
        <v>10</v>
      </c>
      <c r="G64" s="124">
        <v>100</v>
      </c>
    </row>
    <row r="65" spans="1:7" x14ac:dyDescent="0.2">
      <c r="A65" s="340">
        <v>3113</v>
      </c>
      <c r="B65" s="136"/>
      <c r="C65" s="135" t="s">
        <v>370</v>
      </c>
      <c r="D65" s="134">
        <v>0</v>
      </c>
      <c r="E65" s="134">
        <v>10</v>
      </c>
      <c r="F65" s="134">
        <v>10</v>
      </c>
      <c r="G65" s="133">
        <v>100</v>
      </c>
    </row>
    <row r="66" spans="1:7" x14ac:dyDescent="0.2">
      <c r="A66" s="341"/>
      <c r="B66" s="342"/>
      <c r="C66" s="342"/>
      <c r="D66" s="343"/>
      <c r="E66" s="343"/>
      <c r="F66" s="343"/>
      <c r="G66" s="344"/>
    </row>
    <row r="67" spans="1:7" x14ac:dyDescent="0.2">
      <c r="A67" s="339">
        <v>3121</v>
      </c>
      <c r="B67" s="337">
        <v>2122</v>
      </c>
      <c r="C67" s="126" t="s">
        <v>128</v>
      </c>
      <c r="D67" s="125">
        <v>1000</v>
      </c>
      <c r="E67" s="125">
        <v>1000</v>
      </c>
      <c r="F67" s="125">
        <v>1000</v>
      </c>
      <c r="G67" s="124">
        <v>100</v>
      </c>
    </row>
    <row r="68" spans="1:7" x14ac:dyDescent="0.2">
      <c r="A68" s="339">
        <v>3121</v>
      </c>
      <c r="B68" s="337">
        <v>2212</v>
      </c>
      <c r="C68" s="126" t="s">
        <v>115</v>
      </c>
      <c r="D68" s="125">
        <v>0</v>
      </c>
      <c r="E68" s="125">
        <v>130</v>
      </c>
      <c r="F68" s="125">
        <v>164</v>
      </c>
      <c r="G68" s="124">
        <v>126.2</v>
      </c>
    </row>
    <row r="69" spans="1:7" x14ac:dyDescent="0.2">
      <c r="A69" s="339">
        <v>3121</v>
      </c>
      <c r="B69" s="337">
        <v>2229</v>
      </c>
      <c r="C69" s="126" t="s">
        <v>104</v>
      </c>
      <c r="D69" s="125">
        <v>0</v>
      </c>
      <c r="E69" s="125">
        <v>79</v>
      </c>
      <c r="F69" s="125">
        <v>79</v>
      </c>
      <c r="G69" s="124">
        <v>100</v>
      </c>
    </row>
    <row r="70" spans="1:7" x14ac:dyDescent="0.2">
      <c r="A70" s="340">
        <v>3121</v>
      </c>
      <c r="B70" s="136"/>
      <c r="C70" s="135" t="s">
        <v>156</v>
      </c>
      <c r="D70" s="134">
        <v>1000</v>
      </c>
      <c r="E70" s="134">
        <v>1209</v>
      </c>
      <c r="F70" s="134">
        <v>1243</v>
      </c>
      <c r="G70" s="133">
        <v>102.8</v>
      </c>
    </row>
    <row r="71" spans="1:7" x14ac:dyDescent="0.2">
      <c r="A71" s="341"/>
      <c r="B71" s="342"/>
      <c r="C71" s="342"/>
      <c r="D71" s="343"/>
      <c r="E71" s="343"/>
      <c r="F71" s="343"/>
      <c r="G71" s="344"/>
    </row>
    <row r="72" spans="1:7" x14ac:dyDescent="0.2">
      <c r="A72" s="339">
        <v>3122</v>
      </c>
      <c r="B72" s="337">
        <v>2123</v>
      </c>
      <c r="C72" s="126" t="s">
        <v>152</v>
      </c>
      <c r="D72" s="125">
        <v>0</v>
      </c>
      <c r="E72" s="125">
        <v>115</v>
      </c>
      <c r="F72" s="125">
        <v>115</v>
      </c>
      <c r="G72" s="124">
        <v>100</v>
      </c>
    </row>
    <row r="73" spans="1:7" x14ac:dyDescent="0.2">
      <c r="A73" s="339">
        <v>3122</v>
      </c>
      <c r="B73" s="337">
        <v>2212</v>
      </c>
      <c r="C73" s="126" t="s">
        <v>115</v>
      </c>
      <c r="D73" s="125">
        <v>0</v>
      </c>
      <c r="E73" s="125">
        <v>397</v>
      </c>
      <c r="F73" s="125">
        <v>397</v>
      </c>
      <c r="G73" s="124">
        <v>100</v>
      </c>
    </row>
    <row r="74" spans="1:7" x14ac:dyDescent="0.2">
      <c r="A74" s="339">
        <v>3122</v>
      </c>
      <c r="B74" s="337">
        <v>2229</v>
      </c>
      <c r="C74" s="126" t="s">
        <v>104</v>
      </c>
      <c r="D74" s="125">
        <v>0</v>
      </c>
      <c r="E74" s="125">
        <v>3</v>
      </c>
      <c r="F74" s="125">
        <v>3</v>
      </c>
      <c r="G74" s="124">
        <v>100</v>
      </c>
    </row>
    <row r="75" spans="1:7" x14ac:dyDescent="0.2">
      <c r="A75" s="340">
        <v>3122</v>
      </c>
      <c r="B75" s="136"/>
      <c r="C75" s="135" t="s">
        <v>155</v>
      </c>
      <c r="D75" s="134">
        <v>0</v>
      </c>
      <c r="E75" s="134">
        <v>515</v>
      </c>
      <c r="F75" s="134">
        <v>515</v>
      </c>
      <c r="G75" s="133">
        <v>100</v>
      </c>
    </row>
    <row r="76" spans="1:7" x14ac:dyDescent="0.2">
      <c r="A76" s="341"/>
      <c r="B76" s="342"/>
      <c r="C76" s="342"/>
      <c r="D76" s="343"/>
      <c r="E76" s="343"/>
      <c r="F76" s="343"/>
      <c r="G76" s="344"/>
    </row>
    <row r="77" spans="1:7" x14ac:dyDescent="0.2">
      <c r="A77" s="339">
        <v>3123</v>
      </c>
      <c r="B77" s="337">
        <v>2122</v>
      </c>
      <c r="C77" s="126" t="s">
        <v>128</v>
      </c>
      <c r="D77" s="125">
        <v>2998</v>
      </c>
      <c r="E77" s="125">
        <v>2998</v>
      </c>
      <c r="F77" s="125">
        <v>2998</v>
      </c>
      <c r="G77" s="124">
        <v>100</v>
      </c>
    </row>
    <row r="78" spans="1:7" x14ac:dyDescent="0.2">
      <c r="A78" s="339">
        <v>3123</v>
      </c>
      <c r="B78" s="337">
        <v>2212</v>
      </c>
      <c r="C78" s="126" t="s">
        <v>115</v>
      </c>
      <c r="D78" s="125">
        <v>0</v>
      </c>
      <c r="E78" s="125">
        <v>0</v>
      </c>
      <c r="F78" s="125">
        <v>18</v>
      </c>
      <c r="G78" s="124">
        <v>0</v>
      </c>
    </row>
    <row r="79" spans="1:7" x14ac:dyDescent="0.2">
      <c r="A79" s="339">
        <v>3123</v>
      </c>
      <c r="B79" s="337">
        <v>2324</v>
      </c>
      <c r="C79" s="126" t="s">
        <v>114</v>
      </c>
      <c r="D79" s="125">
        <v>0</v>
      </c>
      <c r="E79" s="125">
        <v>0</v>
      </c>
      <c r="F79" s="125">
        <v>23</v>
      </c>
      <c r="G79" s="124">
        <v>0</v>
      </c>
    </row>
    <row r="80" spans="1:7" x14ac:dyDescent="0.2">
      <c r="A80" s="340">
        <v>3123</v>
      </c>
      <c r="B80" s="136"/>
      <c r="C80" s="135" t="s">
        <v>154</v>
      </c>
      <c r="D80" s="134">
        <v>2998</v>
      </c>
      <c r="E80" s="134">
        <v>2998</v>
      </c>
      <c r="F80" s="134">
        <v>3039</v>
      </c>
      <c r="G80" s="133">
        <v>101.4</v>
      </c>
    </row>
    <row r="81" spans="1:15" x14ac:dyDescent="0.2">
      <c r="A81" s="341"/>
      <c r="B81" s="342"/>
      <c r="C81" s="342"/>
      <c r="D81" s="343"/>
      <c r="E81" s="343"/>
      <c r="F81" s="343"/>
      <c r="G81" s="344"/>
    </row>
    <row r="82" spans="1:15" s="196" customFormat="1" x14ac:dyDescent="0.2">
      <c r="A82" s="349">
        <v>3133</v>
      </c>
      <c r="B82" s="350">
        <v>2123</v>
      </c>
      <c r="C82" s="351" t="s">
        <v>152</v>
      </c>
      <c r="D82" s="215">
        <v>0</v>
      </c>
      <c r="E82" s="215">
        <v>9</v>
      </c>
      <c r="F82" s="215">
        <v>9</v>
      </c>
      <c r="G82" s="352">
        <v>100</v>
      </c>
      <c r="I82" s="371"/>
      <c r="J82" s="371"/>
      <c r="K82" s="371"/>
      <c r="L82" s="371"/>
      <c r="M82" s="371"/>
      <c r="N82" s="371"/>
      <c r="O82" s="371"/>
    </row>
    <row r="83" spans="1:15" s="196" customFormat="1" x14ac:dyDescent="0.2">
      <c r="A83" s="345">
        <v>3133</v>
      </c>
      <c r="B83" s="157"/>
      <c r="C83" s="346" t="s">
        <v>233</v>
      </c>
      <c r="D83" s="347">
        <v>0</v>
      </c>
      <c r="E83" s="347">
        <v>9</v>
      </c>
      <c r="F83" s="347">
        <v>9</v>
      </c>
      <c r="G83" s="348">
        <v>100</v>
      </c>
      <c r="I83" s="371"/>
      <c r="J83" s="371"/>
      <c r="K83" s="371"/>
      <c r="L83" s="371"/>
      <c r="M83" s="371"/>
      <c r="N83" s="371"/>
      <c r="O83" s="371"/>
    </row>
    <row r="84" spans="1:15" s="196" customFormat="1" x14ac:dyDescent="0.2">
      <c r="A84" s="353"/>
      <c r="B84" s="354"/>
      <c r="C84" s="354"/>
      <c r="D84" s="355"/>
      <c r="E84" s="355"/>
      <c r="F84" s="355"/>
      <c r="G84" s="356"/>
      <c r="I84" s="371"/>
      <c r="J84" s="371"/>
      <c r="K84" s="371"/>
      <c r="L84" s="371"/>
      <c r="M84" s="371"/>
      <c r="N84" s="371"/>
      <c r="O84" s="371"/>
    </row>
    <row r="85" spans="1:15" s="196" customFormat="1" x14ac:dyDescent="0.2">
      <c r="A85" s="349">
        <v>3146</v>
      </c>
      <c r="B85" s="350">
        <v>2229</v>
      </c>
      <c r="C85" s="351" t="s">
        <v>104</v>
      </c>
      <c r="D85" s="215">
        <v>0</v>
      </c>
      <c r="E85" s="215">
        <v>19</v>
      </c>
      <c r="F85" s="215">
        <v>19</v>
      </c>
      <c r="G85" s="352">
        <v>100</v>
      </c>
      <c r="I85" s="371"/>
      <c r="J85" s="371"/>
      <c r="K85" s="371"/>
      <c r="L85" s="371"/>
      <c r="M85" s="371"/>
      <c r="N85" s="371"/>
      <c r="O85" s="371"/>
    </row>
    <row r="86" spans="1:15" s="196" customFormat="1" x14ac:dyDescent="0.2">
      <c r="A86" s="345">
        <v>3146</v>
      </c>
      <c r="B86" s="157"/>
      <c r="C86" s="346" t="s">
        <v>231</v>
      </c>
      <c r="D86" s="347">
        <v>0</v>
      </c>
      <c r="E86" s="347">
        <v>19</v>
      </c>
      <c r="F86" s="347">
        <v>19</v>
      </c>
      <c r="G86" s="348">
        <v>100</v>
      </c>
      <c r="I86" s="371"/>
      <c r="J86" s="371"/>
      <c r="K86" s="371"/>
      <c r="L86" s="371"/>
      <c r="M86" s="371"/>
      <c r="N86" s="371"/>
      <c r="O86" s="371"/>
    </row>
    <row r="87" spans="1:15" s="196" customFormat="1" x14ac:dyDescent="0.2">
      <c r="A87" s="353"/>
      <c r="B87" s="354"/>
      <c r="C87" s="354"/>
      <c r="D87" s="355"/>
      <c r="E87" s="355"/>
      <c r="F87" s="355"/>
      <c r="G87" s="356"/>
      <c r="I87" s="371"/>
      <c r="J87" s="371"/>
      <c r="K87" s="371"/>
      <c r="L87" s="371"/>
      <c r="M87" s="371"/>
      <c r="N87" s="371"/>
      <c r="O87" s="371"/>
    </row>
    <row r="88" spans="1:15" s="196" customFormat="1" x14ac:dyDescent="0.2">
      <c r="A88" s="349">
        <v>3231</v>
      </c>
      <c r="B88" s="350">
        <v>2123</v>
      </c>
      <c r="C88" s="351" t="s">
        <v>152</v>
      </c>
      <c r="D88" s="215">
        <v>0</v>
      </c>
      <c r="E88" s="215">
        <v>9</v>
      </c>
      <c r="F88" s="215">
        <v>9</v>
      </c>
      <c r="G88" s="352">
        <v>100</v>
      </c>
      <c r="I88" s="371"/>
      <c r="J88" s="371"/>
      <c r="K88" s="371"/>
      <c r="L88" s="371"/>
      <c r="M88" s="371"/>
      <c r="N88" s="371"/>
      <c r="O88" s="371"/>
    </row>
    <row r="89" spans="1:15" s="196" customFormat="1" x14ac:dyDescent="0.2">
      <c r="A89" s="349">
        <v>3231</v>
      </c>
      <c r="B89" s="350">
        <v>2212</v>
      </c>
      <c r="C89" s="351" t="s">
        <v>115</v>
      </c>
      <c r="D89" s="215">
        <v>0</v>
      </c>
      <c r="E89" s="215">
        <v>0</v>
      </c>
      <c r="F89" s="215">
        <v>10</v>
      </c>
      <c r="G89" s="352">
        <v>0</v>
      </c>
      <c r="I89" s="371"/>
      <c r="J89" s="371"/>
      <c r="K89" s="371"/>
      <c r="L89" s="371"/>
      <c r="M89" s="371"/>
      <c r="N89" s="371"/>
      <c r="O89" s="371"/>
    </row>
    <row r="90" spans="1:15" s="196" customFormat="1" x14ac:dyDescent="0.2">
      <c r="A90" s="345">
        <v>3231</v>
      </c>
      <c r="B90" s="157"/>
      <c r="C90" s="346" t="s">
        <v>153</v>
      </c>
      <c r="D90" s="347">
        <v>0</v>
      </c>
      <c r="E90" s="347">
        <v>9</v>
      </c>
      <c r="F90" s="347">
        <v>19</v>
      </c>
      <c r="G90" s="348">
        <v>211.1</v>
      </c>
      <c r="I90" s="371"/>
      <c r="J90" s="371"/>
      <c r="K90" s="371"/>
      <c r="L90" s="371"/>
      <c r="M90" s="371"/>
      <c r="N90" s="371"/>
      <c r="O90" s="371"/>
    </row>
    <row r="91" spans="1:15" s="196" customFormat="1" x14ac:dyDescent="0.2">
      <c r="A91" s="353"/>
      <c r="B91" s="354"/>
      <c r="C91" s="354"/>
      <c r="D91" s="355"/>
      <c r="E91" s="355"/>
      <c r="F91" s="355"/>
      <c r="G91" s="356"/>
      <c r="I91" s="371"/>
      <c r="J91" s="371"/>
      <c r="K91" s="371"/>
      <c r="L91" s="371"/>
      <c r="M91" s="371"/>
      <c r="N91" s="371"/>
      <c r="O91" s="371"/>
    </row>
    <row r="92" spans="1:15" s="196" customFormat="1" x14ac:dyDescent="0.2">
      <c r="A92" s="349">
        <v>3299</v>
      </c>
      <c r="B92" s="350">
        <v>2122</v>
      </c>
      <c r="C92" s="351" t="s">
        <v>128</v>
      </c>
      <c r="D92" s="215">
        <v>0</v>
      </c>
      <c r="E92" s="215">
        <v>6868</v>
      </c>
      <c r="F92" s="215">
        <v>6868</v>
      </c>
      <c r="G92" s="352">
        <v>100</v>
      </c>
      <c r="I92" s="371"/>
      <c r="J92" s="371"/>
      <c r="K92" s="371"/>
      <c r="L92" s="371"/>
      <c r="M92" s="371"/>
      <c r="N92" s="371"/>
      <c r="O92" s="371"/>
    </row>
    <row r="93" spans="1:15" s="196" customFormat="1" x14ac:dyDescent="0.2">
      <c r="A93" s="349">
        <v>3299</v>
      </c>
      <c r="B93" s="350">
        <v>2211</v>
      </c>
      <c r="C93" s="351" t="s">
        <v>116</v>
      </c>
      <c r="D93" s="215">
        <v>0</v>
      </c>
      <c r="E93" s="215">
        <v>119</v>
      </c>
      <c r="F93" s="215">
        <v>119</v>
      </c>
      <c r="G93" s="352">
        <v>100</v>
      </c>
      <c r="I93" s="371"/>
      <c r="J93" s="371"/>
      <c r="K93" s="371"/>
      <c r="L93" s="371"/>
      <c r="M93" s="371"/>
      <c r="N93" s="371"/>
      <c r="O93" s="371"/>
    </row>
    <row r="94" spans="1:15" s="196" customFormat="1" x14ac:dyDescent="0.2">
      <c r="A94" s="349">
        <v>3299</v>
      </c>
      <c r="B94" s="350">
        <v>2212</v>
      </c>
      <c r="C94" s="351" t="s">
        <v>115</v>
      </c>
      <c r="D94" s="215">
        <v>0</v>
      </c>
      <c r="E94" s="215">
        <v>0</v>
      </c>
      <c r="F94" s="215">
        <v>1</v>
      </c>
      <c r="G94" s="352">
        <v>0</v>
      </c>
      <c r="I94" s="371"/>
      <c r="J94" s="371"/>
      <c r="K94" s="371"/>
      <c r="L94" s="371"/>
      <c r="M94" s="371"/>
      <c r="N94" s="371"/>
      <c r="O94" s="371"/>
    </row>
    <row r="95" spans="1:15" s="196" customFormat="1" x14ac:dyDescent="0.2">
      <c r="A95" s="349">
        <v>3299</v>
      </c>
      <c r="B95" s="350">
        <v>2321</v>
      </c>
      <c r="C95" s="351" t="s">
        <v>121</v>
      </c>
      <c r="D95" s="215">
        <v>0</v>
      </c>
      <c r="E95" s="215">
        <v>100</v>
      </c>
      <c r="F95" s="215">
        <v>100</v>
      </c>
      <c r="G95" s="352">
        <v>100</v>
      </c>
      <c r="I95" s="371"/>
      <c r="J95" s="371"/>
      <c r="K95" s="371"/>
      <c r="L95" s="371"/>
      <c r="M95" s="371"/>
      <c r="N95" s="371"/>
      <c r="O95" s="371"/>
    </row>
    <row r="96" spans="1:15" s="196" customFormat="1" x14ac:dyDescent="0.2">
      <c r="A96" s="349">
        <v>3299</v>
      </c>
      <c r="B96" s="350">
        <v>2329</v>
      </c>
      <c r="C96" s="351" t="s">
        <v>112</v>
      </c>
      <c r="D96" s="215">
        <v>0</v>
      </c>
      <c r="E96" s="215">
        <v>34</v>
      </c>
      <c r="F96" s="215">
        <v>118</v>
      </c>
      <c r="G96" s="352">
        <v>347.1</v>
      </c>
      <c r="I96" s="371"/>
      <c r="J96" s="371"/>
      <c r="K96" s="371"/>
      <c r="L96" s="371"/>
      <c r="M96" s="371"/>
      <c r="N96" s="371"/>
      <c r="O96" s="371"/>
    </row>
    <row r="97" spans="1:15" s="196" customFormat="1" x14ac:dyDescent="0.2">
      <c r="A97" s="345">
        <v>3299</v>
      </c>
      <c r="B97" s="157"/>
      <c r="C97" s="346" t="s">
        <v>151</v>
      </c>
      <c r="D97" s="347">
        <v>0</v>
      </c>
      <c r="E97" s="347">
        <v>7121</v>
      </c>
      <c r="F97" s="347">
        <v>7206</v>
      </c>
      <c r="G97" s="348">
        <v>101.2</v>
      </c>
      <c r="I97" s="371"/>
      <c r="J97" s="371"/>
      <c r="K97" s="371"/>
      <c r="L97" s="371"/>
      <c r="M97" s="371"/>
      <c r="N97" s="371"/>
      <c r="O97" s="371"/>
    </row>
    <row r="98" spans="1:15" s="196" customFormat="1" x14ac:dyDescent="0.2">
      <c r="A98" s="353"/>
      <c r="B98" s="354"/>
      <c r="C98" s="354"/>
      <c r="D98" s="355"/>
      <c r="E98" s="355"/>
      <c r="F98" s="355"/>
      <c r="G98" s="356"/>
      <c r="I98" s="371"/>
      <c r="J98" s="371"/>
      <c r="K98" s="371"/>
      <c r="L98" s="371"/>
      <c r="M98" s="371"/>
      <c r="N98" s="371"/>
      <c r="O98" s="371"/>
    </row>
    <row r="99" spans="1:15" s="196" customFormat="1" x14ac:dyDescent="0.2">
      <c r="A99" s="349">
        <v>3314</v>
      </c>
      <c r="B99" s="350">
        <v>2211</v>
      </c>
      <c r="C99" s="351" t="s">
        <v>116</v>
      </c>
      <c r="D99" s="215">
        <v>0</v>
      </c>
      <c r="E99" s="215">
        <v>19</v>
      </c>
      <c r="F99" s="215">
        <v>19</v>
      </c>
      <c r="G99" s="352">
        <v>100</v>
      </c>
      <c r="I99" s="371"/>
      <c r="J99" s="371"/>
      <c r="K99" s="371"/>
      <c r="L99" s="371"/>
      <c r="M99" s="371"/>
      <c r="N99" s="371"/>
      <c r="O99" s="371"/>
    </row>
    <row r="100" spans="1:15" s="196" customFormat="1" x14ac:dyDescent="0.2">
      <c r="A100" s="345">
        <v>3314</v>
      </c>
      <c r="B100" s="157"/>
      <c r="C100" s="346" t="s">
        <v>148</v>
      </c>
      <c r="D100" s="347">
        <v>0</v>
      </c>
      <c r="E100" s="347">
        <v>19</v>
      </c>
      <c r="F100" s="347">
        <v>19</v>
      </c>
      <c r="G100" s="348">
        <v>100</v>
      </c>
      <c r="I100" s="371"/>
      <c r="J100" s="371"/>
      <c r="K100" s="371"/>
      <c r="L100" s="371"/>
      <c r="M100" s="371"/>
      <c r="N100" s="371"/>
      <c r="O100" s="371"/>
    </row>
    <row r="101" spans="1:15" s="196" customFormat="1" x14ac:dyDescent="0.2">
      <c r="A101" s="353"/>
      <c r="B101" s="354"/>
      <c r="C101" s="354"/>
      <c r="D101" s="355"/>
      <c r="E101" s="355"/>
      <c r="F101" s="355"/>
      <c r="G101" s="356"/>
      <c r="I101" s="371"/>
      <c r="J101" s="371"/>
      <c r="K101" s="371"/>
      <c r="L101" s="371"/>
      <c r="M101" s="371"/>
      <c r="N101" s="371"/>
      <c r="O101" s="371"/>
    </row>
    <row r="102" spans="1:15" s="196" customFormat="1" x14ac:dyDescent="0.2">
      <c r="A102" s="349">
        <v>3319</v>
      </c>
      <c r="B102" s="350">
        <v>2111</v>
      </c>
      <c r="C102" s="351" t="s">
        <v>119</v>
      </c>
      <c r="D102" s="215">
        <v>0</v>
      </c>
      <c r="E102" s="215">
        <v>61</v>
      </c>
      <c r="F102" s="215">
        <v>61</v>
      </c>
      <c r="G102" s="352">
        <v>100</v>
      </c>
      <c r="I102" s="371"/>
      <c r="J102" s="371"/>
      <c r="K102" s="371"/>
      <c r="L102" s="371"/>
      <c r="M102" s="371"/>
      <c r="N102" s="371"/>
      <c r="O102" s="371"/>
    </row>
    <row r="103" spans="1:15" s="196" customFormat="1" x14ac:dyDescent="0.2">
      <c r="A103" s="349">
        <v>3319</v>
      </c>
      <c r="B103" s="350">
        <v>2211</v>
      </c>
      <c r="C103" s="351" t="s">
        <v>116</v>
      </c>
      <c r="D103" s="215">
        <v>0</v>
      </c>
      <c r="E103" s="215">
        <v>4</v>
      </c>
      <c r="F103" s="215">
        <v>4</v>
      </c>
      <c r="G103" s="352">
        <v>100</v>
      </c>
      <c r="I103" s="371"/>
      <c r="J103" s="371"/>
      <c r="K103" s="371"/>
      <c r="L103" s="371"/>
      <c r="M103" s="371"/>
      <c r="N103" s="371"/>
      <c r="O103" s="371"/>
    </row>
    <row r="104" spans="1:15" s="196" customFormat="1" x14ac:dyDescent="0.2">
      <c r="A104" s="349">
        <v>3319</v>
      </c>
      <c r="B104" s="350">
        <v>2212</v>
      </c>
      <c r="C104" s="351" t="s">
        <v>115</v>
      </c>
      <c r="D104" s="215">
        <v>0</v>
      </c>
      <c r="E104" s="215">
        <v>11</v>
      </c>
      <c r="F104" s="215">
        <v>11</v>
      </c>
      <c r="G104" s="352">
        <v>100</v>
      </c>
      <c r="I104" s="371"/>
      <c r="J104" s="371"/>
      <c r="K104" s="371"/>
      <c r="L104" s="371"/>
      <c r="M104" s="371"/>
      <c r="N104" s="371"/>
      <c r="O104" s="371"/>
    </row>
    <row r="105" spans="1:15" s="196" customFormat="1" x14ac:dyDescent="0.2">
      <c r="A105" s="349">
        <v>3319</v>
      </c>
      <c r="B105" s="350">
        <v>2324</v>
      </c>
      <c r="C105" s="351" t="s">
        <v>114</v>
      </c>
      <c r="D105" s="215">
        <v>0</v>
      </c>
      <c r="E105" s="215">
        <v>4</v>
      </c>
      <c r="F105" s="215">
        <v>4</v>
      </c>
      <c r="G105" s="352">
        <v>100</v>
      </c>
      <c r="I105" s="371"/>
      <c r="J105" s="371"/>
      <c r="K105" s="371"/>
      <c r="L105" s="371"/>
      <c r="M105" s="371"/>
      <c r="N105" s="371"/>
      <c r="O105" s="371"/>
    </row>
    <row r="106" spans="1:15" s="196" customFormat="1" x14ac:dyDescent="0.2">
      <c r="A106" s="345">
        <v>3319</v>
      </c>
      <c r="B106" s="157"/>
      <c r="C106" s="346" t="s">
        <v>146</v>
      </c>
      <c r="D106" s="347">
        <v>0</v>
      </c>
      <c r="E106" s="347">
        <v>80</v>
      </c>
      <c r="F106" s="347">
        <v>80</v>
      </c>
      <c r="G106" s="348">
        <v>100</v>
      </c>
      <c r="I106" s="371"/>
      <c r="J106" s="371"/>
      <c r="K106" s="371"/>
      <c r="L106" s="371"/>
      <c r="M106" s="371"/>
      <c r="N106" s="371"/>
      <c r="O106" s="371"/>
    </row>
    <row r="107" spans="1:15" s="196" customFormat="1" x14ac:dyDescent="0.2">
      <c r="A107" s="353"/>
      <c r="B107" s="354"/>
      <c r="C107" s="354"/>
      <c r="D107" s="355"/>
      <c r="E107" s="355"/>
      <c r="F107" s="355"/>
      <c r="G107" s="356"/>
      <c r="I107" s="371"/>
      <c r="J107" s="371"/>
      <c r="K107" s="371"/>
      <c r="L107" s="371"/>
      <c r="M107" s="371"/>
      <c r="N107" s="371"/>
      <c r="O107" s="371"/>
    </row>
    <row r="108" spans="1:15" s="196" customFormat="1" x14ac:dyDescent="0.2">
      <c r="A108" s="349">
        <v>3419</v>
      </c>
      <c r="B108" s="350">
        <v>2111</v>
      </c>
      <c r="C108" s="351" t="s">
        <v>119</v>
      </c>
      <c r="D108" s="215">
        <v>0</v>
      </c>
      <c r="E108" s="215">
        <v>645</v>
      </c>
      <c r="F108" s="215">
        <v>645</v>
      </c>
      <c r="G108" s="352">
        <v>100</v>
      </c>
      <c r="I108" s="371"/>
      <c r="J108" s="371"/>
      <c r="K108" s="371"/>
      <c r="L108" s="371"/>
      <c r="M108" s="371"/>
      <c r="N108" s="371"/>
      <c r="O108" s="371"/>
    </row>
    <row r="109" spans="1:15" s="196" customFormat="1" x14ac:dyDescent="0.2">
      <c r="A109" s="349">
        <v>3419</v>
      </c>
      <c r="B109" s="350">
        <v>2212</v>
      </c>
      <c r="C109" s="351" t="s">
        <v>115</v>
      </c>
      <c r="D109" s="215">
        <v>0</v>
      </c>
      <c r="E109" s="215">
        <v>57</v>
      </c>
      <c r="F109" s="215">
        <v>57</v>
      </c>
      <c r="G109" s="352">
        <v>100</v>
      </c>
      <c r="I109" s="371"/>
      <c r="J109" s="371"/>
      <c r="K109" s="371"/>
      <c r="L109" s="371"/>
      <c r="M109" s="371"/>
      <c r="N109" s="371"/>
      <c r="O109" s="371"/>
    </row>
    <row r="110" spans="1:15" s="196" customFormat="1" x14ac:dyDescent="0.2">
      <c r="A110" s="349">
        <v>3419</v>
      </c>
      <c r="B110" s="350">
        <v>2321</v>
      </c>
      <c r="C110" s="351" t="s">
        <v>121</v>
      </c>
      <c r="D110" s="215">
        <v>0</v>
      </c>
      <c r="E110" s="215">
        <v>5333</v>
      </c>
      <c r="F110" s="215">
        <v>5333</v>
      </c>
      <c r="G110" s="352">
        <v>100</v>
      </c>
      <c r="I110" s="371"/>
      <c r="J110" s="371"/>
      <c r="K110" s="371"/>
      <c r="L110" s="371"/>
      <c r="M110" s="371"/>
      <c r="N110" s="371"/>
      <c r="O110" s="371"/>
    </row>
    <row r="111" spans="1:15" s="196" customFormat="1" x14ac:dyDescent="0.2">
      <c r="A111" s="345">
        <v>3419</v>
      </c>
      <c r="B111" s="157"/>
      <c r="C111" s="346" t="s">
        <v>143</v>
      </c>
      <c r="D111" s="347">
        <v>0</v>
      </c>
      <c r="E111" s="347">
        <v>6035</v>
      </c>
      <c r="F111" s="347">
        <v>6035</v>
      </c>
      <c r="G111" s="348">
        <v>100</v>
      </c>
      <c r="I111" s="371"/>
      <c r="J111" s="371"/>
      <c r="K111" s="371"/>
      <c r="L111" s="371"/>
      <c r="M111" s="371"/>
      <c r="N111" s="371"/>
      <c r="O111" s="371"/>
    </row>
    <row r="112" spans="1:15" s="196" customFormat="1" x14ac:dyDescent="0.2">
      <c r="A112" s="353"/>
      <c r="B112" s="354"/>
      <c r="C112" s="354"/>
      <c r="D112" s="355"/>
      <c r="E112" s="355"/>
      <c r="F112" s="355"/>
      <c r="G112" s="356"/>
      <c r="I112" s="371"/>
      <c r="J112" s="371"/>
      <c r="K112" s="371"/>
      <c r="L112" s="371"/>
      <c r="M112" s="371"/>
      <c r="N112" s="371"/>
      <c r="O112" s="371"/>
    </row>
    <row r="113" spans="1:15" s="196" customFormat="1" x14ac:dyDescent="0.2">
      <c r="A113" s="349">
        <v>3421</v>
      </c>
      <c r="B113" s="350">
        <v>2211</v>
      </c>
      <c r="C113" s="351" t="s">
        <v>116</v>
      </c>
      <c r="D113" s="215">
        <v>0</v>
      </c>
      <c r="E113" s="215">
        <v>5</v>
      </c>
      <c r="F113" s="215">
        <v>5</v>
      </c>
      <c r="G113" s="352">
        <v>100</v>
      </c>
      <c r="I113" s="371"/>
      <c r="J113" s="371"/>
      <c r="K113" s="371"/>
      <c r="L113" s="371"/>
      <c r="M113" s="371"/>
      <c r="N113" s="371"/>
      <c r="O113" s="371"/>
    </row>
    <row r="114" spans="1:15" s="196" customFormat="1" x14ac:dyDescent="0.2">
      <c r="A114" s="349">
        <v>3421</v>
      </c>
      <c r="B114" s="350">
        <v>2212</v>
      </c>
      <c r="C114" s="351" t="s">
        <v>115</v>
      </c>
      <c r="D114" s="215">
        <v>0</v>
      </c>
      <c r="E114" s="215">
        <v>1</v>
      </c>
      <c r="F114" s="215">
        <v>1</v>
      </c>
      <c r="G114" s="352">
        <v>100</v>
      </c>
      <c r="I114" s="371"/>
      <c r="J114" s="371"/>
      <c r="K114" s="371"/>
      <c r="L114" s="371"/>
      <c r="M114" s="371"/>
      <c r="N114" s="371"/>
      <c r="O114" s="371"/>
    </row>
    <row r="115" spans="1:15" s="196" customFormat="1" x14ac:dyDescent="0.2">
      <c r="A115" s="349">
        <v>3421</v>
      </c>
      <c r="B115" s="350">
        <v>2324</v>
      </c>
      <c r="C115" s="351" t="s">
        <v>114</v>
      </c>
      <c r="D115" s="215">
        <v>0</v>
      </c>
      <c r="E115" s="215">
        <v>12</v>
      </c>
      <c r="F115" s="215">
        <v>13</v>
      </c>
      <c r="G115" s="352">
        <v>108.3</v>
      </c>
      <c r="I115" s="371"/>
      <c r="J115" s="371"/>
      <c r="K115" s="371"/>
      <c r="L115" s="371"/>
      <c r="M115" s="371"/>
      <c r="N115" s="371"/>
      <c r="O115" s="371"/>
    </row>
    <row r="116" spans="1:15" s="196" customFormat="1" x14ac:dyDescent="0.2">
      <c r="A116" s="345">
        <v>3421</v>
      </c>
      <c r="B116" s="157"/>
      <c r="C116" s="346" t="s">
        <v>142</v>
      </c>
      <c r="D116" s="347">
        <v>0</v>
      </c>
      <c r="E116" s="347">
        <v>18</v>
      </c>
      <c r="F116" s="347">
        <v>19</v>
      </c>
      <c r="G116" s="348">
        <v>105.6</v>
      </c>
      <c r="I116" s="371"/>
      <c r="J116" s="371"/>
      <c r="K116" s="371"/>
      <c r="L116" s="371"/>
      <c r="M116" s="371"/>
      <c r="N116" s="371"/>
      <c r="O116" s="371"/>
    </row>
    <row r="117" spans="1:15" s="196" customFormat="1" x14ac:dyDescent="0.2">
      <c r="A117" s="353"/>
      <c r="B117" s="354"/>
      <c r="C117" s="354"/>
      <c r="D117" s="355"/>
      <c r="E117" s="355"/>
      <c r="F117" s="355"/>
      <c r="G117" s="356"/>
      <c r="I117" s="371"/>
      <c r="J117" s="371"/>
      <c r="K117" s="371"/>
      <c r="L117" s="371"/>
      <c r="M117" s="371"/>
      <c r="N117" s="371"/>
      <c r="O117" s="371"/>
    </row>
    <row r="118" spans="1:15" s="196" customFormat="1" x14ac:dyDescent="0.2">
      <c r="A118" s="349">
        <v>3522</v>
      </c>
      <c r="B118" s="350">
        <v>2122</v>
      </c>
      <c r="C118" s="351" t="s">
        <v>128</v>
      </c>
      <c r="D118" s="215">
        <v>0</v>
      </c>
      <c r="E118" s="215">
        <v>6284</v>
      </c>
      <c r="F118" s="215">
        <v>6284</v>
      </c>
      <c r="G118" s="352">
        <v>100</v>
      </c>
      <c r="I118" s="371"/>
      <c r="J118" s="371"/>
      <c r="K118" s="371"/>
      <c r="L118" s="371"/>
      <c r="M118" s="371"/>
      <c r="N118" s="371"/>
      <c r="O118" s="371"/>
    </row>
    <row r="119" spans="1:15" s="196" customFormat="1" x14ac:dyDescent="0.2">
      <c r="A119" s="349">
        <v>3522</v>
      </c>
      <c r="B119" s="350">
        <v>2132</v>
      </c>
      <c r="C119" s="351" t="s">
        <v>1174</v>
      </c>
      <c r="D119" s="215">
        <v>8287</v>
      </c>
      <c r="E119" s="215">
        <v>8287</v>
      </c>
      <c r="F119" s="215">
        <v>8287</v>
      </c>
      <c r="G119" s="352">
        <v>100</v>
      </c>
      <c r="I119" s="371"/>
      <c r="J119" s="371"/>
      <c r="K119" s="371"/>
      <c r="L119" s="371"/>
      <c r="M119" s="371"/>
      <c r="N119" s="371"/>
      <c r="O119" s="371"/>
    </row>
    <row r="120" spans="1:15" s="196" customFormat="1" x14ac:dyDescent="0.2">
      <c r="A120" s="349">
        <v>3522</v>
      </c>
      <c r="B120" s="350">
        <v>2212</v>
      </c>
      <c r="C120" s="351" t="s">
        <v>115</v>
      </c>
      <c r="D120" s="215">
        <v>0</v>
      </c>
      <c r="E120" s="215">
        <v>0</v>
      </c>
      <c r="F120" s="215">
        <v>15</v>
      </c>
      <c r="G120" s="352">
        <v>0</v>
      </c>
      <c r="I120" s="371"/>
      <c r="J120" s="371"/>
      <c r="K120" s="371"/>
      <c r="L120" s="371"/>
      <c r="M120" s="371"/>
      <c r="N120" s="371"/>
      <c r="O120" s="371"/>
    </row>
    <row r="121" spans="1:15" s="196" customFormat="1" x14ac:dyDescent="0.2">
      <c r="A121" s="349">
        <v>3522</v>
      </c>
      <c r="B121" s="350">
        <v>2324</v>
      </c>
      <c r="C121" s="351" t="s">
        <v>114</v>
      </c>
      <c r="D121" s="215">
        <v>0</v>
      </c>
      <c r="E121" s="215">
        <v>471</v>
      </c>
      <c r="F121" s="215">
        <v>471</v>
      </c>
      <c r="G121" s="352">
        <v>100</v>
      </c>
      <c r="I121" s="371"/>
      <c r="J121" s="371"/>
      <c r="K121" s="371"/>
      <c r="L121" s="371"/>
      <c r="M121" s="371"/>
      <c r="N121" s="371"/>
      <c r="O121" s="371"/>
    </row>
    <row r="122" spans="1:15" s="196" customFormat="1" x14ac:dyDescent="0.2">
      <c r="A122" s="345">
        <v>3522</v>
      </c>
      <c r="B122" s="157"/>
      <c r="C122" s="346" t="s">
        <v>141</v>
      </c>
      <c r="D122" s="347">
        <v>8287</v>
      </c>
      <c r="E122" s="347">
        <v>15042</v>
      </c>
      <c r="F122" s="347">
        <v>15057</v>
      </c>
      <c r="G122" s="348">
        <v>100.1</v>
      </c>
      <c r="I122" s="371"/>
      <c r="J122" s="371"/>
      <c r="K122" s="371"/>
      <c r="L122" s="371"/>
      <c r="M122" s="371"/>
      <c r="N122" s="371"/>
      <c r="O122" s="371"/>
    </row>
    <row r="123" spans="1:15" s="196" customFormat="1" x14ac:dyDescent="0.2">
      <c r="A123" s="353"/>
      <c r="B123" s="354"/>
      <c r="C123" s="354"/>
      <c r="D123" s="355"/>
      <c r="E123" s="355"/>
      <c r="F123" s="355"/>
      <c r="G123" s="356"/>
      <c r="I123" s="371"/>
      <c r="J123" s="371"/>
      <c r="K123" s="371"/>
      <c r="L123" s="371"/>
      <c r="M123" s="371"/>
      <c r="N123" s="371"/>
      <c r="O123" s="371"/>
    </row>
    <row r="124" spans="1:15" s="196" customFormat="1" x14ac:dyDescent="0.2">
      <c r="A124" s="349">
        <v>3533</v>
      </c>
      <c r="B124" s="350">
        <v>2212</v>
      </c>
      <c r="C124" s="351" t="s">
        <v>115</v>
      </c>
      <c r="D124" s="215">
        <v>0</v>
      </c>
      <c r="E124" s="215">
        <v>198</v>
      </c>
      <c r="F124" s="215">
        <v>198</v>
      </c>
      <c r="G124" s="352">
        <v>100</v>
      </c>
      <c r="I124" s="371"/>
      <c r="J124" s="371"/>
      <c r="K124" s="371"/>
      <c r="L124" s="371"/>
      <c r="M124" s="371"/>
      <c r="N124" s="371"/>
      <c r="O124" s="371"/>
    </row>
    <row r="125" spans="1:15" s="196" customFormat="1" x14ac:dyDescent="0.2">
      <c r="A125" s="345">
        <v>3533</v>
      </c>
      <c r="B125" s="157"/>
      <c r="C125" s="346" t="s">
        <v>140</v>
      </c>
      <c r="D125" s="347">
        <v>0</v>
      </c>
      <c r="E125" s="347">
        <v>198</v>
      </c>
      <c r="F125" s="347">
        <v>198</v>
      </c>
      <c r="G125" s="348">
        <v>100</v>
      </c>
      <c r="I125" s="371"/>
      <c r="J125" s="371"/>
      <c r="K125" s="371"/>
      <c r="L125" s="371"/>
      <c r="M125" s="371"/>
      <c r="N125" s="371"/>
      <c r="O125" s="371"/>
    </row>
    <row r="126" spans="1:15" s="196" customFormat="1" x14ac:dyDescent="0.2">
      <c r="A126" s="353"/>
      <c r="B126" s="354"/>
      <c r="C126" s="354"/>
      <c r="D126" s="355"/>
      <c r="E126" s="355"/>
      <c r="F126" s="355"/>
      <c r="G126" s="356"/>
      <c r="I126" s="371"/>
      <c r="J126" s="371"/>
      <c r="K126" s="371"/>
      <c r="L126" s="371"/>
      <c r="M126" s="371"/>
      <c r="N126" s="371"/>
      <c r="O126" s="371"/>
    </row>
    <row r="127" spans="1:15" s="196" customFormat="1" x14ac:dyDescent="0.2">
      <c r="A127" s="349">
        <v>3599</v>
      </c>
      <c r="B127" s="350">
        <v>2111</v>
      </c>
      <c r="C127" s="351" t="s">
        <v>119</v>
      </c>
      <c r="D127" s="215">
        <v>0</v>
      </c>
      <c r="E127" s="215">
        <v>18</v>
      </c>
      <c r="F127" s="215">
        <v>18</v>
      </c>
      <c r="G127" s="352">
        <v>100</v>
      </c>
      <c r="I127" s="371"/>
      <c r="J127" s="371"/>
      <c r="K127" s="371"/>
      <c r="L127" s="371"/>
      <c r="M127" s="371"/>
      <c r="N127" s="371"/>
      <c r="O127" s="371"/>
    </row>
    <row r="128" spans="1:15" s="196" customFormat="1" x14ac:dyDescent="0.2">
      <c r="A128" s="349">
        <v>3599</v>
      </c>
      <c r="B128" s="350">
        <v>2212</v>
      </c>
      <c r="C128" s="351" t="s">
        <v>115</v>
      </c>
      <c r="D128" s="215">
        <v>0</v>
      </c>
      <c r="E128" s="215">
        <v>91</v>
      </c>
      <c r="F128" s="215">
        <v>97</v>
      </c>
      <c r="G128" s="352">
        <v>106.6</v>
      </c>
      <c r="I128" s="371"/>
      <c r="J128" s="371"/>
      <c r="K128" s="371"/>
      <c r="L128" s="371"/>
      <c r="M128" s="371"/>
      <c r="N128" s="371"/>
      <c r="O128" s="371"/>
    </row>
    <row r="129" spans="1:15" s="196" customFormat="1" x14ac:dyDescent="0.2">
      <c r="A129" s="349">
        <v>3599</v>
      </c>
      <c r="B129" s="350">
        <v>2324</v>
      </c>
      <c r="C129" s="351" t="s">
        <v>114</v>
      </c>
      <c r="D129" s="215">
        <v>0</v>
      </c>
      <c r="E129" s="215">
        <v>3</v>
      </c>
      <c r="F129" s="215">
        <v>4</v>
      </c>
      <c r="G129" s="352">
        <v>133.30000000000001</v>
      </c>
      <c r="I129" s="371"/>
      <c r="J129" s="371"/>
      <c r="K129" s="371"/>
      <c r="L129" s="371"/>
      <c r="M129" s="371"/>
      <c r="N129" s="371"/>
      <c r="O129" s="371"/>
    </row>
    <row r="130" spans="1:15" s="196" customFormat="1" x14ac:dyDescent="0.2">
      <c r="A130" s="345">
        <v>3599</v>
      </c>
      <c r="B130" s="157"/>
      <c r="C130" s="346" t="s">
        <v>139</v>
      </c>
      <c r="D130" s="347">
        <v>0</v>
      </c>
      <c r="E130" s="347">
        <v>112</v>
      </c>
      <c r="F130" s="347">
        <v>119</v>
      </c>
      <c r="G130" s="348">
        <v>106.3</v>
      </c>
      <c r="I130" s="371"/>
      <c r="J130" s="371"/>
      <c r="K130" s="371"/>
      <c r="L130" s="371"/>
      <c r="M130" s="371"/>
      <c r="N130" s="371"/>
      <c r="O130" s="371"/>
    </row>
    <row r="131" spans="1:15" s="196" customFormat="1" x14ac:dyDescent="0.2">
      <c r="A131" s="353"/>
      <c r="B131" s="354"/>
      <c r="C131" s="354"/>
      <c r="D131" s="355"/>
      <c r="E131" s="355"/>
      <c r="F131" s="355"/>
      <c r="G131" s="356"/>
      <c r="I131" s="371"/>
      <c r="J131" s="371"/>
      <c r="K131" s="371"/>
      <c r="L131" s="371"/>
      <c r="M131" s="371"/>
      <c r="N131" s="371"/>
      <c r="O131" s="371"/>
    </row>
    <row r="132" spans="1:15" s="196" customFormat="1" x14ac:dyDescent="0.2">
      <c r="A132" s="349">
        <v>3636</v>
      </c>
      <c r="B132" s="350">
        <v>2212</v>
      </c>
      <c r="C132" s="351" t="s">
        <v>115</v>
      </c>
      <c r="D132" s="215">
        <v>0</v>
      </c>
      <c r="E132" s="215">
        <v>23</v>
      </c>
      <c r="F132" s="215">
        <v>23</v>
      </c>
      <c r="G132" s="352">
        <v>100</v>
      </c>
      <c r="I132" s="371"/>
      <c r="J132" s="371"/>
      <c r="K132" s="371"/>
      <c r="L132" s="371"/>
      <c r="M132" s="371"/>
      <c r="N132" s="371"/>
      <c r="O132" s="371"/>
    </row>
    <row r="133" spans="1:15" s="196" customFormat="1" x14ac:dyDescent="0.2">
      <c r="A133" s="345">
        <v>3636</v>
      </c>
      <c r="B133" s="157"/>
      <c r="C133" s="346" t="s">
        <v>138</v>
      </c>
      <c r="D133" s="347">
        <v>0</v>
      </c>
      <c r="E133" s="347">
        <v>23</v>
      </c>
      <c r="F133" s="347">
        <v>23</v>
      </c>
      <c r="G133" s="348">
        <v>100</v>
      </c>
      <c r="I133" s="371"/>
      <c r="J133" s="371"/>
      <c r="K133" s="371"/>
      <c r="L133" s="371"/>
      <c r="M133" s="371"/>
      <c r="N133" s="371"/>
      <c r="O133" s="371"/>
    </row>
    <row r="134" spans="1:15" s="196" customFormat="1" x14ac:dyDescent="0.2">
      <c r="A134" s="353"/>
      <c r="B134" s="354"/>
      <c r="C134" s="354"/>
      <c r="D134" s="355"/>
      <c r="E134" s="355"/>
      <c r="F134" s="355"/>
      <c r="G134" s="356"/>
      <c r="I134" s="371"/>
      <c r="J134" s="371"/>
      <c r="K134" s="371"/>
      <c r="L134" s="371"/>
      <c r="M134" s="371"/>
      <c r="N134" s="371"/>
      <c r="O134" s="371"/>
    </row>
    <row r="135" spans="1:15" s="196" customFormat="1" x14ac:dyDescent="0.2">
      <c r="A135" s="349">
        <v>3639</v>
      </c>
      <c r="B135" s="350">
        <v>2111</v>
      </c>
      <c r="C135" s="351" t="s">
        <v>119</v>
      </c>
      <c r="D135" s="215">
        <v>1472</v>
      </c>
      <c r="E135" s="215">
        <v>1159</v>
      </c>
      <c r="F135" s="215">
        <v>1308</v>
      </c>
      <c r="G135" s="352">
        <v>112.9</v>
      </c>
      <c r="I135" s="371"/>
      <c r="J135" s="371"/>
      <c r="K135" s="371"/>
      <c r="L135" s="371"/>
      <c r="M135" s="371"/>
      <c r="N135" s="371"/>
      <c r="O135" s="371"/>
    </row>
    <row r="136" spans="1:15" s="196" customFormat="1" x14ac:dyDescent="0.2">
      <c r="A136" s="349">
        <v>3639</v>
      </c>
      <c r="B136" s="350">
        <v>2119</v>
      </c>
      <c r="C136" s="351" t="s">
        <v>137</v>
      </c>
      <c r="D136" s="215">
        <v>2000</v>
      </c>
      <c r="E136" s="215">
        <v>3226</v>
      </c>
      <c r="F136" s="215">
        <v>3641</v>
      </c>
      <c r="G136" s="352">
        <v>112.9</v>
      </c>
      <c r="I136" s="371"/>
      <c r="J136" s="371"/>
      <c r="K136" s="371"/>
      <c r="L136" s="371"/>
      <c r="M136" s="371"/>
      <c r="N136" s="371"/>
      <c r="O136" s="371"/>
    </row>
    <row r="137" spans="1:15" s="196" customFormat="1" x14ac:dyDescent="0.2">
      <c r="A137" s="349">
        <v>3639</v>
      </c>
      <c r="B137" s="350">
        <v>2131</v>
      </c>
      <c r="C137" s="351" t="s">
        <v>136</v>
      </c>
      <c r="D137" s="215">
        <v>852</v>
      </c>
      <c r="E137" s="215">
        <v>898</v>
      </c>
      <c r="F137" s="215">
        <v>898</v>
      </c>
      <c r="G137" s="352">
        <v>100</v>
      </c>
      <c r="I137" s="371"/>
      <c r="J137" s="371"/>
      <c r="K137" s="371"/>
      <c r="L137" s="371"/>
      <c r="M137" s="371"/>
      <c r="N137" s="371"/>
      <c r="O137" s="371"/>
    </row>
    <row r="138" spans="1:15" s="196" customFormat="1" x14ac:dyDescent="0.2">
      <c r="A138" s="349">
        <v>3639</v>
      </c>
      <c r="B138" s="350">
        <v>2132</v>
      </c>
      <c r="C138" s="351" t="s">
        <v>1174</v>
      </c>
      <c r="D138" s="215">
        <v>3720</v>
      </c>
      <c r="E138" s="215">
        <v>0</v>
      </c>
      <c r="F138" s="215">
        <v>0</v>
      </c>
      <c r="G138" s="352">
        <v>0</v>
      </c>
      <c r="I138" s="371"/>
      <c r="J138" s="371"/>
      <c r="K138" s="371"/>
      <c r="L138" s="371"/>
      <c r="M138" s="371"/>
      <c r="N138" s="371"/>
      <c r="O138" s="371"/>
    </row>
    <row r="139" spans="1:15" s="196" customFormat="1" x14ac:dyDescent="0.2">
      <c r="A139" s="349">
        <v>3639</v>
      </c>
      <c r="B139" s="350">
        <v>2139</v>
      </c>
      <c r="C139" s="351" t="s">
        <v>118</v>
      </c>
      <c r="D139" s="215">
        <v>8</v>
      </c>
      <c r="E139" s="215">
        <v>0</v>
      </c>
      <c r="F139" s="215">
        <v>0</v>
      </c>
      <c r="G139" s="352">
        <v>0</v>
      </c>
      <c r="I139" s="371"/>
      <c r="J139" s="371"/>
      <c r="K139" s="371"/>
      <c r="L139" s="371"/>
      <c r="M139" s="371"/>
      <c r="N139" s="371"/>
      <c r="O139" s="371"/>
    </row>
    <row r="140" spans="1:15" s="196" customFormat="1" x14ac:dyDescent="0.2">
      <c r="A140" s="349">
        <v>3639</v>
      </c>
      <c r="B140" s="350">
        <v>2324</v>
      </c>
      <c r="C140" s="351" t="s">
        <v>114</v>
      </c>
      <c r="D140" s="215">
        <v>0</v>
      </c>
      <c r="E140" s="215">
        <v>3</v>
      </c>
      <c r="F140" s="215">
        <v>3</v>
      </c>
      <c r="G140" s="352">
        <v>100</v>
      </c>
      <c r="I140" s="371"/>
      <c r="J140" s="371"/>
      <c r="K140" s="371"/>
      <c r="L140" s="371"/>
      <c r="M140" s="371"/>
      <c r="N140" s="371"/>
      <c r="O140" s="371"/>
    </row>
    <row r="141" spans="1:15" s="196" customFormat="1" x14ac:dyDescent="0.2">
      <c r="A141" s="349">
        <v>3639</v>
      </c>
      <c r="B141" s="350">
        <v>2329</v>
      </c>
      <c r="C141" s="351" t="s">
        <v>112</v>
      </c>
      <c r="D141" s="215">
        <v>0</v>
      </c>
      <c r="E141" s="215">
        <v>408</v>
      </c>
      <c r="F141" s="215">
        <v>408</v>
      </c>
      <c r="G141" s="352">
        <v>100</v>
      </c>
      <c r="I141" s="371"/>
      <c r="J141" s="371"/>
      <c r="K141" s="371"/>
      <c r="L141" s="371"/>
      <c r="M141" s="371"/>
      <c r="N141" s="371"/>
      <c r="O141" s="371"/>
    </row>
    <row r="142" spans="1:15" s="196" customFormat="1" x14ac:dyDescent="0.2">
      <c r="A142" s="345">
        <v>3639</v>
      </c>
      <c r="B142" s="157"/>
      <c r="C142" s="346" t="s">
        <v>96</v>
      </c>
      <c r="D142" s="347">
        <v>8052</v>
      </c>
      <c r="E142" s="347">
        <v>5693</v>
      </c>
      <c r="F142" s="347">
        <v>6257</v>
      </c>
      <c r="G142" s="348">
        <v>109.9</v>
      </c>
      <c r="I142" s="371"/>
      <c r="J142" s="371"/>
      <c r="K142" s="371"/>
      <c r="L142" s="371"/>
      <c r="M142" s="371"/>
      <c r="N142" s="371"/>
      <c r="O142" s="371"/>
    </row>
    <row r="143" spans="1:15" s="196" customFormat="1" x14ac:dyDescent="0.2">
      <c r="A143" s="353"/>
      <c r="B143" s="354"/>
      <c r="C143" s="354"/>
      <c r="D143" s="355"/>
      <c r="E143" s="355"/>
      <c r="F143" s="355"/>
      <c r="G143" s="356"/>
      <c r="I143" s="371"/>
      <c r="J143" s="371"/>
      <c r="K143" s="371"/>
      <c r="L143" s="371"/>
      <c r="M143" s="371"/>
      <c r="N143" s="371"/>
      <c r="O143" s="371"/>
    </row>
    <row r="144" spans="1:15" s="196" customFormat="1" x14ac:dyDescent="0.2">
      <c r="A144" s="349">
        <v>3749</v>
      </c>
      <c r="B144" s="350">
        <v>2212</v>
      </c>
      <c r="C144" s="351" t="s">
        <v>115</v>
      </c>
      <c r="D144" s="215">
        <v>0</v>
      </c>
      <c r="E144" s="215">
        <v>1</v>
      </c>
      <c r="F144" s="215">
        <v>1</v>
      </c>
      <c r="G144" s="352">
        <v>100</v>
      </c>
      <c r="I144" s="371"/>
      <c r="J144" s="371"/>
      <c r="K144" s="371"/>
      <c r="L144" s="371"/>
      <c r="M144" s="371"/>
      <c r="N144" s="371"/>
      <c r="O144" s="371"/>
    </row>
    <row r="145" spans="1:15" s="196" customFormat="1" x14ac:dyDescent="0.2">
      <c r="A145" s="349">
        <v>3749</v>
      </c>
      <c r="B145" s="350">
        <v>2324</v>
      </c>
      <c r="C145" s="351" t="s">
        <v>114</v>
      </c>
      <c r="D145" s="215">
        <v>0</v>
      </c>
      <c r="E145" s="215">
        <v>0</v>
      </c>
      <c r="F145" s="215">
        <v>0</v>
      </c>
      <c r="G145" s="352">
        <v>0</v>
      </c>
      <c r="I145" s="371"/>
      <c r="J145" s="371"/>
      <c r="K145" s="371"/>
      <c r="L145" s="371"/>
      <c r="M145" s="371"/>
      <c r="N145" s="371"/>
      <c r="O145" s="371"/>
    </row>
    <row r="146" spans="1:15" s="196" customFormat="1" x14ac:dyDescent="0.2">
      <c r="A146" s="345">
        <v>3749</v>
      </c>
      <c r="B146" s="157"/>
      <c r="C146" s="346" t="s">
        <v>1176</v>
      </c>
      <c r="D146" s="347">
        <v>0</v>
      </c>
      <c r="E146" s="347">
        <v>1</v>
      </c>
      <c r="F146" s="347">
        <v>1</v>
      </c>
      <c r="G146" s="348">
        <v>100</v>
      </c>
      <c r="I146" s="371"/>
      <c r="J146" s="371"/>
      <c r="K146" s="371"/>
      <c r="L146" s="371"/>
      <c r="M146" s="371"/>
      <c r="N146" s="371"/>
      <c r="O146" s="371"/>
    </row>
    <row r="147" spans="1:15" s="196" customFormat="1" x14ac:dyDescent="0.2">
      <c r="A147" s="353"/>
      <c r="B147" s="354"/>
      <c r="C147" s="354"/>
      <c r="D147" s="355"/>
      <c r="E147" s="355"/>
      <c r="F147" s="355"/>
      <c r="G147" s="356"/>
      <c r="I147" s="371"/>
      <c r="J147" s="371"/>
      <c r="K147" s="371"/>
      <c r="L147" s="371"/>
      <c r="M147" s="371"/>
      <c r="N147" s="371"/>
      <c r="O147" s="371"/>
    </row>
    <row r="148" spans="1:15" s="196" customFormat="1" x14ac:dyDescent="0.2">
      <c r="A148" s="349">
        <v>3769</v>
      </c>
      <c r="B148" s="350">
        <v>2212</v>
      </c>
      <c r="C148" s="351" t="s">
        <v>115</v>
      </c>
      <c r="D148" s="215">
        <v>0</v>
      </c>
      <c r="E148" s="215">
        <v>1087</v>
      </c>
      <c r="F148" s="215">
        <v>1135</v>
      </c>
      <c r="G148" s="352">
        <v>104.4</v>
      </c>
      <c r="I148" s="371"/>
      <c r="J148" s="371"/>
      <c r="K148" s="371"/>
      <c r="L148" s="371"/>
      <c r="M148" s="371"/>
      <c r="N148" s="371"/>
      <c r="O148" s="371"/>
    </row>
    <row r="149" spans="1:15" s="196" customFormat="1" x14ac:dyDescent="0.2">
      <c r="A149" s="349">
        <v>3769</v>
      </c>
      <c r="B149" s="350">
        <v>2324</v>
      </c>
      <c r="C149" s="351" t="s">
        <v>114</v>
      </c>
      <c r="D149" s="215">
        <v>950</v>
      </c>
      <c r="E149" s="215">
        <v>651</v>
      </c>
      <c r="F149" s="215">
        <v>145</v>
      </c>
      <c r="G149" s="352">
        <v>22.3</v>
      </c>
      <c r="I149" s="371"/>
      <c r="J149" s="371"/>
      <c r="K149" s="371"/>
      <c r="L149" s="371"/>
      <c r="M149" s="371"/>
      <c r="N149" s="371"/>
      <c r="O149" s="371"/>
    </row>
    <row r="150" spans="1:15" s="196" customFormat="1" x14ac:dyDescent="0.2">
      <c r="A150" s="345">
        <v>3769</v>
      </c>
      <c r="B150" s="157"/>
      <c r="C150" s="346" t="s">
        <v>134</v>
      </c>
      <c r="D150" s="347">
        <v>950</v>
      </c>
      <c r="E150" s="347">
        <v>1738</v>
      </c>
      <c r="F150" s="347">
        <v>1280</v>
      </c>
      <c r="G150" s="348">
        <v>73.599999999999994</v>
      </c>
      <c r="I150" s="371"/>
      <c r="J150" s="371"/>
      <c r="K150" s="371"/>
      <c r="L150" s="371"/>
      <c r="M150" s="371"/>
      <c r="N150" s="371"/>
      <c r="O150" s="371"/>
    </row>
    <row r="151" spans="1:15" s="196" customFormat="1" x14ac:dyDescent="0.2">
      <c r="A151" s="353"/>
      <c r="B151" s="354"/>
      <c r="C151" s="354"/>
      <c r="D151" s="355"/>
      <c r="E151" s="355"/>
      <c r="F151" s="355"/>
      <c r="G151" s="356"/>
      <c r="I151" s="371"/>
      <c r="J151" s="371"/>
      <c r="K151" s="371"/>
      <c r="L151" s="371"/>
      <c r="M151" s="371"/>
      <c r="N151" s="371"/>
      <c r="O151" s="371"/>
    </row>
    <row r="152" spans="1:15" s="196" customFormat="1" x14ac:dyDescent="0.2">
      <c r="A152" s="349">
        <v>3792</v>
      </c>
      <c r="B152" s="350">
        <v>2211</v>
      </c>
      <c r="C152" s="351" t="s">
        <v>116</v>
      </c>
      <c r="D152" s="215">
        <v>0</v>
      </c>
      <c r="E152" s="215">
        <v>44</v>
      </c>
      <c r="F152" s="215">
        <v>44</v>
      </c>
      <c r="G152" s="352">
        <v>100</v>
      </c>
      <c r="I152" s="371"/>
      <c r="J152" s="371"/>
      <c r="K152" s="371"/>
      <c r="L152" s="371"/>
      <c r="M152" s="371"/>
      <c r="N152" s="371"/>
      <c r="O152" s="371"/>
    </row>
    <row r="153" spans="1:15" s="196" customFormat="1" x14ac:dyDescent="0.2">
      <c r="A153" s="349">
        <v>3792</v>
      </c>
      <c r="B153" s="350">
        <v>2212</v>
      </c>
      <c r="C153" s="351" t="s">
        <v>115</v>
      </c>
      <c r="D153" s="215">
        <v>0</v>
      </c>
      <c r="E153" s="215">
        <v>100</v>
      </c>
      <c r="F153" s="215">
        <v>100</v>
      </c>
      <c r="G153" s="352">
        <v>100</v>
      </c>
      <c r="I153" s="371"/>
      <c r="J153" s="371"/>
      <c r="K153" s="371"/>
      <c r="L153" s="371"/>
      <c r="M153" s="371"/>
      <c r="N153" s="371"/>
      <c r="O153" s="371"/>
    </row>
    <row r="154" spans="1:15" s="196" customFormat="1" x14ac:dyDescent="0.2">
      <c r="A154" s="345">
        <v>3792</v>
      </c>
      <c r="B154" s="157"/>
      <c r="C154" s="346" t="s">
        <v>210</v>
      </c>
      <c r="D154" s="347">
        <v>0</v>
      </c>
      <c r="E154" s="347">
        <v>144</v>
      </c>
      <c r="F154" s="347">
        <v>144</v>
      </c>
      <c r="G154" s="348">
        <v>100</v>
      </c>
      <c r="I154" s="371"/>
      <c r="J154" s="371"/>
      <c r="K154" s="371"/>
      <c r="L154" s="371"/>
      <c r="M154" s="371"/>
      <c r="N154" s="371"/>
      <c r="O154" s="371"/>
    </row>
    <row r="155" spans="1:15" s="196" customFormat="1" x14ac:dyDescent="0.2">
      <c r="A155" s="353"/>
      <c r="B155" s="354"/>
      <c r="C155" s="354"/>
      <c r="D155" s="355"/>
      <c r="E155" s="355"/>
      <c r="F155" s="355"/>
      <c r="G155" s="356"/>
      <c r="I155" s="371"/>
      <c r="J155" s="371"/>
      <c r="K155" s="371"/>
      <c r="L155" s="371"/>
      <c r="M155" s="371"/>
      <c r="N155" s="371"/>
      <c r="O155" s="371"/>
    </row>
    <row r="156" spans="1:15" s="196" customFormat="1" x14ac:dyDescent="0.2">
      <c r="A156" s="349">
        <v>4179</v>
      </c>
      <c r="B156" s="350">
        <v>2229</v>
      </c>
      <c r="C156" s="351" t="s">
        <v>104</v>
      </c>
      <c r="D156" s="215">
        <v>0</v>
      </c>
      <c r="E156" s="215">
        <v>0</v>
      </c>
      <c r="F156" s="215">
        <v>0</v>
      </c>
      <c r="G156" s="352">
        <v>0</v>
      </c>
      <c r="I156" s="371"/>
      <c r="J156" s="371"/>
      <c r="K156" s="371"/>
      <c r="L156" s="371"/>
      <c r="M156" s="371"/>
      <c r="N156" s="371"/>
      <c r="O156" s="371"/>
    </row>
    <row r="157" spans="1:15" s="196" customFormat="1" x14ac:dyDescent="0.2">
      <c r="A157" s="345">
        <v>4179</v>
      </c>
      <c r="B157" s="157"/>
      <c r="C157" s="346" t="s">
        <v>133</v>
      </c>
      <c r="D157" s="347">
        <v>0</v>
      </c>
      <c r="E157" s="347">
        <v>0</v>
      </c>
      <c r="F157" s="347">
        <v>0</v>
      </c>
      <c r="G157" s="348">
        <v>0</v>
      </c>
      <c r="I157" s="371"/>
      <c r="J157" s="371"/>
      <c r="K157" s="371"/>
      <c r="L157" s="371"/>
      <c r="M157" s="371"/>
      <c r="N157" s="371"/>
      <c r="O157" s="371"/>
    </row>
    <row r="158" spans="1:15" s="196" customFormat="1" x14ac:dyDescent="0.2">
      <c r="A158" s="353"/>
      <c r="B158" s="354"/>
      <c r="C158" s="354"/>
      <c r="D158" s="355"/>
      <c r="E158" s="355"/>
      <c r="F158" s="355"/>
      <c r="G158" s="356"/>
      <c r="I158" s="371"/>
      <c r="J158" s="371"/>
      <c r="K158" s="371"/>
      <c r="L158" s="371"/>
      <c r="M158" s="371"/>
      <c r="N158" s="371"/>
      <c r="O158" s="371"/>
    </row>
    <row r="159" spans="1:15" s="196" customFormat="1" x14ac:dyDescent="0.2">
      <c r="A159" s="349">
        <v>4185</v>
      </c>
      <c r="B159" s="350">
        <v>2229</v>
      </c>
      <c r="C159" s="351" t="s">
        <v>104</v>
      </c>
      <c r="D159" s="215">
        <v>0</v>
      </c>
      <c r="E159" s="215">
        <v>0</v>
      </c>
      <c r="F159" s="215">
        <v>0</v>
      </c>
      <c r="G159" s="352">
        <v>0</v>
      </c>
      <c r="I159" s="371"/>
      <c r="J159" s="371"/>
      <c r="K159" s="371"/>
      <c r="L159" s="371"/>
      <c r="M159" s="371"/>
      <c r="N159" s="371"/>
      <c r="O159" s="371"/>
    </row>
    <row r="160" spans="1:15" s="196" customFormat="1" x14ac:dyDescent="0.2">
      <c r="A160" s="345">
        <v>4185</v>
      </c>
      <c r="B160" s="157"/>
      <c r="C160" s="346" t="s">
        <v>132</v>
      </c>
      <c r="D160" s="347">
        <v>0</v>
      </c>
      <c r="E160" s="347">
        <v>0</v>
      </c>
      <c r="F160" s="347">
        <v>0</v>
      </c>
      <c r="G160" s="348">
        <v>0</v>
      </c>
      <c r="I160" s="371"/>
      <c r="J160" s="371"/>
      <c r="K160" s="371"/>
      <c r="L160" s="371"/>
      <c r="M160" s="371"/>
      <c r="N160" s="371"/>
      <c r="O160" s="371"/>
    </row>
    <row r="161" spans="1:15" s="196" customFormat="1" x14ac:dyDescent="0.2">
      <c r="A161" s="353"/>
      <c r="B161" s="354"/>
      <c r="C161" s="354"/>
      <c r="D161" s="355"/>
      <c r="E161" s="355"/>
      <c r="F161" s="355"/>
      <c r="G161" s="356"/>
      <c r="I161" s="371"/>
      <c r="J161" s="371"/>
      <c r="K161" s="371"/>
      <c r="L161" s="371"/>
      <c r="M161" s="371"/>
      <c r="N161" s="371"/>
      <c r="O161" s="371"/>
    </row>
    <row r="162" spans="1:15" s="196" customFormat="1" x14ac:dyDescent="0.2">
      <c r="A162" s="349">
        <v>4189</v>
      </c>
      <c r="B162" s="350">
        <v>2229</v>
      </c>
      <c r="C162" s="351" t="s">
        <v>104</v>
      </c>
      <c r="D162" s="215">
        <v>0</v>
      </c>
      <c r="E162" s="215">
        <v>0</v>
      </c>
      <c r="F162" s="215">
        <v>0</v>
      </c>
      <c r="G162" s="352">
        <v>0</v>
      </c>
      <c r="I162" s="371"/>
      <c r="J162" s="371"/>
      <c r="K162" s="371"/>
      <c r="L162" s="371"/>
      <c r="M162" s="371"/>
      <c r="N162" s="371"/>
      <c r="O162" s="371"/>
    </row>
    <row r="163" spans="1:15" s="196" customFormat="1" x14ac:dyDescent="0.2">
      <c r="A163" s="345">
        <v>4189</v>
      </c>
      <c r="B163" s="157"/>
      <c r="C163" s="346" t="s">
        <v>131</v>
      </c>
      <c r="D163" s="347">
        <v>0</v>
      </c>
      <c r="E163" s="347">
        <v>0</v>
      </c>
      <c r="F163" s="347">
        <v>0</v>
      </c>
      <c r="G163" s="348">
        <v>0</v>
      </c>
      <c r="I163" s="371"/>
      <c r="J163" s="371"/>
      <c r="K163" s="371"/>
      <c r="L163" s="371"/>
      <c r="M163" s="371"/>
      <c r="N163" s="371"/>
      <c r="O163" s="371"/>
    </row>
    <row r="164" spans="1:15" s="196" customFormat="1" x14ac:dyDescent="0.2">
      <c r="A164" s="353"/>
      <c r="B164" s="354"/>
      <c r="C164" s="354"/>
      <c r="D164" s="355"/>
      <c r="E164" s="355"/>
      <c r="F164" s="355"/>
      <c r="G164" s="356"/>
      <c r="I164" s="371"/>
      <c r="J164" s="371"/>
      <c r="K164" s="371"/>
      <c r="L164" s="371"/>
      <c r="M164" s="371"/>
      <c r="N164" s="371"/>
      <c r="O164" s="371"/>
    </row>
    <row r="165" spans="1:15" s="196" customFormat="1" x14ac:dyDescent="0.2">
      <c r="A165" s="349">
        <v>4324</v>
      </c>
      <c r="B165" s="350">
        <v>2212</v>
      </c>
      <c r="C165" s="351" t="s">
        <v>115</v>
      </c>
      <c r="D165" s="215">
        <v>0</v>
      </c>
      <c r="E165" s="215">
        <v>0</v>
      </c>
      <c r="F165" s="215">
        <v>1</v>
      </c>
      <c r="G165" s="352">
        <v>0</v>
      </c>
      <c r="I165" s="371"/>
      <c r="J165" s="371"/>
      <c r="K165" s="371"/>
      <c r="L165" s="371"/>
      <c r="M165" s="371"/>
      <c r="N165" s="371"/>
      <c r="O165" s="371"/>
    </row>
    <row r="166" spans="1:15" s="196" customFormat="1" x14ac:dyDescent="0.2">
      <c r="A166" s="345">
        <v>4324</v>
      </c>
      <c r="B166" s="157"/>
      <c r="C166" s="346" t="s">
        <v>341</v>
      </c>
      <c r="D166" s="347">
        <v>0</v>
      </c>
      <c r="E166" s="347">
        <v>0</v>
      </c>
      <c r="F166" s="347">
        <v>1</v>
      </c>
      <c r="G166" s="348">
        <v>0</v>
      </c>
      <c r="I166" s="371"/>
      <c r="J166" s="371"/>
      <c r="K166" s="371"/>
      <c r="L166" s="371"/>
      <c r="M166" s="371"/>
      <c r="N166" s="371"/>
      <c r="O166" s="371"/>
    </row>
    <row r="167" spans="1:15" s="196" customFormat="1" x14ac:dyDescent="0.2">
      <c r="A167" s="353"/>
      <c r="B167" s="354"/>
      <c r="C167" s="354"/>
      <c r="D167" s="355"/>
      <c r="E167" s="355"/>
      <c r="F167" s="355"/>
      <c r="G167" s="356"/>
      <c r="I167" s="371"/>
      <c r="J167" s="371"/>
      <c r="K167" s="371"/>
      <c r="L167" s="371"/>
      <c r="M167" s="371"/>
      <c r="N167" s="371"/>
      <c r="O167" s="371"/>
    </row>
    <row r="168" spans="1:15" s="196" customFormat="1" x14ac:dyDescent="0.2">
      <c r="A168" s="349">
        <v>4329</v>
      </c>
      <c r="B168" s="350">
        <v>2212</v>
      </c>
      <c r="C168" s="351" t="s">
        <v>115</v>
      </c>
      <c r="D168" s="215">
        <v>0</v>
      </c>
      <c r="E168" s="215">
        <v>2</v>
      </c>
      <c r="F168" s="215">
        <v>2</v>
      </c>
      <c r="G168" s="352">
        <v>100</v>
      </c>
      <c r="I168" s="371"/>
      <c r="J168" s="371"/>
      <c r="K168" s="371"/>
      <c r="L168" s="371"/>
      <c r="M168" s="371"/>
      <c r="N168" s="371"/>
      <c r="O168" s="371"/>
    </row>
    <row r="169" spans="1:15" s="196" customFormat="1" x14ac:dyDescent="0.2">
      <c r="A169" s="345">
        <v>4329</v>
      </c>
      <c r="B169" s="157"/>
      <c r="C169" s="346" t="s">
        <v>340</v>
      </c>
      <c r="D169" s="347">
        <v>0</v>
      </c>
      <c r="E169" s="347">
        <v>2</v>
      </c>
      <c r="F169" s="347">
        <v>2</v>
      </c>
      <c r="G169" s="348">
        <v>100</v>
      </c>
      <c r="I169" s="371"/>
      <c r="J169" s="371"/>
      <c r="K169" s="371"/>
      <c r="L169" s="371"/>
      <c r="M169" s="371"/>
      <c r="N169" s="371"/>
      <c r="O169" s="371"/>
    </row>
    <row r="170" spans="1:15" s="196" customFormat="1" x14ac:dyDescent="0.2">
      <c r="A170" s="353"/>
      <c r="B170" s="354"/>
      <c r="C170" s="354"/>
      <c r="D170" s="355"/>
      <c r="E170" s="355"/>
      <c r="F170" s="355"/>
      <c r="G170" s="356"/>
      <c r="I170" s="371"/>
      <c r="J170" s="371"/>
      <c r="K170" s="371"/>
      <c r="L170" s="371"/>
      <c r="M170" s="371"/>
      <c r="N170" s="371"/>
      <c r="O170" s="371"/>
    </row>
    <row r="171" spans="1:15" s="196" customFormat="1" x14ac:dyDescent="0.2">
      <c r="A171" s="349">
        <v>4342</v>
      </c>
      <c r="B171" s="350">
        <v>2212</v>
      </c>
      <c r="C171" s="351" t="s">
        <v>115</v>
      </c>
      <c r="D171" s="215">
        <v>0</v>
      </c>
      <c r="E171" s="215">
        <v>4</v>
      </c>
      <c r="F171" s="215">
        <v>4</v>
      </c>
      <c r="G171" s="352">
        <v>100</v>
      </c>
      <c r="I171" s="371"/>
      <c r="J171" s="371"/>
      <c r="K171" s="371"/>
      <c r="L171" s="371"/>
      <c r="M171" s="371"/>
      <c r="N171" s="371"/>
      <c r="O171" s="371"/>
    </row>
    <row r="172" spans="1:15" s="196" customFormat="1" x14ac:dyDescent="0.2">
      <c r="A172" s="345">
        <v>4342</v>
      </c>
      <c r="B172" s="157"/>
      <c r="C172" s="346" t="s">
        <v>339</v>
      </c>
      <c r="D172" s="347">
        <v>0</v>
      </c>
      <c r="E172" s="347">
        <v>4</v>
      </c>
      <c r="F172" s="347">
        <v>4</v>
      </c>
      <c r="G172" s="348">
        <v>100</v>
      </c>
      <c r="I172" s="371"/>
      <c r="J172" s="371"/>
      <c r="K172" s="371"/>
      <c r="L172" s="371"/>
      <c r="M172" s="371"/>
      <c r="N172" s="371"/>
      <c r="O172" s="371"/>
    </row>
    <row r="173" spans="1:15" s="196" customFormat="1" x14ac:dyDescent="0.2">
      <c r="A173" s="353"/>
      <c r="B173" s="354"/>
      <c r="C173" s="354"/>
      <c r="D173" s="355"/>
      <c r="E173" s="355"/>
      <c r="F173" s="355"/>
      <c r="G173" s="356"/>
      <c r="I173" s="371"/>
      <c r="J173" s="371"/>
      <c r="K173" s="371"/>
      <c r="L173" s="371"/>
      <c r="M173" s="371"/>
      <c r="N173" s="371"/>
      <c r="O173" s="371"/>
    </row>
    <row r="174" spans="1:15" s="196" customFormat="1" x14ac:dyDescent="0.2">
      <c r="A174" s="349">
        <v>4344</v>
      </c>
      <c r="B174" s="350">
        <v>2212</v>
      </c>
      <c r="C174" s="351" t="s">
        <v>115</v>
      </c>
      <c r="D174" s="215">
        <v>0</v>
      </c>
      <c r="E174" s="215">
        <v>1</v>
      </c>
      <c r="F174" s="215">
        <v>20</v>
      </c>
      <c r="G174" s="352">
        <v>2000</v>
      </c>
      <c r="I174" s="371"/>
      <c r="J174" s="371"/>
      <c r="K174" s="371"/>
      <c r="L174" s="371"/>
      <c r="M174" s="371"/>
      <c r="N174" s="371"/>
      <c r="O174" s="371"/>
    </row>
    <row r="175" spans="1:15" s="196" customFormat="1" x14ac:dyDescent="0.2">
      <c r="A175" s="345">
        <v>4344</v>
      </c>
      <c r="B175" s="157"/>
      <c r="C175" s="346" t="s">
        <v>338</v>
      </c>
      <c r="D175" s="347">
        <v>0</v>
      </c>
      <c r="E175" s="347">
        <v>1</v>
      </c>
      <c r="F175" s="347">
        <v>20</v>
      </c>
      <c r="G175" s="348">
        <v>2000</v>
      </c>
      <c r="I175" s="371"/>
      <c r="J175" s="371"/>
      <c r="K175" s="371"/>
      <c r="L175" s="371"/>
      <c r="M175" s="371"/>
      <c r="N175" s="371"/>
      <c r="O175" s="371"/>
    </row>
    <row r="176" spans="1:15" s="196" customFormat="1" x14ac:dyDescent="0.2">
      <c r="A176" s="353"/>
      <c r="B176" s="354"/>
      <c r="C176" s="354"/>
      <c r="D176" s="355"/>
      <c r="E176" s="355"/>
      <c r="F176" s="355"/>
      <c r="G176" s="356"/>
      <c r="I176" s="371"/>
      <c r="J176" s="371"/>
      <c r="K176" s="371"/>
      <c r="L176" s="371"/>
      <c r="M176" s="371"/>
      <c r="N176" s="371"/>
      <c r="O176" s="371"/>
    </row>
    <row r="177" spans="1:15" s="196" customFormat="1" x14ac:dyDescent="0.2">
      <c r="A177" s="349">
        <v>4349</v>
      </c>
      <c r="B177" s="350">
        <v>2212</v>
      </c>
      <c r="C177" s="351" t="s">
        <v>115</v>
      </c>
      <c r="D177" s="215">
        <v>0</v>
      </c>
      <c r="E177" s="215">
        <v>20</v>
      </c>
      <c r="F177" s="215">
        <v>20</v>
      </c>
      <c r="G177" s="352">
        <v>100</v>
      </c>
      <c r="I177" s="371"/>
      <c r="J177" s="371"/>
      <c r="K177" s="371"/>
      <c r="L177" s="371"/>
      <c r="M177" s="371"/>
      <c r="N177" s="371"/>
      <c r="O177" s="371"/>
    </row>
    <row r="178" spans="1:15" s="196" customFormat="1" x14ac:dyDescent="0.2">
      <c r="A178" s="345">
        <v>4349</v>
      </c>
      <c r="B178" s="157"/>
      <c r="C178" s="346" t="s">
        <v>130</v>
      </c>
      <c r="D178" s="347">
        <v>0</v>
      </c>
      <c r="E178" s="347">
        <v>20</v>
      </c>
      <c r="F178" s="347">
        <v>20</v>
      </c>
      <c r="G178" s="348">
        <v>100</v>
      </c>
      <c r="I178" s="371"/>
      <c r="J178" s="371"/>
      <c r="K178" s="371"/>
      <c r="L178" s="371"/>
      <c r="M178" s="371"/>
      <c r="N178" s="371"/>
      <c r="O178" s="371"/>
    </row>
    <row r="179" spans="1:15" s="196" customFormat="1" x14ac:dyDescent="0.2">
      <c r="A179" s="353"/>
      <c r="B179" s="354"/>
      <c r="C179" s="354"/>
      <c r="D179" s="355"/>
      <c r="E179" s="355"/>
      <c r="F179" s="355"/>
      <c r="G179" s="356"/>
      <c r="I179" s="371"/>
      <c r="J179" s="371"/>
      <c r="K179" s="371"/>
      <c r="L179" s="371"/>
      <c r="M179" s="371"/>
      <c r="N179" s="371"/>
      <c r="O179" s="371"/>
    </row>
    <row r="180" spans="1:15" s="196" customFormat="1" x14ac:dyDescent="0.2">
      <c r="A180" s="349">
        <v>4354</v>
      </c>
      <c r="B180" s="350">
        <v>2212</v>
      </c>
      <c r="C180" s="351" t="s">
        <v>115</v>
      </c>
      <c r="D180" s="215">
        <v>0</v>
      </c>
      <c r="E180" s="215">
        <v>0</v>
      </c>
      <c r="F180" s="215">
        <v>47</v>
      </c>
      <c r="G180" s="352">
        <v>0</v>
      </c>
      <c r="I180" s="371"/>
      <c r="J180" s="371"/>
      <c r="K180" s="371"/>
      <c r="L180" s="371"/>
      <c r="M180" s="371"/>
      <c r="N180" s="371"/>
      <c r="O180" s="371"/>
    </row>
    <row r="181" spans="1:15" s="196" customFormat="1" x14ac:dyDescent="0.2">
      <c r="A181" s="345">
        <v>4354</v>
      </c>
      <c r="B181" s="157"/>
      <c r="C181" s="346" t="s">
        <v>203</v>
      </c>
      <c r="D181" s="347">
        <v>0</v>
      </c>
      <c r="E181" s="347">
        <v>0</v>
      </c>
      <c r="F181" s="347">
        <v>47</v>
      </c>
      <c r="G181" s="348">
        <v>0</v>
      </c>
      <c r="I181" s="371"/>
      <c r="J181" s="371"/>
      <c r="K181" s="371"/>
      <c r="L181" s="371"/>
      <c r="M181" s="371"/>
      <c r="N181" s="371"/>
      <c r="O181" s="371"/>
    </row>
    <row r="182" spans="1:15" s="196" customFormat="1" x14ac:dyDescent="0.2">
      <c r="A182" s="353"/>
      <c r="B182" s="354"/>
      <c r="C182" s="354"/>
      <c r="D182" s="355"/>
      <c r="E182" s="355"/>
      <c r="F182" s="355"/>
      <c r="G182" s="356"/>
      <c r="I182" s="371"/>
      <c r="J182" s="371"/>
      <c r="K182" s="371"/>
      <c r="L182" s="371"/>
      <c r="M182" s="371"/>
      <c r="N182" s="371"/>
      <c r="O182" s="371"/>
    </row>
    <row r="183" spans="1:15" s="196" customFormat="1" x14ac:dyDescent="0.2">
      <c r="A183" s="349">
        <v>4356</v>
      </c>
      <c r="B183" s="350">
        <v>2212</v>
      </c>
      <c r="C183" s="351" t="s">
        <v>115</v>
      </c>
      <c r="D183" s="215">
        <v>0</v>
      </c>
      <c r="E183" s="215">
        <v>0</v>
      </c>
      <c r="F183" s="215">
        <v>4</v>
      </c>
      <c r="G183" s="352">
        <v>0</v>
      </c>
      <c r="I183" s="371"/>
      <c r="J183" s="371"/>
      <c r="K183" s="371"/>
      <c r="L183" s="371"/>
      <c r="M183" s="371"/>
      <c r="N183" s="371"/>
      <c r="O183" s="371"/>
    </row>
    <row r="184" spans="1:15" s="196" customFormat="1" x14ac:dyDescent="0.2">
      <c r="A184" s="345">
        <v>4356</v>
      </c>
      <c r="B184" s="157"/>
      <c r="C184" s="346" t="s">
        <v>332</v>
      </c>
      <c r="D184" s="347">
        <v>0</v>
      </c>
      <c r="E184" s="347">
        <v>0</v>
      </c>
      <c r="F184" s="347">
        <v>4</v>
      </c>
      <c r="G184" s="348">
        <v>0</v>
      </c>
      <c r="I184" s="371"/>
      <c r="J184" s="371"/>
      <c r="K184" s="371"/>
      <c r="L184" s="371"/>
      <c r="M184" s="371"/>
      <c r="N184" s="371"/>
      <c r="O184" s="371"/>
    </row>
    <row r="185" spans="1:15" s="196" customFormat="1" x14ac:dyDescent="0.2">
      <c r="A185" s="353"/>
      <c r="B185" s="354"/>
      <c r="C185" s="354"/>
      <c r="D185" s="355"/>
      <c r="E185" s="355"/>
      <c r="F185" s="355"/>
      <c r="G185" s="356"/>
      <c r="I185" s="371"/>
      <c r="J185" s="371"/>
      <c r="K185" s="371"/>
      <c r="L185" s="371"/>
      <c r="M185" s="371"/>
      <c r="N185" s="371"/>
      <c r="O185" s="371"/>
    </row>
    <row r="186" spans="1:15" s="196" customFormat="1" x14ac:dyDescent="0.2">
      <c r="A186" s="349">
        <v>4357</v>
      </c>
      <c r="B186" s="350">
        <v>2122</v>
      </c>
      <c r="C186" s="351" t="s">
        <v>128</v>
      </c>
      <c r="D186" s="215">
        <v>2200</v>
      </c>
      <c r="E186" s="215">
        <v>0</v>
      </c>
      <c r="F186" s="215">
        <v>0</v>
      </c>
      <c r="G186" s="352">
        <v>0</v>
      </c>
      <c r="I186" s="371"/>
      <c r="J186" s="371"/>
      <c r="K186" s="371"/>
      <c r="L186" s="371"/>
      <c r="M186" s="371"/>
      <c r="N186" s="371"/>
      <c r="O186" s="371"/>
    </row>
    <row r="187" spans="1:15" s="196" customFormat="1" x14ac:dyDescent="0.2">
      <c r="A187" s="349">
        <v>4357</v>
      </c>
      <c r="B187" s="350">
        <v>2123</v>
      </c>
      <c r="C187" s="351" t="s">
        <v>152</v>
      </c>
      <c r="D187" s="215">
        <v>0</v>
      </c>
      <c r="E187" s="215">
        <v>3</v>
      </c>
      <c r="F187" s="215">
        <v>3</v>
      </c>
      <c r="G187" s="352">
        <v>100</v>
      </c>
      <c r="I187" s="371"/>
      <c r="J187" s="371"/>
      <c r="K187" s="371"/>
      <c r="L187" s="371"/>
      <c r="M187" s="371"/>
      <c r="N187" s="371"/>
      <c r="O187" s="371"/>
    </row>
    <row r="188" spans="1:15" s="196" customFormat="1" x14ac:dyDescent="0.2">
      <c r="A188" s="349">
        <v>4357</v>
      </c>
      <c r="B188" s="350">
        <v>2212</v>
      </c>
      <c r="C188" s="351" t="s">
        <v>115</v>
      </c>
      <c r="D188" s="215">
        <v>0</v>
      </c>
      <c r="E188" s="215">
        <v>344</v>
      </c>
      <c r="F188" s="215">
        <v>359</v>
      </c>
      <c r="G188" s="352">
        <v>104.4</v>
      </c>
      <c r="I188" s="371"/>
      <c r="J188" s="371"/>
      <c r="K188" s="371"/>
      <c r="L188" s="371"/>
      <c r="M188" s="371"/>
      <c r="N188" s="371"/>
      <c r="O188" s="371"/>
    </row>
    <row r="189" spans="1:15" s="196" customFormat="1" x14ac:dyDescent="0.2">
      <c r="A189" s="345">
        <v>4357</v>
      </c>
      <c r="B189" s="157"/>
      <c r="C189" s="346" t="s">
        <v>127</v>
      </c>
      <c r="D189" s="347">
        <v>2200</v>
      </c>
      <c r="E189" s="347">
        <v>347</v>
      </c>
      <c r="F189" s="347">
        <v>362</v>
      </c>
      <c r="G189" s="348">
        <v>104.3</v>
      </c>
      <c r="I189" s="371"/>
      <c r="J189" s="371"/>
      <c r="K189" s="371"/>
      <c r="L189" s="371"/>
      <c r="M189" s="371"/>
      <c r="N189" s="371"/>
      <c r="O189" s="371"/>
    </row>
    <row r="190" spans="1:15" s="196" customFormat="1" x14ac:dyDescent="0.2">
      <c r="A190" s="353"/>
      <c r="B190" s="354"/>
      <c r="C190" s="354"/>
      <c r="D190" s="355"/>
      <c r="E190" s="355"/>
      <c r="F190" s="355"/>
      <c r="G190" s="356"/>
      <c r="I190" s="371"/>
      <c r="J190" s="371"/>
      <c r="K190" s="371"/>
      <c r="L190" s="371"/>
      <c r="M190" s="371"/>
      <c r="N190" s="371"/>
      <c r="O190" s="371"/>
    </row>
    <row r="191" spans="1:15" s="196" customFormat="1" x14ac:dyDescent="0.2">
      <c r="A191" s="349">
        <v>4373</v>
      </c>
      <c r="B191" s="350">
        <v>2211</v>
      </c>
      <c r="C191" s="351" t="s">
        <v>116</v>
      </c>
      <c r="D191" s="215">
        <v>0</v>
      </c>
      <c r="E191" s="215">
        <v>3</v>
      </c>
      <c r="F191" s="215">
        <v>3</v>
      </c>
      <c r="G191" s="352">
        <v>100</v>
      </c>
      <c r="I191" s="371"/>
      <c r="J191" s="371"/>
      <c r="K191" s="371"/>
      <c r="L191" s="371"/>
      <c r="M191" s="371"/>
      <c r="N191" s="371"/>
      <c r="O191" s="371"/>
    </row>
    <row r="192" spans="1:15" s="196" customFormat="1" x14ac:dyDescent="0.2">
      <c r="A192" s="345">
        <v>4373</v>
      </c>
      <c r="B192" s="157"/>
      <c r="C192" s="346" t="s">
        <v>326</v>
      </c>
      <c r="D192" s="347">
        <v>0</v>
      </c>
      <c r="E192" s="347">
        <v>3</v>
      </c>
      <c r="F192" s="347">
        <v>3</v>
      </c>
      <c r="G192" s="348">
        <v>100</v>
      </c>
      <c r="I192" s="371"/>
      <c r="J192" s="371"/>
      <c r="K192" s="371"/>
      <c r="L192" s="371"/>
      <c r="M192" s="371"/>
      <c r="N192" s="371"/>
      <c r="O192" s="371"/>
    </row>
    <row r="193" spans="1:15" s="196" customFormat="1" x14ac:dyDescent="0.2">
      <c r="A193" s="353"/>
      <c r="B193" s="354"/>
      <c r="C193" s="354"/>
      <c r="D193" s="355"/>
      <c r="E193" s="355"/>
      <c r="F193" s="355"/>
      <c r="G193" s="356"/>
      <c r="I193" s="371"/>
      <c r="J193" s="371"/>
      <c r="K193" s="371"/>
      <c r="L193" s="371"/>
      <c r="M193" s="371"/>
      <c r="N193" s="371"/>
      <c r="O193" s="371"/>
    </row>
    <row r="194" spans="1:15" s="196" customFormat="1" x14ac:dyDescent="0.2">
      <c r="A194" s="349">
        <v>4374</v>
      </c>
      <c r="B194" s="350">
        <v>2212</v>
      </c>
      <c r="C194" s="351" t="s">
        <v>115</v>
      </c>
      <c r="D194" s="215">
        <v>0</v>
      </c>
      <c r="E194" s="215">
        <v>5</v>
      </c>
      <c r="F194" s="215">
        <v>13</v>
      </c>
      <c r="G194" s="352">
        <v>260</v>
      </c>
      <c r="I194" s="371"/>
      <c r="J194" s="371"/>
      <c r="K194" s="371"/>
      <c r="L194" s="371"/>
      <c r="M194" s="371"/>
      <c r="N194" s="371"/>
      <c r="O194" s="371"/>
    </row>
    <row r="195" spans="1:15" s="196" customFormat="1" x14ac:dyDescent="0.2">
      <c r="A195" s="345">
        <v>4374</v>
      </c>
      <c r="B195" s="157"/>
      <c r="C195" s="346" t="s">
        <v>325</v>
      </c>
      <c r="D195" s="347">
        <v>0</v>
      </c>
      <c r="E195" s="347">
        <v>5</v>
      </c>
      <c r="F195" s="347">
        <v>13</v>
      </c>
      <c r="G195" s="348">
        <v>260</v>
      </c>
      <c r="I195" s="371"/>
      <c r="J195" s="371"/>
      <c r="K195" s="371"/>
      <c r="L195" s="371"/>
      <c r="M195" s="371"/>
      <c r="N195" s="371"/>
      <c r="O195" s="371"/>
    </row>
    <row r="196" spans="1:15" s="196" customFormat="1" x14ac:dyDescent="0.2">
      <c r="A196" s="353"/>
      <c r="B196" s="354"/>
      <c r="C196" s="354"/>
      <c r="D196" s="355"/>
      <c r="E196" s="355"/>
      <c r="F196" s="355"/>
      <c r="G196" s="356"/>
      <c r="I196" s="371"/>
      <c r="J196" s="371"/>
      <c r="K196" s="371"/>
      <c r="L196" s="371"/>
      <c r="M196" s="371"/>
      <c r="N196" s="371"/>
      <c r="O196" s="371"/>
    </row>
    <row r="197" spans="1:15" s="196" customFormat="1" x14ac:dyDescent="0.2">
      <c r="A197" s="349">
        <v>4375</v>
      </c>
      <c r="B197" s="350">
        <v>2212</v>
      </c>
      <c r="C197" s="351" t="s">
        <v>115</v>
      </c>
      <c r="D197" s="215">
        <v>0</v>
      </c>
      <c r="E197" s="215">
        <v>4</v>
      </c>
      <c r="F197" s="215">
        <v>24</v>
      </c>
      <c r="G197" s="352">
        <v>600</v>
      </c>
      <c r="I197" s="371"/>
      <c r="J197" s="371"/>
      <c r="K197" s="371"/>
      <c r="L197" s="371"/>
      <c r="M197" s="371"/>
      <c r="N197" s="371"/>
      <c r="O197" s="371"/>
    </row>
    <row r="198" spans="1:15" s="196" customFormat="1" x14ac:dyDescent="0.2">
      <c r="A198" s="349">
        <v>4375</v>
      </c>
      <c r="B198" s="350">
        <v>2229</v>
      </c>
      <c r="C198" s="351" t="s">
        <v>104</v>
      </c>
      <c r="D198" s="215">
        <v>0</v>
      </c>
      <c r="E198" s="215">
        <v>83</v>
      </c>
      <c r="F198" s="215">
        <v>83</v>
      </c>
      <c r="G198" s="352">
        <v>100</v>
      </c>
      <c r="I198" s="371"/>
      <c r="J198" s="371"/>
      <c r="K198" s="371"/>
      <c r="L198" s="371"/>
      <c r="M198" s="371"/>
      <c r="N198" s="371"/>
      <c r="O198" s="371"/>
    </row>
    <row r="199" spans="1:15" s="196" customFormat="1" x14ac:dyDescent="0.2">
      <c r="A199" s="345">
        <v>4375</v>
      </c>
      <c r="B199" s="157"/>
      <c r="C199" s="346" t="s">
        <v>324</v>
      </c>
      <c r="D199" s="347">
        <v>0</v>
      </c>
      <c r="E199" s="347">
        <v>87</v>
      </c>
      <c r="F199" s="347">
        <v>107</v>
      </c>
      <c r="G199" s="348">
        <v>123</v>
      </c>
      <c r="I199" s="371"/>
      <c r="J199" s="371"/>
      <c r="K199" s="371"/>
      <c r="L199" s="371"/>
      <c r="M199" s="371"/>
      <c r="N199" s="371"/>
      <c r="O199" s="371"/>
    </row>
    <row r="200" spans="1:15" s="196" customFormat="1" x14ac:dyDescent="0.2">
      <c r="A200" s="353"/>
      <c r="B200" s="354"/>
      <c r="C200" s="354"/>
      <c r="D200" s="355"/>
      <c r="E200" s="355"/>
      <c r="F200" s="355"/>
      <c r="G200" s="356"/>
      <c r="I200" s="371"/>
      <c r="J200" s="371"/>
      <c r="K200" s="371"/>
      <c r="L200" s="371"/>
      <c r="M200" s="371"/>
      <c r="N200" s="371"/>
      <c r="O200" s="371"/>
    </row>
    <row r="201" spans="1:15" s="196" customFormat="1" x14ac:dyDescent="0.2">
      <c r="A201" s="349">
        <v>4376</v>
      </c>
      <c r="B201" s="350">
        <v>2212</v>
      </c>
      <c r="C201" s="351" t="s">
        <v>115</v>
      </c>
      <c r="D201" s="215">
        <v>0</v>
      </c>
      <c r="E201" s="215">
        <v>0</v>
      </c>
      <c r="F201" s="215">
        <v>1</v>
      </c>
      <c r="G201" s="352">
        <v>0</v>
      </c>
      <c r="I201" s="371"/>
      <c r="J201" s="371"/>
      <c r="K201" s="371"/>
      <c r="L201" s="371"/>
      <c r="M201" s="371"/>
      <c r="N201" s="371"/>
      <c r="O201" s="371"/>
    </row>
    <row r="202" spans="1:15" s="196" customFormat="1" x14ac:dyDescent="0.2">
      <c r="A202" s="345">
        <v>4376</v>
      </c>
      <c r="B202" s="157"/>
      <c r="C202" s="346" t="s">
        <v>323</v>
      </c>
      <c r="D202" s="347">
        <v>0</v>
      </c>
      <c r="E202" s="347">
        <v>0</v>
      </c>
      <c r="F202" s="347">
        <v>1</v>
      </c>
      <c r="G202" s="348">
        <v>0</v>
      </c>
      <c r="I202" s="371"/>
      <c r="J202" s="371"/>
      <c r="K202" s="371"/>
      <c r="L202" s="371"/>
      <c r="M202" s="371"/>
      <c r="N202" s="371"/>
      <c r="O202" s="371"/>
    </row>
    <row r="203" spans="1:15" s="196" customFormat="1" x14ac:dyDescent="0.2">
      <c r="A203" s="353"/>
      <c r="B203" s="354"/>
      <c r="C203" s="354"/>
      <c r="D203" s="355"/>
      <c r="E203" s="355"/>
      <c r="F203" s="355"/>
      <c r="G203" s="356"/>
      <c r="I203" s="371"/>
      <c r="J203" s="371"/>
      <c r="K203" s="371"/>
      <c r="L203" s="371"/>
      <c r="M203" s="371"/>
      <c r="N203" s="371"/>
      <c r="O203" s="371"/>
    </row>
    <row r="204" spans="1:15" s="196" customFormat="1" x14ac:dyDescent="0.2">
      <c r="A204" s="349">
        <v>4379</v>
      </c>
      <c r="B204" s="350">
        <v>2212</v>
      </c>
      <c r="C204" s="351" t="s">
        <v>115</v>
      </c>
      <c r="D204" s="215">
        <v>0</v>
      </c>
      <c r="E204" s="215">
        <v>5</v>
      </c>
      <c r="F204" s="215">
        <v>5</v>
      </c>
      <c r="G204" s="352">
        <v>100</v>
      </c>
      <c r="I204" s="371"/>
      <c r="J204" s="371"/>
      <c r="K204" s="371"/>
      <c r="L204" s="371"/>
      <c r="M204" s="371"/>
      <c r="N204" s="371"/>
      <c r="O204" s="371"/>
    </row>
    <row r="205" spans="1:15" s="196" customFormat="1" x14ac:dyDescent="0.2">
      <c r="A205" s="345">
        <v>4379</v>
      </c>
      <c r="B205" s="157"/>
      <c r="C205" s="346" t="s">
        <v>125</v>
      </c>
      <c r="D205" s="347">
        <v>0</v>
      </c>
      <c r="E205" s="347">
        <v>5</v>
      </c>
      <c r="F205" s="347">
        <v>5</v>
      </c>
      <c r="G205" s="348">
        <v>100</v>
      </c>
      <c r="I205" s="371"/>
      <c r="J205" s="371"/>
      <c r="K205" s="371"/>
      <c r="L205" s="371"/>
      <c r="M205" s="371"/>
      <c r="N205" s="371"/>
      <c r="O205" s="371"/>
    </row>
    <row r="206" spans="1:15" s="196" customFormat="1" x14ac:dyDescent="0.2">
      <c r="A206" s="353"/>
      <c r="B206" s="354"/>
      <c r="C206" s="354"/>
      <c r="D206" s="355"/>
      <c r="E206" s="355"/>
      <c r="F206" s="355"/>
      <c r="G206" s="356"/>
      <c r="I206" s="371"/>
      <c r="J206" s="371"/>
      <c r="K206" s="371"/>
      <c r="L206" s="371"/>
      <c r="M206" s="371"/>
      <c r="N206" s="371"/>
      <c r="O206" s="371"/>
    </row>
    <row r="207" spans="1:15" s="196" customFormat="1" x14ac:dyDescent="0.2">
      <c r="A207" s="349">
        <v>4399</v>
      </c>
      <c r="B207" s="350">
        <v>2212</v>
      </c>
      <c r="C207" s="351" t="s">
        <v>115</v>
      </c>
      <c r="D207" s="215">
        <v>0</v>
      </c>
      <c r="E207" s="215">
        <v>782</v>
      </c>
      <c r="F207" s="215">
        <v>794</v>
      </c>
      <c r="G207" s="352">
        <v>101.5</v>
      </c>
      <c r="I207" s="371"/>
      <c r="J207" s="371"/>
      <c r="K207" s="371"/>
      <c r="L207" s="371"/>
      <c r="M207" s="371"/>
      <c r="N207" s="371"/>
      <c r="O207" s="371"/>
    </row>
    <row r="208" spans="1:15" s="196" customFormat="1" x14ac:dyDescent="0.2">
      <c r="A208" s="349">
        <v>4399</v>
      </c>
      <c r="B208" s="350">
        <v>2324</v>
      </c>
      <c r="C208" s="351" t="s">
        <v>114</v>
      </c>
      <c r="D208" s="215">
        <v>0</v>
      </c>
      <c r="E208" s="215">
        <v>7</v>
      </c>
      <c r="F208" s="215">
        <v>7</v>
      </c>
      <c r="G208" s="352">
        <v>100</v>
      </c>
      <c r="I208" s="371"/>
      <c r="J208" s="371"/>
      <c r="K208" s="371"/>
      <c r="L208" s="371"/>
      <c r="M208" s="371"/>
      <c r="N208" s="371"/>
      <c r="O208" s="371"/>
    </row>
    <row r="209" spans="1:15" s="196" customFormat="1" x14ac:dyDescent="0.2">
      <c r="A209" s="345">
        <v>4399</v>
      </c>
      <c r="B209" s="157"/>
      <c r="C209" s="346" t="s">
        <v>124</v>
      </c>
      <c r="D209" s="347">
        <v>0</v>
      </c>
      <c r="E209" s="347">
        <v>789</v>
      </c>
      <c r="F209" s="347">
        <v>801</v>
      </c>
      <c r="G209" s="348">
        <v>101.5</v>
      </c>
      <c r="I209" s="371"/>
      <c r="J209" s="371"/>
      <c r="K209" s="371"/>
      <c r="L209" s="371"/>
      <c r="M209" s="371"/>
      <c r="N209" s="371"/>
      <c r="O209" s="371"/>
    </row>
    <row r="210" spans="1:15" s="196" customFormat="1" x14ac:dyDescent="0.2">
      <c r="A210" s="353"/>
      <c r="B210" s="354"/>
      <c r="C210" s="354"/>
      <c r="D210" s="355"/>
      <c r="E210" s="355"/>
      <c r="F210" s="355"/>
      <c r="G210" s="356"/>
      <c r="I210" s="371"/>
      <c r="J210" s="371"/>
      <c r="K210" s="371"/>
      <c r="L210" s="371"/>
      <c r="M210" s="371"/>
      <c r="N210" s="371"/>
      <c r="O210" s="371"/>
    </row>
    <row r="211" spans="1:15" s="196" customFormat="1" x14ac:dyDescent="0.2">
      <c r="A211" s="349">
        <v>5273</v>
      </c>
      <c r="B211" s="350">
        <v>2111</v>
      </c>
      <c r="C211" s="351" t="s">
        <v>119</v>
      </c>
      <c r="D211" s="215">
        <v>750</v>
      </c>
      <c r="E211" s="215">
        <v>783</v>
      </c>
      <c r="F211" s="215">
        <v>783</v>
      </c>
      <c r="G211" s="352">
        <v>100</v>
      </c>
      <c r="I211" s="371"/>
      <c r="J211" s="371"/>
      <c r="K211" s="371"/>
      <c r="L211" s="371"/>
      <c r="M211" s="371"/>
      <c r="N211" s="371"/>
      <c r="O211" s="371"/>
    </row>
    <row r="212" spans="1:15" s="196" customFormat="1" x14ac:dyDescent="0.2">
      <c r="A212" s="345">
        <v>5273</v>
      </c>
      <c r="B212" s="157"/>
      <c r="C212" s="346" t="s">
        <v>123</v>
      </c>
      <c r="D212" s="347">
        <v>750</v>
      </c>
      <c r="E212" s="347">
        <v>783</v>
      </c>
      <c r="F212" s="347">
        <v>783</v>
      </c>
      <c r="G212" s="348">
        <v>100</v>
      </c>
      <c r="I212" s="371"/>
      <c r="J212" s="371"/>
      <c r="K212" s="371"/>
      <c r="L212" s="371"/>
      <c r="M212" s="371"/>
      <c r="N212" s="371"/>
      <c r="O212" s="371"/>
    </row>
    <row r="213" spans="1:15" s="196" customFormat="1" x14ac:dyDescent="0.2">
      <c r="A213" s="353"/>
      <c r="B213" s="354"/>
      <c r="C213" s="354"/>
      <c r="D213" s="355"/>
      <c r="E213" s="355"/>
      <c r="F213" s="355"/>
      <c r="G213" s="356"/>
      <c r="I213" s="371"/>
      <c r="J213" s="371"/>
      <c r="K213" s="371"/>
      <c r="L213" s="371"/>
      <c r="M213" s="371"/>
      <c r="N213" s="371"/>
      <c r="O213" s="371"/>
    </row>
    <row r="214" spans="1:15" s="196" customFormat="1" x14ac:dyDescent="0.2">
      <c r="A214" s="349">
        <v>5511</v>
      </c>
      <c r="B214" s="350">
        <v>2212</v>
      </c>
      <c r="C214" s="351" t="s">
        <v>115</v>
      </c>
      <c r="D214" s="215">
        <v>0</v>
      </c>
      <c r="E214" s="215">
        <v>3221</v>
      </c>
      <c r="F214" s="215">
        <v>3221</v>
      </c>
      <c r="G214" s="352">
        <v>100</v>
      </c>
      <c r="I214" s="371"/>
      <c r="J214" s="371"/>
      <c r="K214" s="371"/>
      <c r="L214" s="371"/>
      <c r="M214" s="371"/>
      <c r="N214" s="371"/>
      <c r="O214" s="371"/>
    </row>
    <row r="215" spans="1:15" s="196" customFormat="1" x14ac:dyDescent="0.2">
      <c r="A215" s="349">
        <v>5511</v>
      </c>
      <c r="B215" s="350">
        <v>2329</v>
      </c>
      <c r="C215" s="351" t="s">
        <v>112</v>
      </c>
      <c r="D215" s="215">
        <v>3100</v>
      </c>
      <c r="E215" s="215">
        <v>3100</v>
      </c>
      <c r="F215" s="215">
        <v>3100</v>
      </c>
      <c r="G215" s="352">
        <v>100</v>
      </c>
      <c r="I215" s="371"/>
      <c r="J215" s="371"/>
      <c r="K215" s="371"/>
      <c r="L215" s="371"/>
      <c r="M215" s="371"/>
      <c r="N215" s="371"/>
      <c r="O215" s="371"/>
    </row>
    <row r="216" spans="1:15" s="196" customFormat="1" x14ac:dyDescent="0.2">
      <c r="A216" s="345">
        <v>5511</v>
      </c>
      <c r="B216" s="157"/>
      <c r="C216" s="346" t="s">
        <v>94</v>
      </c>
      <c r="D216" s="347">
        <v>3100</v>
      </c>
      <c r="E216" s="347">
        <v>6321</v>
      </c>
      <c r="F216" s="347">
        <v>6321</v>
      </c>
      <c r="G216" s="348">
        <v>100</v>
      </c>
      <c r="I216" s="371"/>
      <c r="J216" s="371"/>
      <c r="K216" s="371"/>
      <c r="L216" s="371"/>
      <c r="M216" s="371"/>
      <c r="N216" s="371"/>
      <c r="O216" s="371"/>
    </row>
    <row r="217" spans="1:15" s="196" customFormat="1" x14ac:dyDescent="0.2">
      <c r="A217" s="353"/>
      <c r="B217" s="354"/>
      <c r="C217" s="354"/>
      <c r="D217" s="355"/>
      <c r="E217" s="355"/>
      <c r="F217" s="355"/>
      <c r="G217" s="356"/>
      <c r="I217" s="371"/>
      <c r="J217" s="371"/>
      <c r="K217" s="371"/>
      <c r="L217" s="371"/>
      <c r="M217" s="371"/>
      <c r="N217" s="371"/>
      <c r="O217" s="371"/>
    </row>
    <row r="218" spans="1:15" s="196" customFormat="1" x14ac:dyDescent="0.2">
      <c r="A218" s="349">
        <v>5521</v>
      </c>
      <c r="B218" s="350">
        <v>2132</v>
      </c>
      <c r="C218" s="351" t="s">
        <v>1174</v>
      </c>
      <c r="D218" s="215">
        <v>0</v>
      </c>
      <c r="E218" s="215">
        <v>0</v>
      </c>
      <c r="F218" s="215">
        <v>12</v>
      </c>
      <c r="G218" s="352">
        <v>0</v>
      </c>
      <c r="I218" s="371"/>
      <c r="J218" s="371"/>
      <c r="K218" s="371"/>
      <c r="L218" s="371"/>
      <c r="M218" s="371"/>
      <c r="N218" s="371"/>
      <c r="O218" s="371"/>
    </row>
    <row r="219" spans="1:15" s="196" customFormat="1" x14ac:dyDescent="0.2">
      <c r="A219" s="349">
        <v>5521</v>
      </c>
      <c r="B219" s="350">
        <v>2324</v>
      </c>
      <c r="C219" s="351" t="s">
        <v>114</v>
      </c>
      <c r="D219" s="215">
        <v>0</v>
      </c>
      <c r="E219" s="215">
        <v>185</v>
      </c>
      <c r="F219" s="215">
        <v>185</v>
      </c>
      <c r="G219" s="352">
        <v>100</v>
      </c>
      <c r="I219" s="371"/>
      <c r="J219" s="371"/>
      <c r="K219" s="371"/>
      <c r="L219" s="371"/>
      <c r="M219" s="371"/>
      <c r="N219" s="371"/>
      <c r="O219" s="371"/>
    </row>
    <row r="220" spans="1:15" s="196" customFormat="1" x14ac:dyDescent="0.2">
      <c r="A220" s="345">
        <v>5521</v>
      </c>
      <c r="B220" s="157"/>
      <c r="C220" s="346" t="s">
        <v>122</v>
      </c>
      <c r="D220" s="347">
        <v>0</v>
      </c>
      <c r="E220" s="347">
        <v>185</v>
      </c>
      <c r="F220" s="347">
        <v>197</v>
      </c>
      <c r="G220" s="348">
        <v>106.5</v>
      </c>
      <c r="I220" s="371"/>
      <c r="J220" s="371"/>
      <c r="K220" s="371"/>
      <c r="L220" s="371"/>
      <c r="M220" s="371"/>
      <c r="N220" s="371"/>
      <c r="O220" s="371"/>
    </row>
    <row r="221" spans="1:15" s="196" customFormat="1" x14ac:dyDescent="0.2">
      <c r="A221" s="353"/>
      <c r="B221" s="354"/>
      <c r="C221" s="354"/>
      <c r="D221" s="355"/>
      <c r="E221" s="355"/>
      <c r="F221" s="355"/>
      <c r="G221" s="356"/>
      <c r="I221" s="371"/>
      <c r="J221" s="371"/>
      <c r="K221" s="371"/>
      <c r="L221" s="371"/>
      <c r="M221" s="371"/>
      <c r="N221" s="371"/>
      <c r="O221" s="371"/>
    </row>
    <row r="222" spans="1:15" s="196" customFormat="1" x14ac:dyDescent="0.2">
      <c r="A222" s="349">
        <v>6113</v>
      </c>
      <c r="B222" s="350">
        <v>2111</v>
      </c>
      <c r="C222" s="351" t="s">
        <v>119</v>
      </c>
      <c r="D222" s="215">
        <v>0</v>
      </c>
      <c r="E222" s="215">
        <v>1271</v>
      </c>
      <c r="F222" s="215">
        <v>1271</v>
      </c>
      <c r="G222" s="352">
        <v>100</v>
      </c>
      <c r="I222" s="371"/>
      <c r="J222" s="371"/>
      <c r="K222" s="371"/>
      <c r="L222" s="371"/>
      <c r="M222" s="371"/>
      <c r="N222" s="371"/>
      <c r="O222" s="371"/>
    </row>
    <row r="223" spans="1:15" s="196" customFormat="1" x14ac:dyDescent="0.2">
      <c r="A223" s="349">
        <v>6113</v>
      </c>
      <c r="B223" s="350">
        <v>2143</v>
      </c>
      <c r="C223" s="351" t="s">
        <v>117</v>
      </c>
      <c r="D223" s="215">
        <v>0</v>
      </c>
      <c r="E223" s="215">
        <v>0</v>
      </c>
      <c r="F223" s="215">
        <v>0</v>
      </c>
      <c r="G223" s="352">
        <v>0</v>
      </c>
      <c r="I223" s="371"/>
      <c r="J223" s="371"/>
      <c r="K223" s="371"/>
      <c r="L223" s="371"/>
      <c r="M223" s="371"/>
      <c r="N223" s="371"/>
      <c r="O223" s="371"/>
    </row>
    <row r="224" spans="1:15" s="196" customFormat="1" x14ac:dyDescent="0.2">
      <c r="A224" s="349">
        <v>6113</v>
      </c>
      <c r="B224" s="350">
        <v>2310</v>
      </c>
      <c r="C224" s="351" t="s">
        <v>145</v>
      </c>
      <c r="D224" s="215">
        <v>0</v>
      </c>
      <c r="E224" s="215">
        <v>180</v>
      </c>
      <c r="F224" s="215">
        <v>180</v>
      </c>
      <c r="G224" s="352">
        <v>100</v>
      </c>
      <c r="I224" s="371"/>
      <c r="J224" s="371"/>
      <c r="K224" s="371"/>
      <c r="L224" s="371"/>
      <c r="M224" s="371"/>
      <c r="N224" s="371"/>
      <c r="O224" s="371"/>
    </row>
    <row r="225" spans="1:15" s="196" customFormat="1" x14ac:dyDescent="0.2">
      <c r="A225" s="349">
        <v>6113</v>
      </c>
      <c r="B225" s="350">
        <v>2324</v>
      </c>
      <c r="C225" s="351" t="s">
        <v>114</v>
      </c>
      <c r="D225" s="215">
        <v>0</v>
      </c>
      <c r="E225" s="215">
        <v>10</v>
      </c>
      <c r="F225" s="215">
        <v>10</v>
      </c>
      <c r="G225" s="352">
        <v>100</v>
      </c>
      <c r="I225" s="371"/>
      <c r="J225" s="371"/>
      <c r="K225" s="371"/>
      <c r="L225" s="371"/>
      <c r="M225" s="371"/>
      <c r="N225" s="371"/>
      <c r="O225" s="371"/>
    </row>
    <row r="226" spans="1:15" s="196" customFormat="1" x14ac:dyDescent="0.2">
      <c r="A226" s="345">
        <v>6113</v>
      </c>
      <c r="B226" s="157"/>
      <c r="C226" s="346" t="s">
        <v>120</v>
      </c>
      <c r="D226" s="347">
        <v>0</v>
      </c>
      <c r="E226" s="347">
        <v>1461</v>
      </c>
      <c r="F226" s="347">
        <v>1461</v>
      </c>
      <c r="G226" s="348">
        <v>100</v>
      </c>
      <c r="I226" s="371"/>
      <c r="J226" s="371"/>
      <c r="K226" s="371"/>
      <c r="L226" s="371"/>
      <c r="M226" s="371"/>
      <c r="N226" s="371"/>
      <c r="O226" s="371"/>
    </row>
    <row r="227" spans="1:15" s="196" customFormat="1" x14ac:dyDescent="0.2">
      <c r="A227" s="353"/>
      <c r="B227" s="354"/>
      <c r="C227" s="354"/>
      <c r="D227" s="355"/>
      <c r="E227" s="355"/>
      <c r="F227" s="355"/>
      <c r="G227" s="356"/>
      <c r="I227" s="371"/>
      <c r="J227" s="371"/>
      <c r="K227" s="371"/>
      <c r="L227" s="371"/>
      <c r="M227" s="371"/>
      <c r="N227" s="371"/>
      <c r="O227" s="371"/>
    </row>
    <row r="228" spans="1:15" s="196" customFormat="1" x14ac:dyDescent="0.2">
      <c r="A228" s="349">
        <v>6172</v>
      </c>
      <c r="B228" s="350">
        <v>2111</v>
      </c>
      <c r="C228" s="351" t="s">
        <v>119</v>
      </c>
      <c r="D228" s="215">
        <v>0</v>
      </c>
      <c r="E228" s="215">
        <v>444</v>
      </c>
      <c r="F228" s="215">
        <v>447</v>
      </c>
      <c r="G228" s="352">
        <v>100.7</v>
      </c>
      <c r="I228" s="371"/>
      <c r="J228" s="371"/>
      <c r="K228" s="371"/>
      <c r="L228" s="371"/>
      <c r="M228" s="371"/>
      <c r="N228" s="371"/>
      <c r="O228" s="371"/>
    </row>
    <row r="229" spans="1:15" s="196" customFormat="1" x14ac:dyDescent="0.2">
      <c r="A229" s="349">
        <v>6172</v>
      </c>
      <c r="B229" s="350">
        <v>2132</v>
      </c>
      <c r="C229" s="351" t="s">
        <v>1174</v>
      </c>
      <c r="D229" s="215">
        <v>0</v>
      </c>
      <c r="E229" s="215">
        <v>2733</v>
      </c>
      <c r="F229" s="215">
        <v>2843</v>
      </c>
      <c r="G229" s="352">
        <v>104</v>
      </c>
      <c r="I229" s="371"/>
      <c r="J229" s="371"/>
      <c r="K229" s="371"/>
      <c r="L229" s="371"/>
      <c r="M229" s="371"/>
      <c r="N229" s="371"/>
      <c r="O229" s="371"/>
    </row>
    <row r="230" spans="1:15" s="196" customFormat="1" x14ac:dyDescent="0.2">
      <c r="A230" s="349">
        <v>6172</v>
      </c>
      <c r="B230" s="350">
        <v>2139</v>
      </c>
      <c r="C230" s="351" t="s">
        <v>118</v>
      </c>
      <c r="D230" s="215">
        <v>0</v>
      </c>
      <c r="E230" s="215">
        <v>9</v>
      </c>
      <c r="F230" s="215">
        <v>9</v>
      </c>
      <c r="G230" s="352">
        <v>100</v>
      </c>
      <c r="I230" s="371"/>
      <c r="J230" s="371"/>
      <c r="K230" s="371"/>
      <c r="L230" s="371"/>
      <c r="M230" s="371"/>
      <c r="N230" s="371"/>
      <c r="O230" s="371"/>
    </row>
    <row r="231" spans="1:15" s="196" customFormat="1" x14ac:dyDescent="0.2">
      <c r="A231" s="349">
        <v>6172</v>
      </c>
      <c r="B231" s="350">
        <v>2143</v>
      </c>
      <c r="C231" s="351" t="s">
        <v>117</v>
      </c>
      <c r="D231" s="215">
        <v>0</v>
      </c>
      <c r="E231" s="215">
        <v>0</v>
      </c>
      <c r="F231" s="215">
        <v>16</v>
      </c>
      <c r="G231" s="352">
        <v>0</v>
      </c>
      <c r="I231" s="371"/>
      <c r="J231" s="371"/>
      <c r="K231" s="371"/>
      <c r="L231" s="371"/>
      <c r="M231" s="371"/>
      <c r="N231" s="371"/>
      <c r="O231" s="371"/>
    </row>
    <row r="232" spans="1:15" s="196" customFormat="1" x14ac:dyDescent="0.2">
      <c r="A232" s="349">
        <v>6172</v>
      </c>
      <c r="B232" s="350">
        <v>2211</v>
      </c>
      <c r="C232" s="351" t="s">
        <v>116</v>
      </c>
      <c r="D232" s="215">
        <v>5</v>
      </c>
      <c r="E232" s="215">
        <v>20</v>
      </c>
      <c r="F232" s="215">
        <v>16</v>
      </c>
      <c r="G232" s="352">
        <v>80</v>
      </c>
      <c r="I232" s="371"/>
      <c r="J232" s="371"/>
      <c r="K232" s="371"/>
      <c r="L232" s="371"/>
      <c r="M232" s="371"/>
      <c r="N232" s="371"/>
      <c r="O232" s="371"/>
    </row>
    <row r="233" spans="1:15" s="196" customFormat="1" x14ac:dyDescent="0.2">
      <c r="A233" s="349">
        <v>6172</v>
      </c>
      <c r="B233" s="350">
        <v>2212</v>
      </c>
      <c r="C233" s="351" t="s">
        <v>115</v>
      </c>
      <c r="D233" s="215">
        <v>30</v>
      </c>
      <c r="E233" s="215">
        <v>64</v>
      </c>
      <c r="F233" s="215">
        <v>65</v>
      </c>
      <c r="G233" s="352">
        <v>101.6</v>
      </c>
      <c r="I233" s="371"/>
      <c r="J233" s="371"/>
      <c r="K233" s="371"/>
      <c r="L233" s="371"/>
      <c r="M233" s="371"/>
      <c r="N233" s="371"/>
      <c r="O233" s="371"/>
    </row>
    <row r="234" spans="1:15" s="196" customFormat="1" x14ac:dyDescent="0.2">
      <c r="A234" s="349">
        <v>6172</v>
      </c>
      <c r="B234" s="350">
        <v>2322</v>
      </c>
      <c r="C234" s="351" t="s">
        <v>110</v>
      </c>
      <c r="D234" s="215">
        <v>0</v>
      </c>
      <c r="E234" s="215">
        <v>0</v>
      </c>
      <c r="F234" s="215">
        <v>6</v>
      </c>
      <c r="G234" s="352">
        <v>0</v>
      </c>
      <c r="I234" s="371"/>
      <c r="J234" s="371"/>
      <c r="K234" s="371"/>
      <c r="L234" s="371"/>
      <c r="M234" s="371"/>
      <c r="N234" s="371"/>
      <c r="O234" s="371"/>
    </row>
    <row r="235" spans="1:15" s="196" customFormat="1" x14ac:dyDescent="0.2">
      <c r="A235" s="349">
        <v>6172</v>
      </c>
      <c r="B235" s="350">
        <v>2324</v>
      </c>
      <c r="C235" s="351" t="s">
        <v>114</v>
      </c>
      <c r="D235" s="215">
        <v>65</v>
      </c>
      <c r="E235" s="215">
        <v>114</v>
      </c>
      <c r="F235" s="215">
        <v>216</v>
      </c>
      <c r="G235" s="352">
        <v>189.5</v>
      </c>
      <c r="I235" s="371"/>
      <c r="J235" s="371"/>
      <c r="K235" s="371"/>
      <c r="L235" s="371"/>
      <c r="M235" s="371"/>
      <c r="N235" s="371"/>
      <c r="O235" s="371"/>
    </row>
    <row r="236" spans="1:15" s="196" customFormat="1" x14ac:dyDescent="0.2">
      <c r="A236" s="349">
        <v>6172</v>
      </c>
      <c r="B236" s="350">
        <v>2329</v>
      </c>
      <c r="C236" s="351" t="s">
        <v>112</v>
      </c>
      <c r="D236" s="215">
        <v>0</v>
      </c>
      <c r="E236" s="215">
        <v>0</v>
      </c>
      <c r="F236" s="215">
        <v>0</v>
      </c>
      <c r="G236" s="352">
        <v>0</v>
      </c>
      <c r="I236" s="371"/>
      <c r="J236" s="371"/>
      <c r="K236" s="371"/>
      <c r="L236" s="371"/>
      <c r="M236" s="371"/>
      <c r="N236" s="371"/>
      <c r="O236" s="371"/>
    </row>
    <row r="237" spans="1:15" s="196" customFormat="1" x14ac:dyDescent="0.2">
      <c r="A237" s="345">
        <v>6172</v>
      </c>
      <c r="B237" s="157"/>
      <c r="C237" s="346" t="s">
        <v>91</v>
      </c>
      <c r="D237" s="347">
        <v>100</v>
      </c>
      <c r="E237" s="347">
        <v>3384</v>
      </c>
      <c r="F237" s="347">
        <v>3618</v>
      </c>
      <c r="G237" s="348">
        <v>106.9</v>
      </c>
      <c r="I237" s="371"/>
      <c r="J237" s="371"/>
      <c r="K237" s="371"/>
      <c r="L237" s="371"/>
      <c r="M237" s="371"/>
      <c r="N237" s="371"/>
      <c r="O237" s="371"/>
    </row>
    <row r="238" spans="1:15" s="196" customFormat="1" x14ac:dyDescent="0.2">
      <c r="A238" s="353"/>
      <c r="B238" s="354"/>
      <c r="C238" s="354"/>
      <c r="D238" s="355"/>
      <c r="E238" s="355"/>
      <c r="F238" s="355"/>
      <c r="G238" s="356"/>
      <c r="I238" s="371"/>
      <c r="J238" s="371"/>
      <c r="K238" s="371"/>
      <c r="L238" s="371"/>
      <c r="M238" s="371"/>
      <c r="N238" s="371"/>
      <c r="O238" s="371"/>
    </row>
    <row r="239" spans="1:15" s="196" customFormat="1" x14ac:dyDescent="0.2">
      <c r="A239" s="349">
        <v>6310</v>
      </c>
      <c r="B239" s="350">
        <v>2141</v>
      </c>
      <c r="C239" s="351" t="s">
        <v>113</v>
      </c>
      <c r="D239" s="215">
        <v>10000</v>
      </c>
      <c r="E239" s="215">
        <v>8546</v>
      </c>
      <c r="F239" s="215">
        <v>10735</v>
      </c>
      <c r="G239" s="352">
        <v>125.6</v>
      </c>
      <c r="I239" s="371"/>
      <c r="J239" s="371"/>
      <c r="K239" s="371"/>
      <c r="L239" s="371"/>
      <c r="M239" s="371"/>
      <c r="N239" s="371"/>
      <c r="O239" s="371"/>
    </row>
    <row r="240" spans="1:15" s="196" customFormat="1" x14ac:dyDescent="0.2">
      <c r="A240" s="349">
        <v>6310</v>
      </c>
      <c r="B240" s="350">
        <v>2329</v>
      </c>
      <c r="C240" s="351" t="s">
        <v>112</v>
      </c>
      <c r="D240" s="215">
        <v>0</v>
      </c>
      <c r="E240" s="215">
        <v>0</v>
      </c>
      <c r="F240" s="215">
        <v>2</v>
      </c>
      <c r="G240" s="352">
        <v>0</v>
      </c>
      <c r="I240" s="371"/>
      <c r="J240" s="371"/>
      <c r="K240" s="371"/>
      <c r="L240" s="371"/>
      <c r="M240" s="371"/>
      <c r="N240" s="371"/>
      <c r="O240" s="371"/>
    </row>
    <row r="241" spans="1:15" s="196" customFormat="1" x14ac:dyDescent="0.2">
      <c r="A241" s="345">
        <v>6310</v>
      </c>
      <c r="B241" s="157"/>
      <c r="C241" s="346" t="s">
        <v>111</v>
      </c>
      <c r="D241" s="347">
        <v>10000</v>
      </c>
      <c r="E241" s="347">
        <v>8546</v>
      </c>
      <c r="F241" s="347">
        <v>10737</v>
      </c>
      <c r="G241" s="348">
        <v>125.6</v>
      </c>
      <c r="I241" s="371"/>
      <c r="J241" s="371"/>
      <c r="K241" s="371"/>
      <c r="L241" s="371"/>
      <c r="M241" s="371"/>
      <c r="N241" s="371"/>
      <c r="O241" s="371"/>
    </row>
    <row r="242" spans="1:15" s="196" customFormat="1" x14ac:dyDescent="0.2">
      <c r="A242" s="353"/>
      <c r="B242" s="354"/>
      <c r="C242" s="354"/>
      <c r="D242" s="355"/>
      <c r="E242" s="355"/>
      <c r="F242" s="355"/>
      <c r="G242" s="356"/>
      <c r="I242" s="371"/>
      <c r="J242" s="371"/>
      <c r="K242" s="371"/>
      <c r="L242" s="371"/>
      <c r="M242" s="371"/>
      <c r="N242" s="371"/>
      <c r="O242" s="371"/>
    </row>
    <row r="243" spans="1:15" s="196" customFormat="1" x14ac:dyDescent="0.2">
      <c r="A243" s="349">
        <v>6320</v>
      </c>
      <c r="B243" s="350">
        <v>2322</v>
      </c>
      <c r="C243" s="351" t="s">
        <v>110</v>
      </c>
      <c r="D243" s="215">
        <v>0</v>
      </c>
      <c r="E243" s="215">
        <v>328</v>
      </c>
      <c r="F243" s="215">
        <v>399</v>
      </c>
      <c r="G243" s="352">
        <v>121.6</v>
      </c>
      <c r="I243" s="371"/>
      <c r="J243" s="371"/>
      <c r="K243" s="371"/>
      <c r="L243" s="371"/>
      <c r="M243" s="371"/>
      <c r="N243" s="371"/>
      <c r="O243" s="371"/>
    </row>
    <row r="244" spans="1:15" s="196" customFormat="1" x14ac:dyDescent="0.2">
      <c r="A244" s="349">
        <v>6320</v>
      </c>
      <c r="B244" s="350">
        <v>2324</v>
      </c>
      <c r="C244" s="351" t="s">
        <v>114</v>
      </c>
      <c r="D244" s="215">
        <v>0</v>
      </c>
      <c r="E244" s="215">
        <v>4</v>
      </c>
      <c r="F244" s="215">
        <v>4</v>
      </c>
      <c r="G244" s="352">
        <v>100</v>
      </c>
      <c r="I244" s="371"/>
      <c r="J244" s="371"/>
      <c r="K244" s="371"/>
      <c r="L244" s="371"/>
      <c r="M244" s="371"/>
      <c r="N244" s="371"/>
      <c r="O244" s="371"/>
    </row>
    <row r="245" spans="1:15" s="196" customFormat="1" x14ac:dyDescent="0.2">
      <c r="A245" s="349">
        <v>6320</v>
      </c>
      <c r="B245" s="350">
        <v>2329</v>
      </c>
      <c r="C245" s="351" t="s">
        <v>112</v>
      </c>
      <c r="D245" s="215">
        <v>0</v>
      </c>
      <c r="E245" s="215">
        <v>449</v>
      </c>
      <c r="F245" s="215">
        <v>449</v>
      </c>
      <c r="G245" s="352">
        <v>100</v>
      </c>
      <c r="I245" s="371"/>
      <c r="J245" s="371"/>
      <c r="K245" s="371"/>
      <c r="L245" s="371"/>
      <c r="M245" s="371"/>
      <c r="N245" s="371"/>
      <c r="O245" s="371"/>
    </row>
    <row r="246" spans="1:15" s="196" customFormat="1" x14ac:dyDescent="0.2">
      <c r="A246" s="345">
        <v>6320</v>
      </c>
      <c r="B246" s="157"/>
      <c r="C246" s="346" t="s">
        <v>109</v>
      </c>
      <c r="D246" s="347">
        <v>0</v>
      </c>
      <c r="E246" s="347">
        <v>781</v>
      </c>
      <c r="F246" s="347">
        <v>852</v>
      </c>
      <c r="G246" s="348">
        <v>109.1</v>
      </c>
      <c r="I246" s="371"/>
      <c r="J246" s="371"/>
      <c r="K246" s="371"/>
      <c r="L246" s="371"/>
      <c r="M246" s="371"/>
      <c r="N246" s="371"/>
      <c r="O246" s="371"/>
    </row>
    <row r="247" spans="1:15" s="196" customFormat="1" x14ac:dyDescent="0.2">
      <c r="A247" s="353"/>
      <c r="B247" s="354"/>
      <c r="C247" s="354"/>
      <c r="D247" s="355"/>
      <c r="E247" s="355"/>
      <c r="F247" s="355"/>
      <c r="G247" s="356"/>
      <c r="I247" s="371"/>
      <c r="J247" s="371"/>
      <c r="K247" s="371"/>
      <c r="L247" s="371"/>
      <c r="M247" s="371"/>
      <c r="N247" s="371"/>
      <c r="O247" s="371"/>
    </row>
    <row r="248" spans="1:15" s="196" customFormat="1" x14ac:dyDescent="0.2">
      <c r="A248" s="349">
        <v>6402</v>
      </c>
      <c r="B248" s="350">
        <v>2221</v>
      </c>
      <c r="C248" s="351" t="s">
        <v>105</v>
      </c>
      <c r="D248" s="215">
        <v>0</v>
      </c>
      <c r="E248" s="215">
        <v>0</v>
      </c>
      <c r="F248" s="215">
        <v>0</v>
      </c>
      <c r="G248" s="352">
        <v>0</v>
      </c>
      <c r="I248" s="371"/>
      <c r="J248" s="371"/>
      <c r="K248" s="371"/>
      <c r="L248" s="371"/>
      <c r="M248" s="371"/>
      <c r="N248" s="371"/>
      <c r="O248" s="371"/>
    </row>
    <row r="249" spans="1:15" s="196" customFormat="1" x14ac:dyDescent="0.2">
      <c r="A249" s="349">
        <v>6402</v>
      </c>
      <c r="B249" s="350">
        <v>2223</v>
      </c>
      <c r="C249" s="351" t="s">
        <v>108</v>
      </c>
      <c r="D249" s="215">
        <v>0</v>
      </c>
      <c r="E249" s="215">
        <v>2540</v>
      </c>
      <c r="F249" s="215">
        <v>2751</v>
      </c>
      <c r="G249" s="352">
        <v>108.3</v>
      </c>
      <c r="I249" s="371"/>
      <c r="J249" s="371"/>
      <c r="K249" s="371"/>
      <c r="L249" s="371"/>
      <c r="M249" s="371"/>
      <c r="N249" s="371"/>
      <c r="O249" s="371"/>
    </row>
    <row r="250" spans="1:15" s="196" customFormat="1" ht="25.5" x14ac:dyDescent="0.2">
      <c r="A250" s="372">
        <v>6402</v>
      </c>
      <c r="B250" s="373">
        <v>2227</v>
      </c>
      <c r="C250" s="316" t="s">
        <v>107</v>
      </c>
      <c r="D250" s="215">
        <v>0</v>
      </c>
      <c r="E250" s="215">
        <v>1563</v>
      </c>
      <c r="F250" s="215">
        <v>1563</v>
      </c>
      <c r="G250" s="352">
        <v>100</v>
      </c>
      <c r="I250" s="371"/>
      <c r="J250" s="371"/>
      <c r="K250" s="371"/>
      <c r="L250" s="371"/>
      <c r="M250" s="371"/>
      <c r="N250" s="371"/>
      <c r="O250" s="371"/>
    </row>
    <row r="251" spans="1:15" s="196" customFormat="1" x14ac:dyDescent="0.2">
      <c r="A251" s="349">
        <v>6402</v>
      </c>
      <c r="B251" s="350">
        <v>2229</v>
      </c>
      <c r="C251" s="351" t="s">
        <v>104</v>
      </c>
      <c r="D251" s="215">
        <v>0</v>
      </c>
      <c r="E251" s="215">
        <v>11918</v>
      </c>
      <c r="F251" s="215">
        <v>12115</v>
      </c>
      <c r="G251" s="352">
        <v>101.7</v>
      </c>
      <c r="I251" s="371"/>
      <c r="J251" s="371"/>
      <c r="K251" s="371"/>
      <c r="L251" s="371"/>
      <c r="M251" s="371"/>
      <c r="N251" s="371"/>
      <c r="O251" s="371"/>
    </row>
    <row r="252" spans="1:15" s="196" customFormat="1" x14ac:dyDescent="0.2">
      <c r="A252" s="345">
        <v>6402</v>
      </c>
      <c r="B252" s="157"/>
      <c r="C252" s="346" t="s">
        <v>106</v>
      </c>
      <c r="D252" s="347">
        <v>0</v>
      </c>
      <c r="E252" s="347">
        <v>16021</v>
      </c>
      <c r="F252" s="347">
        <v>16429</v>
      </c>
      <c r="G252" s="348">
        <v>102.5</v>
      </c>
      <c r="I252" s="371"/>
      <c r="J252" s="371"/>
      <c r="K252" s="371"/>
      <c r="L252" s="371"/>
      <c r="M252" s="371"/>
      <c r="N252" s="371"/>
      <c r="O252" s="371"/>
    </row>
    <row r="253" spans="1:15" s="196" customFormat="1" x14ac:dyDescent="0.2">
      <c r="A253" s="353"/>
      <c r="B253" s="354"/>
      <c r="C253" s="354"/>
      <c r="D253" s="355"/>
      <c r="E253" s="355"/>
      <c r="F253" s="355"/>
      <c r="G253" s="356"/>
      <c r="I253" s="371"/>
      <c r="J253" s="371"/>
      <c r="K253" s="371"/>
      <c r="L253" s="371"/>
      <c r="M253" s="371"/>
      <c r="N253" s="371"/>
      <c r="O253" s="371"/>
    </row>
    <row r="254" spans="1:15" s="196" customFormat="1" x14ac:dyDescent="0.2">
      <c r="A254" s="349">
        <v>6409</v>
      </c>
      <c r="B254" s="350">
        <v>2221</v>
      </c>
      <c r="C254" s="351" t="s">
        <v>105</v>
      </c>
      <c r="D254" s="215">
        <v>0</v>
      </c>
      <c r="E254" s="215">
        <v>0</v>
      </c>
      <c r="F254" s="215">
        <v>0</v>
      </c>
      <c r="G254" s="352">
        <v>0</v>
      </c>
      <c r="I254" s="371"/>
      <c r="J254" s="371"/>
      <c r="K254" s="371"/>
      <c r="L254" s="371"/>
      <c r="M254" s="371"/>
      <c r="N254" s="371"/>
      <c r="O254" s="371"/>
    </row>
    <row r="255" spans="1:15" s="196" customFormat="1" x14ac:dyDescent="0.2">
      <c r="A255" s="349">
        <v>6409</v>
      </c>
      <c r="B255" s="350">
        <v>2229</v>
      </c>
      <c r="C255" s="351" t="s">
        <v>104</v>
      </c>
      <c r="D255" s="215">
        <v>0</v>
      </c>
      <c r="E255" s="215">
        <v>1095</v>
      </c>
      <c r="F255" s="215">
        <v>1178</v>
      </c>
      <c r="G255" s="352">
        <v>107.6</v>
      </c>
      <c r="I255" s="371"/>
      <c r="J255" s="371"/>
      <c r="K255" s="371"/>
      <c r="L255" s="371"/>
      <c r="M255" s="371"/>
      <c r="N255" s="371"/>
      <c r="O255" s="371"/>
    </row>
    <row r="256" spans="1:15" s="196" customFormat="1" x14ac:dyDescent="0.2">
      <c r="A256" s="349">
        <v>6409</v>
      </c>
      <c r="B256" s="350">
        <v>2329</v>
      </c>
      <c r="C256" s="351" t="s">
        <v>112</v>
      </c>
      <c r="D256" s="215">
        <v>0</v>
      </c>
      <c r="E256" s="215">
        <v>0</v>
      </c>
      <c r="F256" s="215">
        <v>0</v>
      </c>
      <c r="G256" s="352">
        <v>0</v>
      </c>
      <c r="I256" s="371"/>
      <c r="J256" s="371"/>
      <c r="K256" s="371"/>
      <c r="L256" s="371"/>
      <c r="M256" s="371"/>
      <c r="N256" s="371"/>
      <c r="O256" s="371"/>
    </row>
    <row r="257" spans="1:15" s="300" customFormat="1" x14ac:dyDescent="0.2">
      <c r="A257" s="345">
        <v>6409</v>
      </c>
      <c r="B257" s="157"/>
      <c r="C257" s="346" t="s">
        <v>103</v>
      </c>
      <c r="D257" s="347">
        <v>0</v>
      </c>
      <c r="E257" s="347">
        <v>1095</v>
      </c>
      <c r="F257" s="347">
        <v>1178</v>
      </c>
      <c r="G257" s="348">
        <v>107.6</v>
      </c>
      <c r="I257" s="374"/>
      <c r="J257" s="374"/>
      <c r="K257" s="374"/>
      <c r="L257" s="374"/>
      <c r="M257" s="374"/>
      <c r="N257" s="374"/>
      <c r="O257" s="374"/>
    </row>
    <row r="258" spans="1:15" x14ac:dyDescent="0.2">
      <c r="A258" s="341"/>
      <c r="B258" s="342"/>
      <c r="C258" s="342"/>
      <c r="D258" s="343"/>
      <c r="E258" s="343"/>
      <c r="F258" s="343"/>
      <c r="G258" s="344"/>
    </row>
    <row r="259" spans="1:15" x14ac:dyDescent="0.2">
      <c r="A259" s="128" t="s">
        <v>100</v>
      </c>
      <c r="B259" s="337">
        <v>2412</v>
      </c>
      <c r="C259" s="126" t="s">
        <v>102</v>
      </c>
      <c r="D259" s="125">
        <v>3500</v>
      </c>
      <c r="E259" s="125">
        <v>4434</v>
      </c>
      <c r="F259" s="125">
        <v>4934</v>
      </c>
      <c r="G259" s="124">
        <v>111.3</v>
      </c>
    </row>
    <row r="260" spans="1:15" x14ac:dyDescent="0.2">
      <c r="A260" s="128" t="s">
        <v>100</v>
      </c>
      <c r="B260" s="337">
        <v>2420</v>
      </c>
      <c r="C260" s="126" t="s">
        <v>101</v>
      </c>
      <c r="D260" s="125">
        <v>500</v>
      </c>
      <c r="E260" s="125">
        <v>500</v>
      </c>
      <c r="F260" s="125">
        <v>500</v>
      </c>
      <c r="G260" s="124">
        <v>100</v>
      </c>
    </row>
    <row r="261" spans="1:15" x14ac:dyDescent="0.2">
      <c r="A261" s="128" t="s">
        <v>100</v>
      </c>
      <c r="B261" s="337">
        <v>2451</v>
      </c>
      <c r="C261" s="126" t="s">
        <v>99</v>
      </c>
      <c r="D261" s="125">
        <v>70000</v>
      </c>
      <c r="E261" s="125">
        <v>76760</v>
      </c>
      <c r="F261" s="125">
        <v>76760</v>
      </c>
      <c r="G261" s="124">
        <v>100</v>
      </c>
    </row>
    <row r="262" spans="1:15" ht="13.5" thickBot="1" x14ac:dyDescent="0.25">
      <c r="A262" s="123" t="s">
        <v>73</v>
      </c>
      <c r="B262" s="122"/>
      <c r="C262" s="121" t="s">
        <v>98</v>
      </c>
      <c r="D262" s="155">
        <v>74000</v>
      </c>
      <c r="E262" s="155">
        <v>81694</v>
      </c>
      <c r="F262" s="155">
        <v>82194</v>
      </c>
      <c r="G262" s="154">
        <v>100.6</v>
      </c>
    </row>
    <row r="263" spans="1:15" x14ac:dyDescent="0.2">
      <c r="A263" s="118"/>
      <c r="B263" s="118"/>
      <c r="C263" s="117"/>
      <c r="D263" s="116"/>
      <c r="E263" s="116"/>
      <c r="F263" s="116"/>
      <c r="G263" s="115"/>
    </row>
    <row r="264" spans="1:15" s="146" customFormat="1" x14ac:dyDescent="0.2">
      <c r="A264" s="153"/>
      <c r="B264" s="153"/>
      <c r="C264" s="152"/>
      <c r="D264" s="151"/>
      <c r="E264" s="151"/>
      <c r="F264" s="151"/>
      <c r="G264" s="150"/>
      <c r="I264" s="147"/>
      <c r="J264" s="147"/>
      <c r="K264" s="147"/>
      <c r="L264" s="147"/>
      <c r="M264" s="147"/>
      <c r="N264" s="147"/>
      <c r="O264" s="147"/>
    </row>
    <row r="265" spans="1:15" s="146" customFormat="1" ht="18" customHeight="1" x14ac:dyDescent="0.2">
      <c r="A265" s="145" t="s">
        <v>7</v>
      </c>
      <c r="B265" s="144"/>
      <c r="C265" s="144"/>
      <c r="D265" s="143"/>
      <c r="E265" s="143"/>
      <c r="F265" s="143"/>
      <c r="G265" s="149"/>
      <c r="I265" s="147"/>
      <c r="J265" s="147"/>
      <c r="K265" s="147"/>
      <c r="L265" s="147"/>
      <c r="M265" s="147"/>
      <c r="N265" s="147"/>
      <c r="O265" s="147"/>
    </row>
    <row r="266" spans="1:15" s="146" customFormat="1" ht="12.75" customHeight="1" thickBot="1" x14ac:dyDescent="0.25">
      <c r="A266" s="145"/>
      <c r="B266" s="144"/>
      <c r="C266" s="144"/>
      <c r="D266" s="143"/>
      <c r="E266" s="143"/>
      <c r="F266" s="143"/>
      <c r="G266" s="142" t="s">
        <v>2</v>
      </c>
      <c r="I266" s="147"/>
      <c r="J266" s="147"/>
      <c r="K266" s="147"/>
      <c r="L266" s="147"/>
      <c r="M266" s="147"/>
      <c r="N266" s="147"/>
      <c r="O266" s="147"/>
    </row>
    <row r="267" spans="1:15" s="146" customFormat="1" ht="39" customHeight="1" thickBot="1" x14ac:dyDescent="0.25">
      <c r="A267" s="141" t="s">
        <v>89</v>
      </c>
      <c r="B267" s="140" t="s">
        <v>88</v>
      </c>
      <c r="C267" s="140" t="s">
        <v>87</v>
      </c>
      <c r="D267" s="139" t="s">
        <v>86</v>
      </c>
      <c r="E267" s="139" t="s">
        <v>85</v>
      </c>
      <c r="F267" s="139" t="s">
        <v>1</v>
      </c>
      <c r="G267" s="138" t="s">
        <v>84</v>
      </c>
      <c r="H267" s="148"/>
      <c r="I267" s="147"/>
      <c r="J267" s="147"/>
      <c r="K267" s="147"/>
      <c r="L267" s="147"/>
      <c r="M267" s="147"/>
      <c r="N267" s="147"/>
      <c r="O267" s="147"/>
    </row>
    <row r="268" spans="1:15" ht="13.5" customHeight="1" x14ac:dyDescent="0.2">
      <c r="A268" s="349">
        <v>3639</v>
      </c>
      <c r="B268" s="350">
        <v>3111</v>
      </c>
      <c r="C268" s="351" t="s">
        <v>97</v>
      </c>
      <c r="D268" s="215">
        <v>10000</v>
      </c>
      <c r="E268" s="215">
        <v>16591</v>
      </c>
      <c r="F268" s="215">
        <v>16554</v>
      </c>
      <c r="G268" s="352">
        <v>99.8</v>
      </c>
    </row>
    <row r="269" spans="1:15" x14ac:dyDescent="0.2">
      <c r="A269" s="349">
        <v>3639</v>
      </c>
      <c r="B269" s="350">
        <v>3112</v>
      </c>
      <c r="C269" s="351" t="s">
        <v>1177</v>
      </c>
      <c r="D269" s="215">
        <v>15000</v>
      </c>
      <c r="E269" s="215">
        <v>25120</v>
      </c>
      <c r="F269" s="215">
        <v>25157</v>
      </c>
      <c r="G269" s="352">
        <v>100.1</v>
      </c>
    </row>
    <row r="270" spans="1:15" x14ac:dyDescent="0.2">
      <c r="A270" s="349">
        <v>3639</v>
      </c>
      <c r="B270" s="350">
        <v>3113</v>
      </c>
      <c r="C270" s="351" t="s">
        <v>92</v>
      </c>
      <c r="D270" s="215">
        <v>0</v>
      </c>
      <c r="E270" s="215">
        <v>1873</v>
      </c>
      <c r="F270" s="215">
        <v>1873</v>
      </c>
      <c r="G270" s="352">
        <v>100</v>
      </c>
    </row>
    <row r="271" spans="1:15" x14ac:dyDescent="0.2">
      <c r="A271" s="345">
        <v>3639</v>
      </c>
      <c r="B271" s="157"/>
      <c r="C271" s="346" t="s">
        <v>96</v>
      </c>
      <c r="D271" s="347">
        <v>33052</v>
      </c>
      <c r="E271" s="347">
        <v>43584</v>
      </c>
      <c r="F271" s="347">
        <v>43584</v>
      </c>
      <c r="G271" s="348">
        <v>100</v>
      </c>
    </row>
    <row r="272" spans="1:15" x14ac:dyDescent="0.2">
      <c r="A272" s="353"/>
      <c r="B272" s="354"/>
      <c r="C272" s="354"/>
      <c r="D272" s="355"/>
      <c r="E272" s="355"/>
      <c r="F272" s="355"/>
      <c r="G272" s="356"/>
    </row>
    <row r="273" spans="1:15" x14ac:dyDescent="0.2">
      <c r="A273" s="349">
        <v>5511</v>
      </c>
      <c r="B273" s="350">
        <v>3129</v>
      </c>
      <c r="C273" s="351" t="s">
        <v>95</v>
      </c>
      <c r="D273" s="215">
        <v>15980</v>
      </c>
      <c r="E273" s="215">
        <v>15980</v>
      </c>
      <c r="F273" s="215">
        <v>15980</v>
      </c>
      <c r="G273" s="352">
        <v>100</v>
      </c>
    </row>
    <row r="274" spans="1:15" x14ac:dyDescent="0.2">
      <c r="A274" s="349">
        <v>5511</v>
      </c>
      <c r="B274" s="158"/>
      <c r="C274" s="351" t="s">
        <v>94</v>
      </c>
      <c r="D274" s="357">
        <v>15980</v>
      </c>
      <c r="E274" s="357">
        <v>15980</v>
      </c>
      <c r="F274" s="357">
        <v>15980</v>
      </c>
      <c r="G274" s="358">
        <v>100</v>
      </c>
    </row>
    <row r="275" spans="1:15" x14ac:dyDescent="0.2">
      <c r="A275" s="353"/>
      <c r="B275" s="354"/>
      <c r="C275" s="354"/>
      <c r="D275" s="355"/>
      <c r="E275" s="355"/>
      <c r="F275" s="355"/>
      <c r="G275" s="356"/>
    </row>
    <row r="276" spans="1:15" x14ac:dyDescent="0.2">
      <c r="A276" s="349">
        <v>6172</v>
      </c>
      <c r="B276" s="350">
        <v>3113</v>
      </c>
      <c r="C276" s="351" t="s">
        <v>92</v>
      </c>
      <c r="D276" s="215">
        <v>0</v>
      </c>
      <c r="E276" s="215">
        <v>29</v>
      </c>
      <c r="F276" s="215">
        <v>29</v>
      </c>
      <c r="G276" s="352">
        <v>100</v>
      </c>
    </row>
    <row r="277" spans="1:15" ht="13.5" thickBot="1" x14ac:dyDescent="0.25">
      <c r="A277" s="359">
        <v>6172</v>
      </c>
      <c r="B277" s="156"/>
      <c r="C277" s="360" t="s">
        <v>91</v>
      </c>
      <c r="D277" s="214">
        <v>0</v>
      </c>
      <c r="E277" s="214">
        <v>29</v>
      </c>
      <c r="F277" s="214">
        <v>29</v>
      </c>
      <c r="G277" s="361">
        <v>100</v>
      </c>
    </row>
    <row r="278" spans="1:15" x14ac:dyDescent="0.2">
      <c r="A278" s="118"/>
      <c r="B278" s="118"/>
      <c r="C278" s="117"/>
      <c r="D278" s="116"/>
      <c r="E278" s="116"/>
      <c r="F278" s="116"/>
      <c r="G278" s="115"/>
    </row>
    <row r="279" spans="1:15" x14ac:dyDescent="0.2">
      <c r="A279" s="118"/>
      <c r="B279" s="118"/>
      <c r="C279" s="117"/>
      <c r="D279" s="116"/>
      <c r="E279" s="116"/>
      <c r="F279" s="116"/>
      <c r="G279" s="115"/>
    </row>
    <row r="280" spans="1:15" s="146" customFormat="1" ht="18" customHeight="1" x14ac:dyDescent="0.2">
      <c r="A280" s="145" t="s">
        <v>90</v>
      </c>
      <c r="B280" s="144"/>
      <c r="C280" s="144"/>
      <c r="D280" s="143"/>
      <c r="E280" s="143"/>
      <c r="F280" s="143"/>
      <c r="G280" s="149"/>
      <c r="I280" s="147"/>
      <c r="J280" s="147"/>
      <c r="K280" s="147"/>
      <c r="L280" s="147"/>
      <c r="M280" s="147"/>
      <c r="N280" s="147"/>
      <c r="O280" s="147"/>
    </row>
    <row r="281" spans="1:15" s="146" customFormat="1" ht="12.75" customHeight="1" thickBot="1" x14ac:dyDescent="0.25">
      <c r="A281" s="145"/>
      <c r="B281" s="144"/>
      <c r="C281" s="144"/>
      <c r="D281" s="143"/>
      <c r="E281" s="143"/>
      <c r="F281" s="143"/>
      <c r="G281" s="142" t="s">
        <v>2</v>
      </c>
      <c r="I281" s="147"/>
      <c r="J281" s="147"/>
      <c r="K281" s="147"/>
      <c r="L281" s="147"/>
      <c r="M281" s="147"/>
      <c r="N281" s="147"/>
      <c r="O281" s="147"/>
    </row>
    <row r="282" spans="1:15" s="146" customFormat="1" ht="39" customHeight="1" thickBot="1" x14ac:dyDescent="0.25">
      <c r="A282" s="141" t="s">
        <v>89</v>
      </c>
      <c r="B282" s="140" t="s">
        <v>88</v>
      </c>
      <c r="C282" s="140" t="s">
        <v>87</v>
      </c>
      <c r="D282" s="139" t="s">
        <v>86</v>
      </c>
      <c r="E282" s="139" t="s">
        <v>85</v>
      </c>
      <c r="F282" s="139" t="s">
        <v>1</v>
      </c>
      <c r="G282" s="138" t="s">
        <v>84</v>
      </c>
      <c r="H282" s="148"/>
      <c r="I282" s="147"/>
      <c r="J282" s="147"/>
      <c r="K282" s="147"/>
      <c r="L282" s="147"/>
      <c r="M282" s="147"/>
      <c r="N282" s="147"/>
      <c r="O282" s="147"/>
    </row>
    <row r="283" spans="1:15" ht="13.5" customHeight="1" x14ac:dyDescent="0.2">
      <c r="A283" s="128" t="s">
        <v>100</v>
      </c>
      <c r="B283" s="337">
        <v>4111</v>
      </c>
      <c r="C283" s="126" t="s">
        <v>919</v>
      </c>
      <c r="D283" s="125">
        <v>0</v>
      </c>
      <c r="E283" s="125">
        <v>6032</v>
      </c>
      <c r="F283" s="125">
        <v>6032</v>
      </c>
      <c r="G283" s="124">
        <v>100</v>
      </c>
    </row>
    <row r="284" spans="1:15" x14ac:dyDescent="0.2">
      <c r="A284" s="128" t="s">
        <v>100</v>
      </c>
      <c r="B284" s="337">
        <v>4112</v>
      </c>
      <c r="C284" s="126" t="s">
        <v>1178</v>
      </c>
      <c r="D284" s="125">
        <v>116831</v>
      </c>
      <c r="E284" s="125">
        <v>116831</v>
      </c>
      <c r="F284" s="125">
        <v>116831</v>
      </c>
      <c r="G284" s="124">
        <v>100</v>
      </c>
    </row>
    <row r="285" spans="1:15" x14ac:dyDescent="0.2">
      <c r="A285" s="128" t="s">
        <v>100</v>
      </c>
      <c r="B285" s="337">
        <v>4113</v>
      </c>
      <c r="C285" s="126" t="s">
        <v>1179</v>
      </c>
      <c r="D285" s="125">
        <v>0</v>
      </c>
      <c r="E285" s="125">
        <v>579</v>
      </c>
      <c r="F285" s="125">
        <v>579</v>
      </c>
      <c r="G285" s="124">
        <v>100</v>
      </c>
    </row>
    <row r="286" spans="1:15" x14ac:dyDescent="0.2">
      <c r="A286" s="128" t="s">
        <v>100</v>
      </c>
      <c r="B286" s="337">
        <v>4116</v>
      </c>
      <c r="C286" s="126" t="s">
        <v>83</v>
      </c>
      <c r="D286" s="125">
        <v>211604</v>
      </c>
      <c r="E286" s="125">
        <v>12169055</v>
      </c>
      <c r="F286" s="125">
        <v>12148571</v>
      </c>
      <c r="G286" s="124">
        <v>99.8</v>
      </c>
    </row>
    <row r="287" spans="1:15" x14ac:dyDescent="0.2">
      <c r="A287" s="128" t="s">
        <v>100</v>
      </c>
      <c r="B287" s="337">
        <v>4118</v>
      </c>
      <c r="C287" s="126" t="s">
        <v>82</v>
      </c>
      <c r="D287" s="125">
        <v>406</v>
      </c>
      <c r="E287" s="125">
        <v>406</v>
      </c>
      <c r="F287" s="125">
        <v>0</v>
      </c>
      <c r="G287" s="124">
        <v>0</v>
      </c>
    </row>
    <row r="288" spans="1:15" x14ac:dyDescent="0.2">
      <c r="A288" s="128" t="s">
        <v>100</v>
      </c>
      <c r="B288" s="337">
        <v>4119</v>
      </c>
      <c r="C288" s="126" t="s">
        <v>81</v>
      </c>
      <c r="D288" s="125">
        <v>0</v>
      </c>
      <c r="E288" s="125">
        <v>405</v>
      </c>
      <c r="F288" s="125">
        <v>405</v>
      </c>
      <c r="G288" s="124">
        <v>100</v>
      </c>
    </row>
    <row r="289" spans="1:7" x14ac:dyDescent="0.2">
      <c r="A289" s="128" t="s">
        <v>100</v>
      </c>
      <c r="B289" s="337">
        <v>4121</v>
      </c>
      <c r="C289" s="126" t="s">
        <v>80</v>
      </c>
      <c r="D289" s="125">
        <v>44918</v>
      </c>
      <c r="E289" s="125">
        <v>33764</v>
      </c>
      <c r="F289" s="125">
        <v>33764</v>
      </c>
      <c r="G289" s="124">
        <v>100</v>
      </c>
    </row>
    <row r="290" spans="1:7" x14ac:dyDescent="0.2">
      <c r="A290" s="128" t="s">
        <v>100</v>
      </c>
      <c r="B290" s="337">
        <v>4122</v>
      </c>
      <c r="C290" s="126" t="s">
        <v>79</v>
      </c>
      <c r="D290" s="125">
        <v>0</v>
      </c>
      <c r="E290" s="125">
        <v>232</v>
      </c>
      <c r="F290" s="125">
        <v>232</v>
      </c>
      <c r="G290" s="124">
        <v>100</v>
      </c>
    </row>
    <row r="291" spans="1:7" x14ac:dyDescent="0.2">
      <c r="A291" s="128" t="s">
        <v>100</v>
      </c>
      <c r="B291" s="337">
        <v>4123</v>
      </c>
      <c r="C291" s="126" t="s">
        <v>78</v>
      </c>
      <c r="D291" s="125">
        <v>11615</v>
      </c>
      <c r="E291" s="125">
        <v>147499</v>
      </c>
      <c r="F291" s="125">
        <v>147498</v>
      </c>
      <c r="G291" s="124">
        <v>100</v>
      </c>
    </row>
    <row r="292" spans="1:7" x14ac:dyDescent="0.2">
      <c r="A292" s="137"/>
      <c r="B292" s="136"/>
      <c r="C292" s="135" t="s">
        <v>77</v>
      </c>
      <c r="D292" s="134">
        <v>385374</v>
      </c>
      <c r="E292" s="134">
        <v>12474802</v>
      </c>
      <c r="F292" s="134">
        <v>12453911</v>
      </c>
      <c r="G292" s="133">
        <v>99.8</v>
      </c>
    </row>
    <row r="293" spans="1:7" x14ac:dyDescent="0.2">
      <c r="A293" s="341"/>
      <c r="B293" s="342"/>
      <c r="C293" s="342"/>
      <c r="D293" s="343"/>
      <c r="E293" s="343"/>
      <c r="F293" s="343"/>
      <c r="G293" s="344"/>
    </row>
    <row r="294" spans="1:7" x14ac:dyDescent="0.2">
      <c r="A294" s="128" t="s">
        <v>100</v>
      </c>
      <c r="B294" s="337">
        <v>4213</v>
      </c>
      <c r="C294" s="126" t="s">
        <v>76</v>
      </c>
      <c r="D294" s="125">
        <v>0</v>
      </c>
      <c r="E294" s="125">
        <v>803</v>
      </c>
      <c r="F294" s="125">
        <v>803</v>
      </c>
      <c r="G294" s="124">
        <v>100</v>
      </c>
    </row>
    <row r="295" spans="1:7" x14ac:dyDescent="0.2">
      <c r="A295" s="128" t="s">
        <v>100</v>
      </c>
      <c r="B295" s="337">
        <v>4216</v>
      </c>
      <c r="C295" s="126" t="s">
        <v>920</v>
      </c>
      <c r="D295" s="125">
        <v>665227</v>
      </c>
      <c r="E295" s="125">
        <v>492376</v>
      </c>
      <c r="F295" s="125">
        <v>492376</v>
      </c>
      <c r="G295" s="124">
        <v>100</v>
      </c>
    </row>
    <row r="296" spans="1:7" x14ac:dyDescent="0.2">
      <c r="A296" s="128" t="s">
        <v>100</v>
      </c>
      <c r="B296" s="337">
        <v>4221</v>
      </c>
      <c r="C296" s="126" t="s">
        <v>75</v>
      </c>
      <c r="D296" s="125">
        <v>10000</v>
      </c>
      <c r="E296" s="125">
        <v>11936</v>
      </c>
      <c r="F296" s="125">
        <v>4920</v>
      </c>
      <c r="G296" s="124">
        <v>41.2</v>
      </c>
    </row>
    <row r="297" spans="1:7" x14ac:dyDescent="0.2">
      <c r="A297" s="128" t="s">
        <v>100</v>
      </c>
      <c r="B297" s="337">
        <v>4223</v>
      </c>
      <c r="C297" s="126" t="s">
        <v>74</v>
      </c>
      <c r="D297" s="125">
        <v>1480410</v>
      </c>
      <c r="E297" s="125">
        <v>1582255</v>
      </c>
      <c r="F297" s="125">
        <v>1582124</v>
      </c>
      <c r="G297" s="124">
        <v>100</v>
      </c>
    </row>
    <row r="298" spans="1:7" x14ac:dyDescent="0.2">
      <c r="A298" s="137" t="s">
        <v>73</v>
      </c>
      <c r="B298" s="136"/>
      <c r="C298" s="135" t="s">
        <v>72</v>
      </c>
      <c r="D298" s="134">
        <v>2155637</v>
      </c>
      <c r="E298" s="134">
        <v>2087369</v>
      </c>
      <c r="F298" s="134">
        <v>2080222</v>
      </c>
      <c r="G298" s="133">
        <v>99.7</v>
      </c>
    </row>
    <row r="299" spans="1:7" x14ac:dyDescent="0.2">
      <c r="A299" s="341"/>
      <c r="B299" s="342"/>
      <c r="C299" s="342"/>
      <c r="D299" s="343"/>
      <c r="E299" s="343"/>
      <c r="F299" s="343"/>
      <c r="G299" s="344"/>
    </row>
    <row r="300" spans="1:7" x14ac:dyDescent="0.2">
      <c r="A300" s="128">
        <v>6330</v>
      </c>
      <c r="B300" s="337">
        <v>4134</v>
      </c>
      <c r="C300" s="126" t="s">
        <v>71</v>
      </c>
      <c r="D300" s="125">
        <v>0</v>
      </c>
      <c r="E300" s="125">
        <v>0</v>
      </c>
      <c r="F300" s="125">
        <v>14588316</v>
      </c>
      <c r="G300" s="124">
        <v>0</v>
      </c>
    </row>
    <row r="301" spans="1:7" ht="13.5" thickBot="1" x14ac:dyDescent="0.25">
      <c r="A301" s="123">
        <v>6330</v>
      </c>
      <c r="B301" s="338">
        <v>4139</v>
      </c>
      <c r="C301" s="121" t="s">
        <v>70</v>
      </c>
      <c r="D301" s="120">
        <v>0</v>
      </c>
      <c r="E301" s="120">
        <v>0</v>
      </c>
      <c r="F301" s="120">
        <v>10000</v>
      </c>
      <c r="G301" s="119">
        <v>0</v>
      </c>
    </row>
    <row r="302" spans="1:7" x14ac:dyDescent="0.2">
      <c r="A302" s="199"/>
      <c r="B302" s="199"/>
      <c r="C302" s="199"/>
      <c r="D302" s="362"/>
      <c r="E302" s="362"/>
      <c r="F302" s="362"/>
      <c r="G302" s="363"/>
    </row>
    <row r="303" spans="1:7" x14ac:dyDescent="0.2">
      <c r="A303" s="199"/>
      <c r="B303" s="199"/>
      <c r="C303" s="199"/>
      <c r="D303" s="362"/>
      <c r="E303" s="362"/>
      <c r="F303" s="362"/>
      <c r="G303" s="363"/>
    </row>
    <row r="304" spans="1:7" x14ac:dyDescent="0.2">
      <c r="A304" s="199"/>
      <c r="B304" s="199"/>
      <c r="C304" s="199"/>
      <c r="D304" s="362"/>
      <c r="E304" s="362"/>
      <c r="F304" s="362"/>
      <c r="G304" s="363"/>
    </row>
    <row r="305" spans="1:7" ht="13.5" thickBot="1" x14ac:dyDescent="0.25">
      <c r="A305" s="118"/>
      <c r="B305" s="118"/>
      <c r="C305" s="117"/>
      <c r="D305" s="116"/>
      <c r="E305" s="116"/>
      <c r="F305" s="116"/>
      <c r="G305" s="115"/>
    </row>
    <row r="306" spans="1:7" ht="15.75" customHeight="1" x14ac:dyDescent="0.2">
      <c r="A306" s="114"/>
      <c r="B306" s="114"/>
      <c r="C306" s="113" t="s">
        <v>69</v>
      </c>
      <c r="D306" s="112">
        <v>5330950</v>
      </c>
      <c r="E306" s="112">
        <v>5574272</v>
      </c>
      <c r="F306" s="112">
        <v>5835268</v>
      </c>
      <c r="G306" s="111">
        <v>104.7</v>
      </c>
    </row>
    <row r="307" spans="1:7" ht="15" customHeight="1" x14ac:dyDescent="0.2">
      <c r="A307" s="104"/>
      <c r="B307" s="104"/>
      <c r="C307" s="110" t="s">
        <v>68</v>
      </c>
      <c r="D307" s="109">
        <v>140391</v>
      </c>
      <c r="E307" s="109">
        <v>209183</v>
      </c>
      <c r="F307" s="109">
        <v>221208</v>
      </c>
      <c r="G307" s="108">
        <v>105.8</v>
      </c>
    </row>
    <row r="308" spans="1:7" ht="15" customHeight="1" x14ac:dyDescent="0.2">
      <c r="A308" s="104"/>
      <c r="B308" s="104"/>
      <c r="C308" s="110" t="s">
        <v>67</v>
      </c>
      <c r="D308" s="109">
        <v>40980</v>
      </c>
      <c r="E308" s="109">
        <v>59593</v>
      </c>
      <c r="F308" s="109">
        <v>59593</v>
      </c>
      <c r="G308" s="108">
        <v>100</v>
      </c>
    </row>
    <row r="309" spans="1:7" ht="15" customHeight="1" x14ac:dyDescent="0.2">
      <c r="A309" s="104"/>
      <c r="B309" s="104"/>
      <c r="C309" s="107" t="s">
        <v>66</v>
      </c>
      <c r="D309" s="106">
        <v>2541011</v>
      </c>
      <c r="E309" s="106">
        <v>14562171</v>
      </c>
      <c r="F309" s="106">
        <v>14534133</v>
      </c>
      <c r="G309" s="105">
        <v>99.8</v>
      </c>
    </row>
    <row r="310" spans="1:7" ht="15" customHeight="1" x14ac:dyDescent="0.2">
      <c r="A310" s="104"/>
      <c r="B310" s="104"/>
      <c r="C310" s="103" t="s">
        <v>65</v>
      </c>
      <c r="D310" s="102">
        <v>0</v>
      </c>
      <c r="E310" s="102">
        <v>0</v>
      </c>
      <c r="F310" s="102">
        <v>14598316</v>
      </c>
      <c r="G310" s="101">
        <v>0</v>
      </c>
    </row>
    <row r="311" spans="1:7" ht="15.75" customHeight="1" thickBot="1" x14ac:dyDescent="0.25">
      <c r="A311" s="104"/>
      <c r="B311" s="104"/>
      <c r="C311" s="103" t="s">
        <v>64</v>
      </c>
      <c r="D311" s="102">
        <v>8053332</v>
      </c>
      <c r="E311" s="102">
        <v>20405219</v>
      </c>
      <c r="F311" s="102">
        <v>35248519</v>
      </c>
      <c r="G311" s="101">
        <v>172.7</v>
      </c>
    </row>
    <row r="312" spans="1:7" ht="16.5" customHeight="1" thickBot="1" x14ac:dyDescent="0.25">
      <c r="A312" s="100"/>
      <c r="B312" s="100"/>
      <c r="C312" s="99" t="s">
        <v>63</v>
      </c>
      <c r="D312" s="98">
        <v>8053332</v>
      </c>
      <c r="E312" s="98">
        <v>20405219</v>
      </c>
      <c r="F312" s="98">
        <v>20650203</v>
      </c>
      <c r="G312" s="97">
        <v>101.2</v>
      </c>
    </row>
  </sheetData>
  <mergeCells count="2">
    <mergeCell ref="A2:G2"/>
    <mergeCell ref="A4:G4"/>
  </mergeCells>
  <printOptions horizontalCentered="1"/>
  <pageMargins left="0.39370078740157483" right="0.39370078740157483" top="0.59055118110236227" bottom="0.39370078740157483" header="0.31496062992125984" footer="0.11811023622047245"/>
  <pageSetup paperSize="9" scale="91" firstPageNumber="159" fitToHeight="0" orientation="landscape" useFirstPageNumber="1" r:id="rId1"/>
  <headerFooter>
    <oddHeader>&amp;L&amp;"Tahoma,Kurzíva"Závěrečný účet za rok 2016&amp;R&amp;"Tahoma,Kurzíva"Tabulka č. 1</oddHeader>
    <oddFooter>&amp;C&amp;"Tahoma,Obyčejné"&amp;P</oddFooter>
  </headerFooter>
  <rowBreaks count="6" manualBreakCount="6">
    <brk id="38" max="6" man="1"/>
    <brk id="78" max="6" man="1"/>
    <brk id="119" max="6" man="1"/>
    <brk id="160" max="6" man="1"/>
    <brk id="241" max="6" man="1"/>
    <brk id="275"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74"/>
  <sheetViews>
    <sheetView view="pageBreakPreview" zoomScaleNormal="100" zoomScaleSheetLayoutView="100" workbookViewId="0">
      <selection activeCell="C1150" sqref="C1150"/>
    </sheetView>
  </sheetViews>
  <sheetFormatPr defaultRowHeight="12.75" x14ac:dyDescent="0.2"/>
  <cols>
    <col min="1" max="1" width="8.28515625" style="176" customWidth="1"/>
    <col min="2" max="2" width="10" style="176" customWidth="1"/>
    <col min="3" max="3" width="80.7109375" style="370" customWidth="1"/>
    <col min="4" max="6" width="15.7109375" customWidth="1"/>
    <col min="7" max="7" width="9.85546875" customWidth="1"/>
  </cols>
  <sheetData>
    <row r="1" spans="1:15" s="185" customFormat="1" x14ac:dyDescent="0.2">
      <c r="A1" s="223"/>
      <c r="B1" s="223"/>
      <c r="C1" s="222"/>
      <c r="D1" s="221"/>
      <c r="E1" s="221"/>
      <c r="F1" s="221"/>
      <c r="G1" s="365"/>
      <c r="I1" s="186"/>
      <c r="J1" s="186"/>
      <c r="K1" s="186"/>
      <c r="L1" s="186"/>
      <c r="M1" s="186"/>
      <c r="N1" s="186"/>
      <c r="O1" s="186"/>
    </row>
    <row r="2" spans="1:15" s="186" customFormat="1" x14ac:dyDescent="0.2">
      <c r="A2" s="228"/>
      <c r="B2" s="228"/>
      <c r="C2" s="1051"/>
      <c r="D2" s="1051"/>
      <c r="E2" s="1051"/>
      <c r="F2" s="225"/>
      <c r="G2" s="366"/>
      <c r="H2" s="185"/>
    </row>
    <row r="3" spans="1:15" s="186" customFormat="1" x14ac:dyDescent="0.2">
      <c r="A3" s="228"/>
      <c r="B3" s="228"/>
      <c r="C3" s="227"/>
      <c r="D3" s="226"/>
      <c r="E3" s="226"/>
      <c r="F3" s="225"/>
      <c r="G3" s="224"/>
      <c r="H3" s="223"/>
    </row>
    <row r="4" spans="1:15" s="186" customFormat="1" ht="18" customHeight="1" x14ac:dyDescent="0.2">
      <c r="A4" s="1052" t="s">
        <v>1173</v>
      </c>
      <c r="B4" s="1052"/>
      <c r="C4" s="1052"/>
      <c r="D4" s="1052"/>
      <c r="E4" s="1052"/>
      <c r="F4" s="1052"/>
      <c r="G4" s="1052"/>
      <c r="H4" s="185"/>
    </row>
    <row r="5" spans="1:15" s="186" customFormat="1" x14ac:dyDescent="0.2">
      <c r="A5" s="223"/>
      <c r="B5" s="223"/>
      <c r="C5" s="222"/>
      <c r="D5" s="221"/>
      <c r="E5" s="221"/>
      <c r="F5" s="221"/>
      <c r="G5" s="212"/>
      <c r="H5" s="185"/>
    </row>
    <row r="6" spans="1:15" s="186" customFormat="1" ht="18" customHeight="1" x14ac:dyDescent="0.2">
      <c r="A6" s="1053" t="s">
        <v>382</v>
      </c>
      <c r="B6" s="1053"/>
      <c r="C6" s="1053"/>
      <c r="D6" s="1053"/>
      <c r="E6" s="1053"/>
      <c r="F6" s="1053"/>
      <c r="G6" s="1053"/>
      <c r="H6" s="185"/>
    </row>
    <row r="7" spans="1:15" s="186" customFormat="1" ht="15" x14ac:dyDescent="0.2">
      <c r="A7" s="318"/>
      <c r="B7" s="318"/>
      <c r="C7" s="220"/>
      <c r="D7" s="318"/>
      <c r="E7" s="318"/>
      <c r="F7" s="318"/>
      <c r="G7" s="318"/>
      <c r="H7" s="185"/>
    </row>
    <row r="8" spans="1:15" s="186" customFormat="1" ht="18" customHeight="1" x14ac:dyDescent="0.2">
      <c r="A8" s="174" t="s">
        <v>4</v>
      </c>
      <c r="B8" s="318"/>
      <c r="C8" s="213"/>
      <c r="D8" s="172"/>
      <c r="E8" s="172"/>
      <c r="F8" s="172"/>
      <c r="H8" s="185"/>
    </row>
    <row r="9" spans="1:15" s="186" customFormat="1" ht="12.75" customHeight="1" thickBot="1" x14ac:dyDescent="0.25">
      <c r="A9" s="318"/>
      <c r="B9" s="318"/>
      <c r="C9" s="213"/>
      <c r="D9" s="172"/>
      <c r="E9" s="172"/>
      <c r="F9" s="172"/>
      <c r="G9" s="212" t="s">
        <v>2</v>
      </c>
      <c r="H9" s="185"/>
    </row>
    <row r="10" spans="1:15" s="95" customFormat="1" ht="39" customHeight="1" thickBot="1" x14ac:dyDescent="0.25">
      <c r="A10" s="167" t="s">
        <v>89</v>
      </c>
      <c r="B10" s="166" t="s">
        <v>88</v>
      </c>
      <c r="C10" s="166" t="s">
        <v>87</v>
      </c>
      <c r="D10" s="165" t="s">
        <v>86</v>
      </c>
      <c r="E10" s="165" t="s">
        <v>85</v>
      </c>
      <c r="F10" s="165" t="s">
        <v>1</v>
      </c>
      <c r="G10" s="164" t="s">
        <v>84</v>
      </c>
      <c r="H10" s="161"/>
    </row>
    <row r="11" spans="1:15" x14ac:dyDescent="0.2">
      <c r="A11" s="217">
        <v>1019</v>
      </c>
      <c r="B11" s="384">
        <v>5213</v>
      </c>
      <c r="C11" s="200" t="s">
        <v>330</v>
      </c>
      <c r="D11" s="385">
        <v>0</v>
      </c>
      <c r="E11" s="362">
        <v>200</v>
      </c>
      <c r="F11" s="385">
        <v>146.8322</v>
      </c>
      <c r="G11" s="219">
        <f>F11/E11*100</f>
        <v>73.4161</v>
      </c>
    </row>
    <row r="12" spans="1:15" x14ac:dyDescent="0.2">
      <c r="A12" s="217">
        <v>1019</v>
      </c>
      <c r="B12" s="384">
        <v>5222</v>
      </c>
      <c r="C12" s="200" t="s">
        <v>275</v>
      </c>
      <c r="D12" s="385">
        <v>2000</v>
      </c>
      <c r="E12" s="362">
        <v>2285</v>
      </c>
      <c r="F12" s="385">
        <v>2101.0239999999999</v>
      </c>
      <c r="G12" s="219">
        <f t="shared" ref="G12:G77" si="0">F12/E12*100</f>
        <v>91.948533916849001</v>
      </c>
    </row>
    <row r="13" spans="1:15" x14ac:dyDescent="0.2">
      <c r="A13" s="217">
        <v>1019</v>
      </c>
      <c r="B13" s="384">
        <v>5229</v>
      </c>
      <c r="C13" s="200" t="s">
        <v>309</v>
      </c>
      <c r="D13" s="385">
        <v>300</v>
      </c>
      <c r="E13" s="362">
        <v>0</v>
      </c>
      <c r="F13" s="385">
        <v>0</v>
      </c>
      <c r="G13" s="391" t="s">
        <v>205</v>
      </c>
    </row>
    <row r="14" spans="1:15" x14ac:dyDescent="0.2">
      <c r="A14" s="218">
        <v>1019</v>
      </c>
      <c r="B14" s="383"/>
      <c r="C14" s="201" t="s">
        <v>381</v>
      </c>
      <c r="D14" s="381">
        <v>2300</v>
      </c>
      <c r="E14" s="377">
        <v>2485</v>
      </c>
      <c r="F14" s="381">
        <v>2247.8561999999997</v>
      </c>
      <c r="G14" s="389">
        <f t="shared" si="0"/>
        <v>90.456989939637808</v>
      </c>
    </row>
    <row r="15" spans="1:15" x14ac:dyDescent="0.2">
      <c r="A15" s="217"/>
      <c r="B15" s="368"/>
      <c r="C15" s="200"/>
      <c r="D15" s="369"/>
      <c r="E15" s="369"/>
      <c r="F15" s="369"/>
      <c r="G15" s="219"/>
    </row>
    <row r="16" spans="1:15" x14ac:dyDescent="0.2">
      <c r="A16" s="387">
        <v>1039</v>
      </c>
      <c r="B16" s="382">
        <v>5212</v>
      </c>
      <c r="C16" s="375" t="s">
        <v>337</v>
      </c>
      <c r="D16" s="380">
        <v>0</v>
      </c>
      <c r="E16" s="376">
        <v>740.97</v>
      </c>
      <c r="F16" s="380">
        <v>363.46000000000004</v>
      </c>
      <c r="G16" s="388">
        <f t="shared" si="0"/>
        <v>49.051918431245532</v>
      </c>
    </row>
    <row r="17" spans="1:8" x14ac:dyDescent="0.2">
      <c r="A17" s="217">
        <v>1039</v>
      </c>
      <c r="B17" s="384">
        <v>5213</v>
      </c>
      <c r="C17" s="200" t="s">
        <v>330</v>
      </c>
      <c r="D17" s="385">
        <v>0</v>
      </c>
      <c r="E17" s="362">
        <v>7116.5000000000009</v>
      </c>
      <c r="F17" s="385">
        <v>3681.4980000000005</v>
      </c>
      <c r="G17" s="219">
        <f t="shared" si="0"/>
        <v>51.731862572893981</v>
      </c>
    </row>
    <row r="18" spans="1:8" x14ac:dyDescent="0.2">
      <c r="A18" s="217">
        <v>1039</v>
      </c>
      <c r="B18" s="384">
        <v>5222</v>
      </c>
      <c r="C18" s="200" t="s">
        <v>275</v>
      </c>
      <c r="D18" s="385">
        <v>0</v>
      </c>
      <c r="E18" s="362">
        <v>100</v>
      </c>
      <c r="F18" s="385">
        <v>100</v>
      </c>
      <c r="G18" s="219">
        <f t="shared" si="0"/>
        <v>100</v>
      </c>
    </row>
    <row r="19" spans="1:8" x14ac:dyDescent="0.2">
      <c r="A19" s="217">
        <v>1039</v>
      </c>
      <c r="B19" s="384">
        <v>5223</v>
      </c>
      <c r="C19" s="200" t="s">
        <v>319</v>
      </c>
      <c r="D19" s="385">
        <v>0</v>
      </c>
      <c r="E19" s="362">
        <v>187.89999999999998</v>
      </c>
      <c r="F19" s="385">
        <v>16.2</v>
      </c>
      <c r="G19" s="219">
        <f t="shared" si="0"/>
        <v>8.6216072378924959</v>
      </c>
    </row>
    <row r="20" spans="1:8" x14ac:dyDescent="0.2">
      <c r="A20" s="217">
        <v>1039</v>
      </c>
      <c r="B20" s="384">
        <v>5229</v>
      </c>
      <c r="C20" s="200" t="s">
        <v>309</v>
      </c>
      <c r="D20" s="385">
        <v>26000</v>
      </c>
      <c r="E20" s="362">
        <v>73.8</v>
      </c>
      <c r="F20" s="385">
        <v>0</v>
      </c>
      <c r="G20" s="219">
        <f t="shared" si="0"/>
        <v>0</v>
      </c>
    </row>
    <row r="21" spans="1:8" x14ac:dyDescent="0.2">
      <c r="A21" s="217">
        <v>1039</v>
      </c>
      <c r="B21" s="384">
        <v>5321</v>
      </c>
      <c r="C21" s="200" t="s">
        <v>274</v>
      </c>
      <c r="D21" s="385">
        <v>0</v>
      </c>
      <c r="E21" s="362">
        <v>13273.269999999997</v>
      </c>
      <c r="F21" s="385">
        <v>8243.6409999999996</v>
      </c>
      <c r="G21" s="219">
        <f t="shared" si="0"/>
        <v>62.107084388398647</v>
      </c>
    </row>
    <row r="22" spans="1:8" x14ac:dyDescent="0.2">
      <c r="A22" s="217">
        <v>1039</v>
      </c>
      <c r="B22" s="384">
        <v>5493</v>
      </c>
      <c r="C22" s="200" t="s">
        <v>346</v>
      </c>
      <c r="D22" s="385">
        <v>0</v>
      </c>
      <c r="E22" s="362">
        <v>7113</v>
      </c>
      <c r="F22" s="385">
        <v>4851.1130000000003</v>
      </c>
      <c r="G22" s="219">
        <f t="shared" si="0"/>
        <v>68.200660761985105</v>
      </c>
    </row>
    <row r="23" spans="1:8" x14ac:dyDescent="0.2">
      <c r="A23" s="218">
        <v>1039</v>
      </c>
      <c r="B23" s="383"/>
      <c r="C23" s="201" t="s">
        <v>167</v>
      </c>
      <c r="D23" s="381">
        <v>26000</v>
      </c>
      <c r="E23" s="377">
        <v>28605.439999999995</v>
      </c>
      <c r="F23" s="381">
        <v>17255.912</v>
      </c>
      <c r="G23" s="389">
        <f t="shared" si="0"/>
        <v>60.323882450331133</v>
      </c>
    </row>
    <row r="24" spans="1:8" x14ac:dyDescent="0.2">
      <c r="A24" s="217"/>
      <c r="B24" s="368"/>
      <c r="C24" s="200"/>
      <c r="D24" s="369"/>
      <c r="E24" s="369"/>
      <c r="F24" s="369"/>
      <c r="G24" s="219"/>
    </row>
    <row r="25" spans="1:8" x14ac:dyDescent="0.2">
      <c r="A25" s="387">
        <v>1070</v>
      </c>
      <c r="B25" s="382">
        <v>5169</v>
      </c>
      <c r="C25" s="375" t="s">
        <v>262</v>
      </c>
      <c r="D25" s="380">
        <v>0</v>
      </c>
      <c r="E25" s="376">
        <v>25</v>
      </c>
      <c r="F25" s="380">
        <v>25</v>
      </c>
      <c r="G25" s="388">
        <f t="shared" si="0"/>
        <v>100</v>
      </c>
    </row>
    <row r="26" spans="1:8" x14ac:dyDescent="0.2">
      <c r="A26" s="217">
        <v>1070</v>
      </c>
      <c r="B26" s="384">
        <v>5222</v>
      </c>
      <c r="C26" s="200" t="s">
        <v>275</v>
      </c>
      <c r="D26" s="385">
        <v>0</v>
      </c>
      <c r="E26" s="362">
        <v>185</v>
      </c>
      <c r="F26" s="385">
        <v>185</v>
      </c>
      <c r="G26" s="219">
        <f t="shared" si="0"/>
        <v>100</v>
      </c>
    </row>
    <row r="27" spans="1:8" x14ac:dyDescent="0.2">
      <c r="A27" s="218">
        <v>1070</v>
      </c>
      <c r="B27" s="383"/>
      <c r="C27" s="201" t="s">
        <v>166</v>
      </c>
      <c r="D27" s="381">
        <v>0</v>
      </c>
      <c r="E27" s="377">
        <v>210</v>
      </c>
      <c r="F27" s="381">
        <v>210</v>
      </c>
      <c r="G27" s="389">
        <f t="shared" si="0"/>
        <v>100</v>
      </c>
    </row>
    <row r="28" spans="1:8" x14ac:dyDescent="0.2">
      <c r="A28" s="217"/>
      <c r="B28" s="368"/>
      <c r="C28" s="200"/>
      <c r="D28" s="369"/>
      <c r="E28" s="369"/>
      <c r="F28" s="369"/>
      <c r="G28" s="219"/>
    </row>
    <row r="29" spans="1:8" s="95" customFormat="1" x14ac:dyDescent="0.2">
      <c r="A29" s="1046" t="s">
        <v>243</v>
      </c>
      <c r="B29" s="1047"/>
      <c r="C29" s="1047"/>
      <c r="D29" s="207">
        <v>28300</v>
      </c>
      <c r="E29" s="378">
        <v>31300.44</v>
      </c>
      <c r="F29" s="207">
        <v>19713.768199999999</v>
      </c>
      <c r="G29" s="390">
        <f t="shared" si="0"/>
        <v>62.982399608440012</v>
      </c>
      <c r="H29"/>
    </row>
    <row r="30" spans="1:8" s="95" customFormat="1" x14ac:dyDescent="0.2">
      <c r="A30" s="211"/>
      <c r="B30" s="161"/>
      <c r="C30" s="210"/>
      <c r="D30" s="160"/>
      <c r="E30" s="160"/>
      <c r="F30" s="160"/>
      <c r="G30" s="209"/>
      <c r="H30"/>
    </row>
    <row r="31" spans="1:8" x14ac:dyDescent="0.2">
      <c r="A31" s="387">
        <v>2115</v>
      </c>
      <c r="B31" s="382">
        <v>5168</v>
      </c>
      <c r="C31" s="375" t="s">
        <v>285</v>
      </c>
      <c r="D31" s="380">
        <v>0</v>
      </c>
      <c r="E31" s="376">
        <v>7</v>
      </c>
      <c r="F31" s="380">
        <v>6.282</v>
      </c>
      <c r="G31" s="388">
        <f t="shared" si="0"/>
        <v>89.742857142857147</v>
      </c>
    </row>
    <row r="32" spans="1:8" x14ac:dyDescent="0.2">
      <c r="A32" s="217">
        <v>2115</v>
      </c>
      <c r="B32" s="384">
        <v>5169</v>
      </c>
      <c r="C32" s="200" t="s">
        <v>262</v>
      </c>
      <c r="D32" s="385">
        <v>0</v>
      </c>
      <c r="E32" s="362">
        <v>585.31999999999994</v>
      </c>
      <c r="F32" s="385">
        <v>370.62300000000005</v>
      </c>
      <c r="G32" s="219">
        <f t="shared" si="0"/>
        <v>63.319722544932702</v>
      </c>
    </row>
    <row r="33" spans="1:7" x14ac:dyDescent="0.2">
      <c r="A33" s="217">
        <v>2115</v>
      </c>
      <c r="B33" s="384">
        <v>5331</v>
      </c>
      <c r="C33" s="200" t="s">
        <v>322</v>
      </c>
      <c r="D33" s="385">
        <v>5400</v>
      </c>
      <c r="E33" s="362">
        <v>5400</v>
      </c>
      <c r="F33" s="385">
        <v>5400</v>
      </c>
      <c r="G33" s="219">
        <f t="shared" si="0"/>
        <v>100</v>
      </c>
    </row>
    <row r="34" spans="1:7" x14ac:dyDescent="0.2">
      <c r="A34" s="218">
        <v>2115</v>
      </c>
      <c r="B34" s="383"/>
      <c r="C34" s="201" t="s">
        <v>165</v>
      </c>
      <c r="D34" s="381">
        <v>5400</v>
      </c>
      <c r="E34" s="377">
        <v>5992.32</v>
      </c>
      <c r="F34" s="381">
        <v>5776.9049999999997</v>
      </c>
      <c r="G34" s="389">
        <f t="shared" si="0"/>
        <v>96.405148590195452</v>
      </c>
    </row>
    <row r="35" spans="1:7" x14ac:dyDescent="0.2">
      <c r="A35" s="217"/>
      <c r="B35" s="368"/>
      <c r="C35" s="200"/>
      <c r="D35" s="369"/>
      <c r="E35" s="369"/>
      <c r="F35" s="369"/>
      <c r="G35" s="219"/>
    </row>
    <row r="36" spans="1:7" x14ac:dyDescent="0.2">
      <c r="A36" s="387">
        <v>2125</v>
      </c>
      <c r="B36" s="382">
        <v>5166</v>
      </c>
      <c r="C36" s="375" t="s">
        <v>263</v>
      </c>
      <c r="D36" s="380">
        <v>0</v>
      </c>
      <c r="E36" s="376">
        <v>50</v>
      </c>
      <c r="F36" s="380">
        <v>3</v>
      </c>
      <c r="G36" s="388">
        <f t="shared" si="0"/>
        <v>6</v>
      </c>
    </row>
    <row r="37" spans="1:7" x14ac:dyDescent="0.2">
      <c r="A37" s="218">
        <v>2125</v>
      </c>
      <c r="B37" s="383"/>
      <c r="C37" s="201" t="s">
        <v>380</v>
      </c>
      <c r="D37" s="381">
        <v>0</v>
      </c>
      <c r="E37" s="377">
        <v>50</v>
      </c>
      <c r="F37" s="381">
        <v>3</v>
      </c>
      <c r="G37" s="389">
        <f t="shared" si="0"/>
        <v>6</v>
      </c>
    </row>
    <row r="38" spans="1:7" x14ac:dyDescent="0.2">
      <c r="A38" s="217"/>
      <c r="B38" s="368"/>
      <c r="C38" s="200"/>
      <c r="D38" s="369"/>
      <c r="E38" s="369"/>
      <c r="F38" s="369"/>
      <c r="G38" s="219"/>
    </row>
    <row r="39" spans="1:7" x14ac:dyDescent="0.2">
      <c r="A39" s="387">
        <v>2141</v>
      </c>
      <c r="B39" s="382">
        <v>5041</v>
      </c>
      <c r="C39" s="375" t="s">
        <v>300</v>
      </c>
      <c r="D39" s="380">
        <v>0</v>
      </c>
      <c r="E39" s="376">
        <v>485.1</v>
      </c>
      <c r="F39" s="380">
        <v>485.089</v>
      </c>
      <c r="G39" s="388">
        <f t="shared" si="0"/>
        <v>99.997732426303855</v>
      </c>
    </row>
    <row r="40" spans="1:7" x14ac:dyDescent="0.2">
      <c r="A40" s="217">
        <v>2141</v>
      </c>
      <c r="B40" s="384">
        <v>5136</v>
      </c>
      <c r="C40" s="200" t="s">
        <v>294</v>
      </c>
      <c r="D40" s="385">
        <v>300</v>
      </c>
      <c r="E40" s="362">
        <v>300</v>
      </c>
      <c r="F40" s="385">
        <v>286.64800000000002</v>
      </c>
      <c r="G40" s="219">
        <f t="shared" si="0"/>
        <v>95.549333333333337</v>
      </c>
    </row>
    <row r="41" spans="1:7" x14ac:dyDescent="0.2">
      <c r="A41" s="217">
        <v>2141</v>
      </c>
      <c r="B41" s="384">
        <v>5137</v>
      </c>
      <c r="C41" s="200" t="s">
        <v>266</v>
      </c>
      <c r="D41" s="385">
        <v>0</v>
      </c>
      <c r="E41" s="362">
        <v>17.440000000000001</v>
      </c>
      <c r="F41" s="385">
        <v>17.436</v>
      </c>
      <c r="G41" s="219">
        <f t="shared" si="0"/>
        <v>99.977064220183479</v>
      </c>
    </row>
    <row r="42" spans="1:7" x14ac:dyDescent="0.2">
      <c r="A42" s="217">
        <v>2141</v>
      </c>
      <c r="B42" s="384">
        <v>5139</v>
      </c>
      <c r="C42" s="200" t="s">
        <v>265</v>
      </c>
      <c r="D42" s="385">
        <v>3700</v>
      </c>
      <c r="E42" s="362">
        <v>6289.7</v>
      </c>
      <c r="F42" s="385">
        <v>5708.4718599999997</v>
      </c>
      <c r="G42" s="219">
        <f t="shared" si="0"/>
        <v>90.759048285291826</v>
      </c>
    </row>
    <row r="43" spans="1:7" x14ac:dyDescent="0.2">
      <c r="A43" s="217">
        <v>2141</v>
      </c>
      <c r="B43" s="384">
        <v>5161</v>
      </c>
      <c r="C43" s="200" t="s">
        <v>288</v>
      </c>
      <c r="D43" s="385">
        <v>0</v>
      </c>
      <c r="E43" s="362">
        <v>6</v>
      </c>
      <c r="F43" s="385">
        <v>0</v>
      </c>
      <c r="G43" s="219">
        <f t="shared" si="0"/>
        <v>0</v>
      </c>
    </row>
    <row r="44" spans="1:7" x14ac:dyDescent="0.2">
      <c r="A44" s="217">
        <v>2141</v>
      </c>
      <c r="B44" s="384">
        <v>5164</v>
      </c>
      <c r="C44" s="200" t="s">
        <v>264</v>
      </c>
      <c r="D44" s="385">
        <v>3300</v>
      </c>
      <c r="E44" s="362">
        <v>394.9</v>
      </c>
      <c r="F44" s="385">
        <v>191.09199999999998</v>
      </c>
      <c r="G44" s="219">
        <f t="shared" si="0"/>
        <v>48.389972144846794</v>
      </c>
    </row>
    <row r="45" spans="1:7" x14ac:dyDescent="0.2">
      <c r="A45" s="217">
        <v>2141</v>
      </c>
      <c r="B45" s="384">
        <v>5169</v>
      </c>
      <c r="C45" s="200" t="s">
        <v>262</v>
      </c>
      <c r="D45" s="385">
        <v>3500</v>
      </c>
      <c r="E45" s="362">
        <v>2958.9900000000002</v>
      </c>
      <c r="F45" s="385">
        <v>2569.3066600000002</v>
      </c>
      <c r="G45" s="219">
        <f t="shared" si="0"/>
        <v>86.830528660117139</v>
      </c>
    </row>
    <row r="46" spans="1:7" x14ac:dyDescent="0.2">
      <c r="A46" s="217">
        <v>2141</v>
      </c>
      <c r="B46" s="384">
        <v>5175</v>
      </c>
      <c r="C46" s="200" t="s">
        <v>261</v>
      </c>
      <c r="D46" s="385">
        <v>600</v>
      </c>
      <c r="E46" s="362">
        <v>526</v>
      </c>
      <c r="F46" s="385">
        <v>521.10194000000001</v>
      </c>
      <c r="G46" s="219">
        <f t="shared" si="0"/>
        <v>99.068809885931557</v>
      </c>
    </row>
    <row r="47" spans="1:7" x14ac:dyDescent="0.2">
      <c r="A47" s="217">
        <v>2141</v>
      </c>
      <c r="B47" s="384">
        <v>5222</v>
      </c>
      <c r="C47" s="200" t="s">
        <v>275</v>
      </c>
      <c r="D47" s="385">
        <v>0</v>
      </c>
      <c r="E47" s="362">
        <v>50</v>
      </c>
      <c r="F47" s="385">
        <v>50</v>
      </c>
      <c r="G47" s="219">
        <f t="shared" si="0"/>
        <v>100</v>
      </c>
    </row>
    <row r="48" spans="1:7" x14ac:dyDescent="0.2">
      <c r="A48" s="217">
        <v>2141</v>
      </c>
      <c r="B48" s="384">
        <v>5229</v>
      </c>
      <c r="C48" s="200" t="s">
        <v>309</v>
      </c>
      <c r="D48" s="385">
        <v>0</v>
      </c>
      <c r="E48" s="362">
        <v>25</v>
      </c>
      <c r="F48" s="385">
        <v>25</v>
      </c>
      <c r="G48" s="219">
        <f t="shared" si="0"/>
        <v>100</v>
      </c>
    </row>
    <row r="49" spans="1:7" x14ac:dyDescent="0.2">
      <c r="A49" s="217">
        <v>2141</v>
      </c>
      <c r="B49" s="384">
        <v>5494</v>
      </c>
      <c r="C49" s="200" t="s">
        <v>360</v>
      </c>
      <c r="D49" s="385">
        <v>0</v>
      </c>
      <c r="E49" s="362">
        <v>70</v>
      </c>
      <c r="F49" s="385">
        <v>29.9</v>
      </c>
      <c r="G49" s="219">
        <f t="shared" si="0"/>
        <v>42.714285714285708</v>
      </c>
    </row>
    <row r="50" spans="1:7" x14ac:dyDescent="0.2">
      <c r="A50" s="218">
        <v>2141</v>
      </c>
      <c r="B50" s="383"/>
      <c r="C50" s="201" t="s">
        <v>379</v>
      </c>
      <c r="D50" s="381">
        <v>11400</v>
      </c>
      <c r="E50" s="377">
        <v>11123.13</v>
      </c>
      <c r="F50" s="381">
        <v>9884.0454599999994</v>
      </c>
      <c r="G50" s="389">
        <f t="shared" si="0"/>
        <v>88.860288965426108</v>
      </c>
    </row>
    <row r="51" spans="1:7" x14ac:dyDescent="0.2">
      <c r="A51" s="217"/>
      <c r="B51" s="368"/>
      <c r="C51" s="200"/>
      <c r="D51" s="369"/>
      <c r="E51" s="369"/>
      <c r="F51" s="369"/>
      <c r="G51" s="219"/>
    </row>
    <row r="52" spans="1:7" x14ac:dyDescent="0.2">
      <c r="A52" s="387">
        <v>2143</v>
      </c>
      <c r="B52" s="382">
        <v>5041</v>
      </c>
      <c r="C52" s="375" t="s">
        <v>300</v>
      </c>
      <c r="D52" s="380">
        <v>0</v>
      </c>
      <c r="E52" s="376">
        <v>807.12</v>
      </c>
      <c r="F52" s="380">
        <v>657.09049999999991</v>
      </c>
      <c r="G52" s="388">
        <f t="shared" si="0"/>
        <v>81.411747943304576</v>
      </c>
    </row>
    <row r="53" spans="1:7" x14ac:dyDescent="0.2">
      <c r="A53" s="217">
        <v>2143</v>
      </c>
      <c r="B53" s="384">
        <v>5042</v>
      </c>
      <c r="C53" s="200" t="s">
        <v>299</v>
      </c>
      <c r="D53" s="385">
        <v>0</v>
      </c>
      <c r="E53" s="362">
        <v>200</v>
      </c>
      <c r="F53" s="385">
        <v>0</v>
      </c>
      <c r="G53" s="219">
        <f t="shared" si="0"/>
        <v>0</v>
      </c>
    </row>
    <row r="54" spans="1:7" x14ac:dyDescent="0.2">
      <c r="A54" s="217">
        <v>2143</v>
      </c>
      <c r="B54" s="384">
        <v>5136</v>
      </c>
      <c r="C54" s="200" t="s">
        <v>294</v>
      </c>
      <c r="D54" s="385">
        <v>200</v>
      </c>
      <c r="E54" s="362">
        <v>0</v>
      </c>
      <c r="F54" s="385">
        <v>0</v>
      </c>
      <c r="G54" s="391" t="s">
        <v>205</v>
      </c>
    </row>
    <row r="55" spans="1:7" x14ac:dyDescent="0.2">
      <c r="A55" s="217">
        <v>2143</v>
      </c>
      <c r="B55" s="384">
        <v>5137</v>
      </c>
      <c r="C55" s="200" t="s">
        <v>266</v>
      </c>
      <c r="D55" s="385">
        <v>100</v>
      </c>
      <c r="E55" s="362">
        <v>87.04</v>
      </c>
      <c r="F55" s="385">
        <v>79.6036</v>
      </c>
      <c r="G55" s="219">
        <f t="shared" si="0"/>
        <v>91.45634191176471</v>
      </c>
    </row>
    <row r="56" spans="1:7" x14ac:dyDescent="0.2">
      <c r="A56" s="217">
        <v>2143</v>
      </c>
      <c r="B56" s="384">
        <v>5139</v>
      </c>
      <c r="C56" s="200" t="s">
        <v>265</v>
      </c>
      <c r="D56" s="385">
        <v>500</v>
      </c>
      <c r="E56" s="362">
        <v>980.11</v>
      </c>
      <c r="F56" s="385">
        <v>722.4191800000001</v>
      </c>
      <c r="G56" s="219">
        <f t="shared" si="0"/>
        <v>73.707969513626026</v>
      </c>
    </row>
    <row r="57" spans="1:7" x14ac:dyDescent="0.2">
      <c r="A57" s="217">
        <v>2143</v>
      </c>
      <c r="B57" s="384">
        <v>5151</v>
      </c>
      <c r="C57" s="200" t="s">
        <v>292</v>
      </c>
      <c r="D57" s="385">
        <v>20</v>
      </c>
      <c r="E57" s="362">
        <v>17.73</v>
      </c>
      <c r="F57" s="385">
        <v>17.25</v>
      </c>
      <c r="G57" s="219">
        <f t="shared" si="0"/>
        <v>97.29272419627749</v>
      </c>
    </row>
    <row r="58" spans="1:7" x14ac:dyDescent="0.2">
      <c r="A58" s="217">
        <v>2143</v>
      </c>
      <c r="B58" s="384">
        <v>5152</v>
      </c>
      <c r="C58" s="200" t="s">
        <v>291</v>
      </c>
      <c r="D58" s="385">
        <v>120</v>
      </c>
      <c r="E58" s="362">
        <v>120</v>
      </c>
      <c r="F58" s="385">
        <v>119.58507</v>
      </c>
      <c r="G58" s="219">
        <f t="shared" si="0"/>
        <v>99.654224999999997</v>
      </c>
    </row>
    <row r="59" spans="1:7" x14ac:dyDescent="0.2">
      <c r="A59" s="217">
        <v>2143</v>
      </c>
      <c r="B59" s="384">
        <v>5154</v>
      </c>
      <c r="C59" s="200" t="s">
        <v>290</v>
      </c>
      <c r="D59" s="385">
        <v>60</v>
      </c>
      <c r="E59" s="362">
        <v>62.27</v>
      </c>
      <c r="F59" s="385">
        <v>62.260249999999999</v>
      </c>
      <c r="G59" s="219">
        <f t="shared" si="0"/>
        <v>99.984342379958235</v>
      </c>
    </row>
    <row r="60" spans="1:7" x14ac:dyDescent="0.2">
      <c r="A60" s="217">
        <v>2143</v>
      </c>
      <c r="B60" s="384">
        <v>5164</v>
      </c>
      <c r="C60" s="200" t="s">
        <v>264</v>
      </c>
      <c r="D60" s="385">
        <v>7660</v>
      </c>
      <c r="E60" s="362">
        <v>10504.5</v>
      </c>
      <c r="F60" s="385">
        <v>10406.30078</v>
      </c>
      <c r="G60" s="219">
        <f t="shared" si="0"/>
        <v>99.065169974772715</v>
      </c>
    </row>
    <row r="61" spans="1:7" x14ac:dyDescent="0.2">
      <c r="A61" s="217">
        <v>2143</v>
      </c>
      <c r="B61" s="384">
        <v>5166</v>
      </c>
      <c r="C61" s="200" t="s">
        <v>263</v>
      </c>
      <c r="D61" s="385">
        <v>20</v>
      </c>
      <c r="E61" s="362">
        <v>87.6</v>
      </c>
      <c r="F61" s="385">
        <v>87.6</v>
      </c>
      <c r="G61" s="219">
        <f t="shared" si="0"/>
        <v>100</v>
      </c>
    </row>
    <row r="62" spans="1:7" x14ac:dyDescent="0.2">
      <c r="A62" s="217">
        <v>2143</v>
      </c>
      <c r="B62" s="384">
        <v>5167</v>
      </c>
      <c r="C62" s="200" t="s">
        <v>286</v>
      </c>
      <c r="D62" s="385">
        <v>20</v>
      </c>
      <c r="E62" s="362">
        <v>0</v>
      </c>
      <c r="F62" s="385">
        <v>0</v>
      </c>
      <c r="G62" s="391" t="s">
        <v>205</v>
      </c>
    </row>
    <row r="63" spans="1:7" x14ac:dyDescent="0.2">
      <c r="A63" s="217">
        <v>2143</v>
      </c>
      <c r="B63" s="384">
        <v>5168</v>
      </c>
      <c r="C63" s="200" t="s">
        <v>285</v>
      </c>
      <c r="D63" s="385">
        <v>440</v>
      </c>
      <c r="E63" s="362">
        <v>440</v>
      </c>
      <c r="F63" s="385">
        <v>295.72399999999999</v>
      </c>
      <c r="G63" s="219">
        <f t="shared" si="0"/>
        <v>67.210000000000008</v>
      </c>
    </row>
    <row r="64" spans="1:7" x14ac:dyDescent="0.2">
      <c r="A64" s="217">
        <v>2143</v>
      </c>
      <c r="B64" s="384">
        <v>5169</v>
      </c>
      <c r="C64" s="200" t="s">
        <v>262</v>
      </c>
      <c r="D64" s="385">
        <v>28920</v>
      </c>
      <c r="E64" s="362">
        <v>49285.560000000005</v>
      </c>
      <c r="F64" s="385">
        <v>21905.115309999997</v>
      </c>
      <c r="G64" s="219">
        <f t="shared" si="0"/>
        <v>44.445300631665738</v>
      </c>
    </row>
    <row r="65" spans="1:7" x14ac:dyDescent="0.2">
      <c r="A65" s="217">
        <v>2143</v>
      </c>
      <c r="B65" s="384">
        <v>5171</v>
      </c>
      <c r="C65" s="200" t="s">
        <v>284</v>
      </c>
      <c r="D65" s="385">
        <v>40</v>
      </c>
      <c r="E65" s="362">
        <v>107.71</v>
      </c>
      <c r="F65" s="385">
        <v>86.878</v>
      </c>
      <c r="G65" s="219">
        <f t="shared" si="0"/>
        <v>80.659177420852288</v>
      </c>
    </row>
    <row r="66" spans="1:7" x14ac:dyDescent="0.2">
      <c r="A66" s="217">
        <v>2143</v>
      </c>
      <c r="B66" s="384">
        <v>5173</v>
      </c>
      <c r="C66" s="200" t="s">
        <v>282</v>
      </c>
      <c r="D66" s="385">
        <v>120</v>
      </c>
      <c r="E66" s="362">
        <v>35.840000000000003</v>
      </c>
      <c r="F66" s="385">
        <v>35.840000000000003</v>
      </c>
      <c r="G66" s="219">
        <f t="shared" si="0"/>
        <v>100</v>
      </c>
    </row>
    <row r="67" spans="1:7" x14ac:dyDescent="0.2">
      <c r="A67" s="217">
        <v>2143</v>
      </c>
      <c r="B67" s="384">
        <v>5175</v>
      </c>
      <c r="C67" s="200" t="s">
        <v>261</v>
      </c>
      <c r="D67" s="385">
        <v>150</v>
      </c>
      <c r="E67" s="362">
        <v>486.51000000000005</v>
      </c>
      <c r="F67" s="385">
        <v>475.18036000000001</v>
      </c>
      <c r="G67" s="219">
        <f t="shared" si="0"/>
        <v>97.671242112186789</v>
      </c>
    </row>
    <row r="68" spans="1:7" x14ac:dyDescent="0.2">
      <c r="A68" s="217">
        <v>2143</v>
      </c>
      <c r="B68" s="384">
        <v>5179</v>
      </c>
      <c r="C68" s="200" t="s">
        <v>280</v>
      </c>
      <c r="D68" s="385">
        <v>0</v>
      </c>
      <c r="E68" s="362">
        <v>121</v>
      </c>
      <c r="F68" s="385">
        <v>121</v>
      </c>
      <c r="G68" s="219">
        <f t="shared" si="0"/>
        <v>100</v>
      </c>
    </row>
    <row r="69" spans="1:7" x14ac:dyDescent="0.2">
      <c r="A69" s="217">
        <v>2143</v>
      </c>
      <c r="B69" s="384">
        <v>5194</v>
      </c>
      <c r="C69" s="200" t="s">
        <v>276</v>
      </c>
      <c r="D69" s="385">
        <v>20</v>
      </c>
      <c r="E69" s="362">
        <v>10</v>
      </c>
      <c r="F69" s="385">
        <v>10</v>
      </c>
      <c r="G69" s="219">
        <f t="shared" si="0"/>
        <v>100</v>
      </c>
    </row>
    <row r="70" spans="1:7" x14ac:dyDescent="0.2">
      <c r="A70" s="217">
        <v>2143</v>
      </c>
      <c r="B70" s="384">
        <v>5212</v>
      </c>
      <c r="C70" s="200" t="s">
        <v>337</v>
      </c>
      <c r="D70" s="385">
        <v>0</v>
      </c>
      <c r="E70" s="362">
        <v>1637.75</v>
      </c>
      <c r="F70" s="385">
        <v>656.74164999999994</v>
      </c>
      <c r="G70" s="219">
        <f t="shared" si="0"/>
        <v>40.100238131582962</v>
      </c>
    </row>
    <row r="71" spans="1:7" x14ac:dyDescent="0.2">
      <c r="A71" s="217">
        <v>2143</v>
      </c>
      <c r="B71" s="384">
        <v>5213</v>
      </c>
      <c r="C71" s="200" t="s">
        <v>330</v>
      </c>
      <c r="D71" s="385">
        <v>8000</v>
      </c>
      <c r="E71" s="362">
        <v>5974.920000000001</v>
      </c>
      <c r="F71" s="385">
        <v>3082.8560000000002</v>
      </c>
      <c r="G71" s="219">
        <f t="shared" si="0"/>
        <v>51.596607151225449</v>
      </c>
    </row>
    <row r="72" spans="1:7" x14ac:dyDescent="0.2">
      <c r="A72" s="217">
        <v>2143</v>
      </c>
      <c r="B72" s="384">
        <v>5219</v>
      </c>
      <c r="C72" s="200" t="s">
        <v>378</v>
      </c>
      <c r="D72" s="385">
        <v>0</v>
      </c>
      <c r="E72" s="362">
        <v>500.9</v>
      </c>
      <c r="F72" s="385">
        <v>340</v>
      </c>
      <c r="G72" s="219">
        <f t="shared" si="0"/>
        <v>67.87781992413656</v>
      </c>
    </row>
    <row r="73" spans="1:7" x14ac:dyDescent="0.2">
      <c r="A73" s="217">
        <v>2143</v>
      </c>
      <c r="B73" s="384">
        <v>5221</v>
      </c>
      <c r="C73" s="200" t="s">
        <v>318</v>
      </c>
      <c r="D73" s="385">
        <v>1000</v>
      </c>
      <c r="E73" s="362">
        <v>2624.9</v>
      </c>
      <c r="F73" s="385">
        <v>2095.4030000000002</v>
      </c>
      <c r="G73" s="219">
        <f t="shared" si="0"/>
        <v>79.827917253990634</v>
      </c>
    </row>
    <row r="74" spans="1:7" x14ac:dyDescent="0.2">
      <c r="A74" s="217">
        <v>2143</v>
      </c>
      <c r="B74" s="384">
        <v>5222</v>
      </c>
      <c r="C74" s="200" t="s">
        <v>275</v>
      </c>
      <c r="D74" s="385">
        <v>9200</v>
      </c>
      <c r="E74" s="362">
        <v>14166.829999999998</v>
      </c>
      <c r="F74" s="385">
        <v>10557.595159999999</v>
      </c>
      <c r="G74" s="219">
        <f t="shared" si="0"/>
        <v>74.523341919116703</v>
      </c>
    </row>
    <row r="75" spans="1:7" x14ac:dyDescent="0.2">
      <c r="A75" s="217">
        <v>2143</v>
      </c>
      <c r="B75" s="384">
        <v>5229</v>
      </c>
      <c r="C75" s="200" t="s">
        <v>309</v>
      </c>
      <c r="D75" s="385">
        <v>7140</v>
      </c>
      <c r="E75" s="362">
        <v>2040</v>
      </c>
      <c r="F75" s="385">
        <v>535.125</v>
      </c>
      <c r="G75" s="219">
        <f t="shared" si="0"/>
        <v>26.231617647058826</v>
      </c>
    </row>
    <row r="76" spans="1:7" x14ac:dyDescent="0.2">
      <c r="A76" s="217">
        <v>2143</v>
      </c>
      <c r="B76" s="384">
        <v>5319</v>
      </c>
      <c r="C76" s="200" t="s">
        <v>316</v>
      </c>
      <c r="D76" s="385">
        <v>0</v>
      </c>
      <c r="E76" s="362">
        <v>97.9</v>
      </c>
      <c r="F76" s="385">
        <v>97.9</v>
      </c>
      <c r="G76" s="219">
        <f t="shared" si="0"/>
        <v>100</v>
      </c>
    </row>
    <row r="77" spans="1:7" x14ac:dyDescent="0.2">
      <c r="A77" s="217">
        <v>2143</v>
      </c>
      <c r="B77" s="384">
        <v>5321</v>
      </c>
      <c r="C77" s="200" t="s">
        <v>274</v>
      </c>
      <c r="D77" s="385">
        <v>1500</v>
      </c>
      <c r="E77" s="362">
        <v>3555.94</v>
      </c>
      <c r="F77" s="385">
        <v>2541.4659999999999</v>
      </c>
      <c r="G77" s="219">
        <f t="shared" si="0"/>
        <v>71.47100344775221</v>
      </c>
    </row>
    <row r="78" spans="1:7" x14ac:dyDescent="0.2">
      <c r="A78" s="217">
        <v>2143</v>
      </c>
      <c r="B78" s="384">
        <v>5329</v>
      </c>
      <c r="C78" s="200" t="s">
        <v>343</v>
      </c>
      <c r="D78" s="385">
        <v>0</v>
      </c>
      <c r="E78" s="362">
        <v>554.79999999999995</v>
      </c>
      <c r="F78" s="385">
        <v>354.63600000000002</v>
      </c>
      <c r="G78" s="219">
        <f t="shared" ref="G78:G83" si="1">F78/E78*100</f>
        <v>63.921413121845717</v>
      </c>
    </row>
    <row r="79" spans="1:7" x14ac:dyDescent="0.2">
      <c r="A79" s="217">
        <v>2143</v>
      </c>
      <c r="B79" s="384">
        <v>5331</v>
      </c>
      <c r="C79" s="200" t="s">
        <v>322</v>
      </c>
      <c r="D79" s="385">
        <v>0</v>
      </c>
      <c r="E79" s="362">
        <v>199.8</v>
      </c>
      <c r="F79" s="385">
        <v>199.8</v>
      </c>
      <c r="G79" s="219">
        <f t="shared" si="1"/>
        <v>100</v>
      </c>
    </row>
    <row r="80" spans="1:7" x14ac:dyDescent="0.2">
      <c r="A80" s="217">
        <v>2143</v>
      </c>
      <c r="B80" s="384">
        <v>5339</v>
      </c>
      <c r="C80" s="200" t="s">
        <v>317</v>
      </c>
      <c r="D80" s="385">
        <v>0</v>
      </c>
      <c r="E80" s="362">
        <v>158.5</v>
      </c>
      <c r="F80" s="385">
        <v>158.5</v>
      </c>
      <c r="G80" s="219">
        <f t="shared" si="1"/>
        <v>100</v>
      </c>
    </row>
    <row r="81" spans="1:7" x14ac:dyDescent="0.2">
      <c r="A81" s="217">
        <v>2143</v>
      </c>
      <c r="B81" s="384">
        <v>5362</v>
      </c>
      <c r="C81" s="200" t="s">
        <v>256</v>
      </c>
      <c r="D81" s="385">
        <v>0</v>
      </c>
      <c r="E81" s="362">
        <v>45.1</v>
      </c>
      <c r="F81" s="385">
        <v>7.5030000000000001</v>
      </c>
      <c r="G81" s="219">
        <f t="shared" si="1"/>
        <v>16.636363636363637</v>
      </c>
    </row>
    <row r="82" spans="1:7" x14ac:dyDescent="0.2">
      <c r="A82" s="217">
        <v>2143</v>
      </c>
      <c r="B82" s="384">
        <v>5494</v>
      </c>
      <c r="C82" s="200" t="s">
        <v>360</v>
      </c>
      <c r="D82" s="385">
        <v>0</v>
      </c>
      <c r="E82" s="362">
        <v>83.09</v>
      </c>
      <c r="F82" s="385">
        <v>83.09</v>
      </c>
      <c r="G82" s="219">
        <f t="shared" si="1"/>
        <v>100</v>
      </c>
    </row>
    <row r="83" spans="1:7" x14ac:dyDescent="0.2">
      <c r="A83" s="218">
        <v>2143</v>
      </c>
      <c r="B83" s="383"/>
      <c r="C83" s="201" t="s">
        <v>0</v>
      </c>
      <c r="D83" s="381">
        <v>65230</v>
      </c>
      <c r="E83" s="377">
        <v>94993.42</v>
      </c>
      <c r="F83" s="381">
        <v>55792.462859999985</v>
      </c>
      <c r="G83" s="389">
        <f t="shared" si="1"/>
        <v>58.73297630509564</v>
      </c>
    </row>
    <row r="84" spans="1:7" x14ac:dyDescent="0.2">
      <c r="A84" s="217"/>
      <c r="B84" s="368"/>
      <c r="C84" s="200"/>
      <c r="D84" s="369"/>
      <c r="E84" s="369"/>
      <c r="F84" s="369"/>
      <c r="G84" s="219"/>
    </row>
    <row r="85" spans="1:7" x14ac:dyDescent="0.2">
      <c r="A85" s="387">
        <v>2191</v>
      </c>
      <c r="B85" s="382">
        <v>5164</v>
      </c>
      <c r="C85" s="375" t="s">
        <v>264</v>
      </c>
      <c r="D85" s="380">
        <v>50</v>
      </c>
      <c r="E85" s="376">
        <v>50</v>
      </c>
      <c r="F85" s="380">
        <v>2.9</v>
      </c>
      <c r="G85" s="388">
        <f t="shared" ref="G85:G148" si="2">F85/E85*100</f>
        <v>5.8</v>
      </c>
    </row>
    <row r="86" spans="1:7" x14ac:dyDescent="0.2">
      <c r="A86" s="217">
        <v>2191</v>
      </c>
      <c r="B86" s="384">
        <v>5169</v>
      </c>
      <c r="C86" s="200" t="s">
        <v>262</v>
      </c>
      <c r="D86" s="385">
        <v>250</v>
      </c>
      <c r="E86" s="362">
        <v>215</v>
      </c>
      <c r="F86" s="385">
        <v>27.93384</v>
      </c>
      <c r="G86" s="219">
        <f t="shared" si="2"/>
        <v>12.992483720930231</v>
      </c>
    </row>
    <row r="87" spans="1:7" x14ac:dyDescent="0.2">
      <c r="A87" s="217">
        <v>2191</v>
      </c>
      <c r="B87" s="384">
        <v>5173</v>
      </c>
      <c r="C87" s="200" t="s">
        <v>282</v>
      </c>
      <c r="D87" s="385">
        <v>250</v>
      </c>
      <c r="E87" s="362">
        <v>250</v>
      </c>
      <c r="F87" s="385">
        <v>120.25472000000001</v>
      </c>
      <c r="G87" s="219">
        <f t="shared" si="2"/>
        <v>48.101888000000002</v>
      </c>
    </row>
    <row r="88" spans="1:7" x14ac:dyDescent="0.2">
      <c r="A88" s="217">
        <v>2191</v>
      </c>
      <c r="B88" s="384">
        <v>5175</v>
      </c>
      <c r="C88" s="200" t="s">
        <v>261</v>
      </c>
      <c r="D88" s="385">
        <v>230</v>
      </c>
      <c r="E88" s="362">
        <v>330</v>
      </c>
      <c r="F88" s="385">
        <v>180.5138</v>
      </c>
      <c r="G88" s="219">
        <f t="shared" si="2"/>
        <v>54.701151515151516</v>
      </c>
    </row>
    <row r="89" spans="1:7" x14ac:dyDescent="0.2">
      <c r="A89" s="217">
        <v>2191</v>
      </c>
      <c r="B89" s="384">
        <v>5194</v>
      </c>
      <c r="C89" s="200" t="s">
        <v>276</v>
      </c>
      <c r="D89" s="385">
        <v>20</v>
      </c>
      <c r="E89" s="362">
        <v>20</v>
      </c>
      <c r="F89" s="385">
        <v>17.760000000000002</v>
      </c>
      <c r="G89" s="219">
        <f t="shared" si="2"/>
        <v>88.800000000000011</v>
      </c>
    </row>
    <row r="90" spans="1:7" x14ac:dyDescent="0.2">
      <c r="A90" s="217">
        <v>2191</v>
      </c>
      <c r="B90" s="384">
        <v>5511</v>
      </c>
      <c r="C90" s="200" t="s">
        <v>377</v>
      </c>
      <c r="D90" s="385">
        <v>818</v>
      </c>
      <c r="E90" s="362">
        <v>194.58</v>
      </c>
      <c r="F90" s="385">
        <v>194.58</v>
      </c>
      <c r="G90" s="219">
        <f t="shared" si="2"/>
        <v>100</v>
      </c>
    </row>
    <row r="91" spans="1:7" x14ac:dyDescent="0.2">
      <c r="A91" s="217">
        <v>2191</v>
      </c>
      <c r="B91" s="384">
        <v>5532</v>
      </c>
      <c r="C91" s="200" t="s">
        <v>269</v>
      </c>
      <c r="D91" s="385">
        <v>0</v>
      </c>
      <c r="E91" s="362">
        <v>594.54999999999995</v>
      </c>
      <c r="F91" s="385">
        <v>594.54999999999995</v>
      </c>
      <c r="G91" s="219">
        <f t="shared" si="2"/>
        <v>100</v>
      </c>
    </row>
    <row r="92" spans="1:7" x14ac:dyDescent="0.2">
      <c r="A92" s="218">
        <v>2191</v>
      </c>
      <c r="B92" s="383"/>
      <c r="C92" s="201" t="s">
        <v>376</v>
      </c>
      <c r="D92" s="381">
        <v>1618</v>
      </c>
      <c r="E92" s="377">
        <v>1654.1299999999999</v>
      </c>
      <c r="F92" s="381">
        <v>1138.49236</v>
      </c>
      <c r="G92" s="389">
        <f t="shared" si="2"/>
        <v>68.827260251612628</v>
      </c>
    </row>
    <row r="93" spans="1:7" x14ac:dyDescent="0.2">
      <c r="A93" s="217"/>
      <c r="B93" s="368"/>
      <c r="C93" s="200"/>
      <c r="D93" s="369"/>
      <c r="E93" s="369"/>
      <c r="F93" s="369"/>
      <c r="G93" s="219"/>
    </row>
    <row r="94" spans="1:7" x14ac:dyDescent="0.2">
      <c r="A94" s="387">
        <v>2199</v>
      </c>
      <c r="B94" s="382">
        <v>5222</v>
      </c>
      <c r="C94" s="375" t="s">
        <v>275</v>
      </c>
      <c r="D94" s="380">
        <v>400</v>
      </c>
      <c r="E94" s="376">
        <v>400</v>
      </c>
      <c r="F94" s="380">
        <v>400</v>
      </c>
      <c r="G94" s="388">
        <f t="shared" si="2"/>
        <v>100</v>
      </c>
    </row>
    <row r="95" spans="1:7" x14ac:dyDescent="0.2">
      <c r="A95" s="218">
        <v>2199</v>
      </c>
      <c r="B95" s="383"/>
      <c r="C95" s="201" t="s">
        <v>375</v>
      </c>
      <c r="D95" s="381">
        <v>400</v>
      </c>
      <c r="E95" s="377">
        <v>400</v>
      </c>
      <c r="F95" s="381">
        <v>400</v>
      </c>
      <c r="G95" s="389">
        <f t="shared" si="2"/>
        <v>100</v>
      </c>
    </row>
    <row r="96" spans="1:7" x14ac:dyDescent="0.2">
      <c r="A96" s="217"/>
      <c r="B96" s="368"/>
      <c r="C96" s="200"/>
      <c r="D96" s="369"/>
      <c r="E96" s="369"/>
      <c r="F96" s="369"/>
      <c r="G96" s="219"/>
    </row>
    <row r="97" spans="1:7" x14ac:dyDescent="0.2">
      <c r="A97" s="387">
        <v>2212</v>
      </c>
      <c r="B97" s="382">
        <v>5154</v>
      </c>
      <c r="C97" s="375" t="s">
        <v>290</v>
      </c>
      <c r="D97" s="380">
        <v>0</v>
      </c>
      <c r="E97" s="376">
        <v>55</v>
      </c>
      <c r="F97" s="380">
        <v>50.457000000000001</v>
      </c>
      <c r="G97" s="388">
        <f t="shared" si="2"/>
        <v>91.74</v>
      </c>
    </row>
    <row r="98" spans="1:7" x14ac:dyDescent="0.2">
      <c r="A98" s="217">
        <v>2212</v>
      </c>
      <c r="B98" s="384">
        <v>5169</v>
      </c>
      <c r="C98" s="200" t="s">
        <v>262</v>
      </c>
      <c r="D98" s="385">
        <v>0</v>
      </c>
      <c r="E98" s="362">
        <v>2719.7999999999997</v>
      </c>
      <c r="F98" s="385">
        <v>444.05790000000002</v>
      </c>
      <c r="G98" s="219">
        <f t="shared" si="2"/>
        <v>16.326858592543573</v>
      </c>
    </row>
    <row r="99" spans="1:7" x14ac:dyDescent="0.2">
      <c r="A99" s="217">
        <v>2212</v>
      </c>
      <c r="B99" s="384">
        <v>5171</v>
      </c>
      <c r="C99" s="200" t="s">
        <v>284</v>
      </c>
      <c r="D99" s="385">
        <v>0</v>
      </c>
      <c r="E99" s="362">
        <v>35</v>
      </c>
      <c r="F99" s="385">
        <v>16.327999999999999</v>
      </c>
      <c r="G99" s="219">
        <f t="shared" si="2"/>
        <v>46.651428571428575</v>
      </c>
    </row>
    <row r="100" spans="1:7" x14ac:dyDescent="0.2">
      <c r="A100" s="217">
        <v>2212</v>
      </c>
      <c r="B100" s="384">
        <v>5331</v>
      </c>
      <c r="C100" s="200" t="s">
        <v>322</v>
      </c>
      <c r="D100" s="385">
        <v>613900</v>
      </c>
      <c r="E100" s="362">
        <v>687245</v>
      </c>
      <c r="F100" s="385">
        <v>687245</v>
      </c>
      <c r="G100" s="219">
        <f t="shared" si="2"/>
        <v>100</v>
      </c>
    </row>
    <row r="101" spans="1:7" x14ac:dyDescent="0.2">
      <c r="A101" s="217">
        <v>2212</v>
      </c>
      <c r="B101" s="384">
        <v>5363</v>
      </c>
      <c r="C101" s="200" t="s">
        <v>272</v>
      </c>
      <c r="D101" s="385">
        <v>0</v>
      </c>
      <c r="E101" s="362">
        <v>49805.270000000004</v>
      </c>
      <c r="F101" s="385">
        <v>1694.223</v>
      </c>
      <c r="G101" s="219">
        <f t="shared" si="2"/>
        <v>3.4016942383807973</v>
      </c>
    </row>
    <row r="102" spans="1:7" x14ac:dyDescent="0.2">
      <c r="A102" s="217">
        <v>2212</v>
      </c>
      <c r="B102" s="384">
        <v>5366</v>
      </c>
      <c r="C102" s="200" t="s">
        <v>254</v>
      </c>
      <c r="D102" s="385">
        <v>0</v>
      </c>
      <c r="E102" s="362">
        <v>10.37</v>
      </c>
      <c r="F102" s="385">
        <v>0</v>
      </c>
      <c r="G102" s="219">
        <f t="shared" si="2"/>
        <v>0</v>
      </c>
    </row>
    <row r="103" spans="1:7" x14ac:dyDescent="0.2">
      <c r="A103" s="218">
        <v>2212</v>
      </c>
      <c r="B103" s="383"/>
      <c r="C103" s="201" t="s">
        <v>164</v>
      </c>
      <c r="D103" s="381">
        <v>613900</v>
      </c>
      <c r="E103" s="377">
        <v>739870.44000000006</v>
      </c>
      <c r="F103" s="381">
        <v>689450.06590000005</v>
      </c>
      <c r="G103" s="389">
        <f t="shared" si="2"/>
        <v>93.185242797374087</v>
      </c>
    </row>
    <row r="104" spans="1:7" x14ac:dyDescent="0.2">
      <c r="A104" s="217"/>
      <c r="B104" s="368"/>
      <c r="C104" s="200"/>
      <c r="D104" s="369"/>
      <c r="E104" s="369"/>
      <c r="F104" s="369"/>
      <c r="G104" s="219"/>
    </row>
    <row r="105" spans="1:7" x14ac:dyDescent="0.2">
      <c r="A105" s="387">
        <v>2219</v>
      </c>
      <c r="B105" s="382">
        <v>5321</v>
      </c>
      <c r="C105" s="375" t="s">
        <v>274</v>
      </c>
      <c r="D105" s="380">
        <v>0</v>
      </c>
      <c r="E105" s="376">
        <v>4000</v>
      </c>
      <c r="F105" s="380">
        <v>4000</v>
      </c>
      <c r="G105" s="388">
        <f t="shared" si="2"/>
        <v>100</v>
      </c>
    </row>
    <row r="106" spans="1:7" x14ac:dyDescent="0.2">
      <c r="A106" s="217">
        <v>2219</v>
      </c>
      <c r="B106" s="384">
        <v>5329</v>
      </c>
      <c r="C106" s="200" t="s">
        <v>343</v>
      </c>
      <c r="D106" s="385">
        <v>0</v>
      </c>
      <c r="E106" s="362">
        <v>1500</v>
      </c>
      <c r="F106" s="385">
        <v>1500</v>
      </c>
      <c r="G106" s="219">
        <f t="shared" si="2"/>
        <v>100</v>
      </c>
    </row>
    <row r="107" spans="1:7" x14ac:dyDescent="0.2">
      <c r="A107" s="218">
        <v>2219</v>
      </c>
      <c r="B107" s="383"/>
      <c r="C107" s="201" t="s">
        <v>239</v>
      </c>
      <c r="D107" s="381">
        <v>0</v>
      </c>
      <c r="E107" s="377">
        <v>5500</v>
      </c>
      <c r="F107" s="381">
        <v>5500</v>
      </c>
      <c r="G107" s="389">
        <f t="shared" si="2"/>
        <v>100</v>
      </c>
    </row>
    <row r="108" spans="1:7" x14ac:dyDescent="0.2">
      <c r="A108" s="217"/>
      <c r="B108" s="368"/>
      <c r="C108" s="200"/>
      <c r="D108" s="369"/>
      <c r="E108" s="369"/>
      <c r="F108" s="369"/>
      <c r="G108" s="219"/>
    </row>
    <row r="109" spans="1:7" x14ac:dyDescent="0.2">
      <c r="A109" s="387">
        <v>2221</v>
      </c>
      <c r="B109" s="382">
        <v>5166</v>
      </c>
      <c r="C109" s="375" t="s">
        <v>263</v>
      </c>
      <c r="D109" s="380">
        <v>500</v>
      </c>
      <c r="E109" s="376">
        <v>500</v>
      </c>
      <c r="F109" s="380">
        <v>23.231999999999999</v>
      </c>
      <c r="G109" s="388">
        <f t="shared" si="2"/>
        <v>4.6463999999999999</v>
      </c>
    </row>
    <row r="110" spans="1:7" x14ac:dyDescent="0.2">
      <c r="A110" s="217">
        <v>2221</v>
      </c>
      <c r="B110" s="384">
        <v>5169</v>
      </c>
      <c r="C110" s="200" t="s">
        <v>262</v>
      </c>
      <c r="D110" s="385">
        <v>968</v>
      </c>
      <c r="E110" s="362">
        <v>1161.5999999999999</v>
      </c>
      <c r="F110" s="385">
        <v>193.6</v>
      </c>
      <c r="G110" s="219">
        <f t="shared" si="2"/>
        <v>16.666666666666668</v>
      </c>
    </row>
    <row r="111" spans="1:7" x14ac:dyDescent="0.2">
      <c r="A111" s="217">
        <v>2221</v>
      </c>
      <c r="B111" s="384">
        <v>5193</v>
      </c>
      <c r="C111" s="200" t="s">
        <v>372</v>
      </c>
      <c r="D111" s="385">
        <v>589923</v>
      </c>
      <c r="E111" s="362">
        <v>597868.77</v>
      </c>
      <c r="F111" s="385">
        <v>597525.14300000004</v>
      </c>
      <c r="G111" s="219">
        <f t="shared" si="2"/>
        <v>99.942524678116243</v>
      </c>
    </row>
    <row r="112" spans="1:7" x14ac:dyDescent="0.2">
      <c r="A112" s="218">
        <v>2221</v>
      </c>
      <c r="B112" s="383"/>
      <c r="C112" s="201" t="s">
        <v>163</v>
      </c>
      <c r="D112" s="381">
        <v>591391</v>
      </c>
      <c r="E112" s="377">
        <v>599530.37</v>
      </c>
      <c r="F112" s="381">
        <v>597741.97500000009</v>
      </c>
      <c r="G112" s="389">
        <f t="shared" si="2"/>
        <v>99.701700682819478</v>
      </c>
    </row>
    <row r="113" spans="1:7" x14ac:dyDescent="0.2">
      <c r="A113" s="217"/>
      <c r="B113" s="368"/>
      <c r="C113" s="200"/>
      <c r="D113" s="369"/>
      <c r="E113" s="369"/>
      <c r="F113" s="369"/>
      <c r="G113" s="219"/>
    </row>
    <row r="114" spans="1:7" x14ac:dyDescent="0.2">
      <c r="A114" s="387">
        <v>2223</v>
      </c>
      <c r="B114" s="382">
        <v>5339</v>
      </c>
      <c r="C114" s="375" t="s">
        <v>317</v>
      </c>
      <c r="D114" s="380">
        <v>1000</v>
      </c>
      <c r="E114" s="376">
        <v>1000</v>
      </c>
      <c r="F114" s="380">
        <v>1000</v>
      </c>
      <c r="G114" s="388">
        <f t="shared" si="2"/>
        <v>100</v>
      </c>
    </row>
    <row r="115" spans="1:7" x14ac:dyDescent="0.2">
      <c r="A115" s="218">
        <v>2223</v>
      </c>
      <c r="B115" s="383"/>
      <c r="C115" s="201" t="s">
        <v>374</v>
      </c>
      <c r="D115" s="381">
        <v>1000</v>
      </c>
      <c r="E115" s="377">
        <v>1000</v>
      </c>
      <c r="F115" s="381">
        <v>1000</v>
      </c>
      <c r="G115" s="389">
        <f t="shared" si="2"/>
        <v>100</v>
      </c>
    </row>
    <row r="116" spans="1:7" x14ac:dyDescent="0.2">
      <c r="A116" s="217"/>
      <c r="B116" s="368"/>
      <c r="C116" s="200"/>
      <c r="D116" s="369"/>
      <c r="E116" s="369"/>
      <c r="F116" s="369"/>
      <c r="G116" s="219"/>
    </row>
    <row r="117" spans="1:7" x14ac:dyDescent="0.2">
      <c r="A117" s="387">
        <v>2241</v>
      </c>
      <c r="B117" s="382">
        <v>5169</v>
      </c>
      <c r="C117" s="375" t="s">
        <v>262</v>
      </c>
      <c r="D117" s="380">
        <v>8200</v>
      </c>
      <c r="E117" s="380">
        <v>7227</v>
      </c>
      <c r="F117" s="380">
        <v>4490.7972</v>
      </c>
      <c r="G117" s="388">
        <f t="shared" si="2"/>
        <v>62.139161477791617</v>
      </c>
    </row>
    <row r="118" spans="1:7" x14ac:dyDescent="0.2">
      <c r="A118" s="217">
        <v>2241</v>
      </c>
      <c r="B118" s="384">
        <v>5171</v>
      </c>
      <c r="C118" s="200" t="s">
        <v>284</v>
      </c>
      <c r="D118" s="385">
        <v>0</v>
      </c>
      <c r="E118" s="385">
        <v>161.19</v>
      </c>
      <c r="F118" s="385">
        <v>161.18619000000001</v>
      </c>
      <c r="G118" s="219">
        <f t="shared" si="2"/>
        <v>99.997636329797146</v>
      </c>
    </row>
    <row r="119" spans="1:7" x14ac:dyDescent="0.2">
      <c r="A119" s="218">
        <v>2241</v>
      </c>
      <c r="B119" s="383"/>
      <c r="C119" s="201" t="s">
        <v>373</v>
      </c>
      <c r="D119" s="381">
        <v>8200</v>
      </c>
      <c r="E119" s="381">
        <v>7388.19</v>
      </c>
      <c r="F119" s="381">
        <v>4651.9833900000003</v>
      </c>
      <c r="G119" s="389">
        <f t="shared" si="2"/>
        <v>62.965129348324837</v>
      </c>
    </row>
    <row r="120" spans="1:7" x14ac:dyDescent="0.2">
      <c r="A120" s="217"/>
      <c r="B120" s="368"/>
      <c r="C120" s="200"/>
      <c r="D120" s="369"/>
      <c r="E120" s="369"/>
      <c r="F120" s="369"/>
      <c r="G120" s="219"/>
    </row>
    <row r="121" spans="1:7" x14ac:dyDescent="0.2">
      <c r="A121" s="387">
        <v>2242</v>
      </c>
      <c r="B121" s="382">
        <v>5192</v>
      </c>
      <c r="C121" s="375" t="s">
        <v>277</v>
      </c>
      <c r="D121" s="380">
        <v>500</v>
      </c>
      <c r="E121" s="376">
        <v>300</v>
      </c>
      <c r="F121" s="380">
        <v>0</v>
      </c>
      <c r="G121" s="388">
        <f t="shared" si="2"/>
        <v>0</v>
      </c>
    </row>
    <row r="122" spans="1:7" x14ac:dyDescent="0.2">
      <c r="A122" s="217">
        <v>2242</v>
      </c>
      <c r="B122" s="384">
        <v>5193</v>
      </c>
      <c r="C122" s="200" t="s">
        <v>372</v>
      </c>
      <c r="D122" s="385">
        <v>893734</v>
      </c>
      <c r="E122" s="362">
        <v>887363</v>
      </c>
      <c r="F122" s="385">
        <v>887363</v>
      </c>
      <c r="G122" s="219">
        <f t="shared" si="2"/>
        <v>100</v>
      </c>
    </row>
    <row r="123" spans="1:7" x14ac:dyDescent="0.2">
      <c r="A123" s="218">
        <v>2242</v>
      </c>
      <c r="B123" s="383"/>
      <c r="C123" s="201" t="s">
        <v>161</v>
      </c>
      <c r="D123" s="381">
        <v>894234</v>
      </c>
      <c r="E123" s="377">
        <v>887663</v>
      </c>
      <c r="F123" s="381">
        <v>887363</v>
      </c>
      <c r="G123" s="389">
        <f t="shared" si="2"/>
        <v>99.96620339025057</v>
      </c>
    </row>
    <row r="124" spans="1:7" x14ac:dyDescent="0.2">
      <c r="A124" s="217"/>
      <c r="B124" s="368"/>
      <c r="C124" s="200"/>
      <c r="D124" s="369"/>
      <c r="E124" s="369"/>
      <c r="F124" s="369"/>
      <c r="G124" s="219"/>
    </row>
    <row r="125" spans="1:7" x14ac:dyDescent="0.2">
      <c r="A125" s="387">
        <v>2251</v>
      </c>
      <c r="B125" s="382">
        <v>5137</v>
      </c>
      <c r="C125" s="375" t="s">
        <v>266</v>
      </c>
      <c r="D125" s="380">
        <v>0</v>
      </c>
      <c r="E125" s="376">
        <v>5</v>
      </c>
      <c r="F125" s="380">
        <v>0</v>
      </c>
      <c r="G125" s="388">
        <f t="shared" si="2"/>
        <v>0</v>
      </c>
    </row>
    <row r="126" spans="1:7" x14ac:dyDescent="0.2">
      <c r="A126" s="217">
        <v>2251</v>
      </c>
      <c r="B126" s="384">
        <v>5169</v>
      </c>
      <c r="C126" s="200" t="s">
        <v>262</v>
      </c>
      <c r="D126" s="385">
        <v>0</v>
      </c>
      <c r="E126" s="362">
        <v>28</v>
      </c>
      <c r="F126" s="385">
        <v>27.225000000000001</v>
      </c>
      <c r="G126" s="219">
        <f t="shared" si="2"/>
        <v>97.232142857142861</v>
      </c>
    </row>
    <row r="127" spans="1:7" x14ac:dyDescent="0.2">
      <c r="A127" s="217">
        <v>2251</v>
      </c>
      <c r="B127" s="384">
        <v>5213</v>
      </c>
      <c r="C127" s="200" t="s">
        <v>330</v>
      </c>
      <c r="D127" s="385">
        <v>43000</v>
      </c>
      <c r="E127" s="362">
        <v>43000</v>
      </c>
      <c r="F127" s="385">
        <v>43000</v>
      </c>
      <c r="G127" s="219">
        <f t="shared" si="2"/>
        <v>100</v>
      </c>
    </row>
    <row r="128" spans="1:7" x14ac:dyDescent="0.2">
      <c r="A128" s="218">
        <v>2251</v>
      </c>
      <c r="B128" s="383"/>
      <c r="C128" s="201" t="s">
        <v>160</v>
      </c>
      <c r="D128" s="381">
        <v>43000</v>
      </c>
      <c r="E128" s="377">
        <v>43033</v>
      </c>
      <c r="F128" s="381">
        <v>43027.224999999999</v>
      </c>
      <c r="G128" s="389">
        <f t="shared" si="2"/>
        <v>99.986580066460618</v>
      </c>
    </row>
    <row r="129" spans="1:7" x14ac:dyDescent="0.2">
      <c r="A129" s="217"/>
      <c r="B129" s="368"/>
      <c r="C129" s="200"/>
      <c r="D129" s="369"/>
      <c r="E129" s="369"/>
      <c r="F129" s="369"/>
      <c r="G129" s="219"/>
    </row>
    <row r="130" spans="1:7" x14ac:dyDescent="0.2">
      <c r="A130" s="387">
        <v>2259</v>
      </c>
      <c r="B130" s="382">
        <v>5166</v>
      </c>
      <c r="C130" s="375" t="s">
        <v>263</v>
      </c>
      <c r="D130" s="380">
        <v>0</v>
      </c>
      <c r="E130" s="376">
        <v>217.8</v>
      </c>
      <c r="F130" s="380">
        <v>217.8</v>
      </c>
      <c r="G130" s="388">
        <f t="shared" si="2"/>
        <v>100</v>
      </c>
    </row>
    <row r="131" spans="1:7" x14ac:dyDescent="0.2">
      <c r="A131" s="217">
        <v>2259</v>
      </c>
      <c r="B131" s="384">
        <v>5169</v>
      </c>
      <c r="C131" s="200" t="s">
        <v>262</v>
      </c>
      <c r="D131" s="385">
        <v>0</v>
      </c>
      <c r="E131" s="362">
        <v>150242</v>
      </c>
      <c r="F131" s="385">
        <v>241.99879000000001</v>
      </c>
      <c r="G131" s="219">
        <f t="shared" si="2"/>
        <v>0.1610726627707299</v>
      </c>
    </row>
    <row r="132" spans="1:7" x14ac:dyDescent="0.2">
      <c r="A132" s="217">
        <v>2259</v>
      </c>
      <c r="B132" s="384">
        <v>5213</v>
      </c>
      <c r="C132" s="200" t="s">
        <v>330</v>
      </c>
      <c r="D132" s="385">
        <v>5500</v>
      </c>
      <c r="E132" s="362">
        <v>4716</v>
      </c>
      <c r="F132" s="385">
        <v>4716</v>
      </c>
      <c r="G132" s="219">
        <f t="shared" si="2"/>
        <v>100</v>
      </c>
    </row>
    <row r="133" spans="1:7" x14ac:dyDescent="0.2">
      <c r="A133" s="218">
        <v>2259</v>
      </c>
      <c r="B133" s="383"/>
      <c r="C133" s="201" t="s">
        <v>371</v>
      </c>
      <c r="D133" s="381">
        <v>5500</v>
      </c>
      <c r="E133" s="377">
        <v>155175.79999999999</v>
      </c>
      <c r="F133" s="381">
        <v>5175.7987899999998</v>
      </c>
      <c r="G133" s="389">
        <f t="shared" si="2"/>
        <v>3.3354419890214841</v>
      </c>
    </row>
    <row r="134" spans="1:7" x14ac:dyDescent="0.2">
      <c r="A134" s="217"/>
      <c r="B134" s="368"/>
      <c r="C134" s="200"/>
      <c r="D134" s="369"/>
      <c r="E134" s="369"/>
      <c r="F134" s="369"/>
      <c r="G134" s="219"/>
    </row>
    <row r="135" spans="1:7" x14ac:dyDescent="0.2">
      <c r="A135" s="387">
        <v>2299</v>
      </c>
      <c r="B135" s="382">
        <v>5011</v>
      </c>
      <c r="C135" s="375" t="s">
        <v>1180</v>
      </c>
      <c r="D135" s="380">
        <v>0</v>
      </c>
      <c r="E135" s="376">
        <v>90</v>
      </c>
      <c r="F135" s="380">
        <v>63.23657</v>
      </c>
      <c r="G135" s="388">
        <f t="shared" si="2"/>
        <v>70.262855555555561</v>
      </c>
    </row>
    <row r="136" spans="1:7" x14ac:dyDescent="0.2">
      <c r="A136" s="217">
        <v>2299</v>
      </c>
      <c r="B136" s="384">
        <v>5031</v>
      </c>
      <c r="C136" s="200" t="s">
        <v>303</v>
      </c>
      <c r="D136" s="385">
        <v>0</v>
      </c>
      <c r="E136" s="362">
        <v>22.5</v>
      </c>
      <c r="F136" s="385">
        <v>15.809149999999999</v>
      </c>
      <c r="G136" s="219">
        <f t="shared" si="2"/>
        <v>70.262888888888881</v>
      </c>
    </row>
    <row r="137" spans="1:7" x14ac:dyDescent="0.2">
      <c r="A137" s="217">
        <v>2299</v>
      </c>
      <c r="B137" s="384">
        <v>5032</v>
      </c>
      <c r="C137" s="200" t="s">
        <v>302</v>
      </c>
      <c r="D137" s="385">
        <v>0</v>
      </c>
      <c r="E137" s="362">
        <v>8.1</v>
      </c>
      <c r="F137" s="385">
        <v>5.6912900000000004</v>
      </c>
      <c r="G137" s="219">
        <f t="shared" si="2"/>
        <v>70.262839506172853</v>
      </c>
    </row>
    <row r="138" spans="1:7" x14ac:dyDescent="0.2">
      <c r="A138" s="217">
        <v>2299</v>
      </c>
      <c r="B138" s="384">
        <v>5038</v>
      </c>
      <c r="C138" s="200" t="s">
        <v>301</v>
      </c>
      <c r="D138" s="385">
        <v>0</v>
      </c>
      <c r="E138" s="362">
        <v>0.38</v>
      </c>
      <c r="F138" s="385">
        <v>0.26558999999999999</v>
      </c>
      <c r="G138" s="219">
        <f t="shared" si="2"/>
        <v>69.892105263157887</v>
      </c>
    </row>
    <row r="139" spans="1:7" x14ac:dyDescent="0.2">
      <c r="A139" s="217">
        <v>2299</v>
      </c>
      <c r="B139" s="384">
        <v>5166</v>
      </c>
      <c r="C139" s="200" t="s">
        <v>263</v>
      </c>
      <c r="D139" s="385">
        <v>0</v>
      </c>
      <c r="E139" s="362">
        <v>660.02</v>
      </c>
      <c r="F139" s="385">
        <v>229.9</v>
      </c>
      <c r="G139" s="219">
        <f t="shared" si="2"/>
        <v>34.83227780976334</v>
      </c>
    </row>
    <row r="140" spans="1:7" x14ac:dyDescent="0.2">
      <c r="A140" s="217">
        <v>2299</v>
      </c>
      <c r="B140" s="384">
        <v>5168</v>
      </c>
      <c r="C140" s="200" t="s">
        <v>285</v>
      </c>
      <c r="D140" s="385">
        <v>15</v>
      </c>
      <c r="E140" s="362">
        <v>32</v>
      </c>
      <c r="F140" s="385">
        <v>31.751999999999999</v>
      </c>
      <c r="G140" s="219">
        <f t="shared" si="2"/>
        <v>99.224999999999994</v>
      </c>
    </row>
    <row r="141" spans="1:7" x14ac:dyDescent="0.2">
      <c r="A141" s="217">
        <v>2299</v>
      </c>
      <c r="B141" s="384">
        <v>5169</v>
      </c>
      <c r="C141" s="200" t="s">
        <v>262</v>
      </c>
      <c r="D141" s="385">
        <v>3201</v>
      </c>
      <c r="E141" s="362">
        <v>1480.32</v>
      </c>
      <c r="F141" s="385">
        <v>402.30200000000002</v>
      </c>
      <c r="G141" s="219">
        <f t="shared" si="2"/>
        <v>27.17669152615651</v>
      </c>
    </row>
    <row r="142" spans="1:7" x14ac:dyDescent="0.2">
      <c r="A142" s="217">
        <v>2299</v>
      </c>
      <c r="B142" s="384">
        <v>5173</v>
      </c>
      <c r="C142" s="200" t="s">
        <v>282</v>
      </c>
      <c r="D142" s="385">
        <v>0</v>
      </c>
      <c r="E142" s="362">
        <v>120</v>
      </c>
      <c r="F142" s="385">
        <v>96.45013999999999</v>
      </c>
      <c r="G142" s="219">
        <f t="shared" si="2"/>
        <v>80.375116666666656</v>
      </c>
    </row>
    <row r="143" spans="1:7" x14ac:dyDescent="0.2">
      <c r="A143" s="217">
        <v>2299</v>
      </c>
      <c r="B143" s="384">
        <v>5175</v>
      </c>
      <c r="C143" s="200" t="s">
        <v>261</v>
      </c>
      <c r="D143" s="385">
        <v>0</v>
      </c>
      <c r="E143" s="362">
        <v>9</v>
      </c>
      <c r="F143" s="385">
        <v>1.72</v>
      </c>
      <c r="G143" s="219">
        <f t="shared" si="2"/>
        <v>19.111111111111111</v>
      </c>
    </row>
    <row r="144" spans="1:7" x14ac:dyDescent="0.2">
      <c r="A144" s="217">
        <v>2299</v>
      </c>
      <c r="B144" s="384">
        <v>5194</v>
      </c>
      <c r="C144" s="200" t="s">
        <v>276</v>
      </c>
      <c r="D144" s="385">
        <v>0</v>
      </c>
      <c r="E144" s="362">
        <v>33</v>
      </c>
      <c r="F144" s="385">
        <v>29.672000000000001</v>
      </c>
      <c r="G144" s="219">
        <f t="shared" si="2"/>
        <v>89.915151515151521</v>
      </c>
    </row>
    <row r="145" spans="1:15" x14ac:dyDescent="0.2">
      <c r="A145" s="217">
        <v>2299</v>
      </c>
      <c r="B145" s="384">
        <v>5213</v>
      </c>
      <c r="C145" s="200" t="s">
        <v>330</v>
      </c>
      <c r="D145" s="385">
        <v>0</v>
      </c>
      <c r="E145" s="362">
        <v>50</v>
      </c>
      <c r="F145" s="385">
        <v>50</v>
      </c>
      <c r="G145" s="219">
        <f t="shared" si="2"/>
        <v>100</v>
      </c>
    </row>
    <row r="146" spans="1:15" x14ac:dyDescent="0.2">
      <c r="A146" s="217">
        <v>2299</v>
      </c>
      <c r="B146" s="384">
        <v>5222</v>
      </c>
      <c r="C146" s="200" t="s">
        <v>275</v>
      </c>
      <c r="D146" s="385">
        <v>200</v>
      </c>
      <c r="E146" s="362">
        <v>250</v>
      </c>
      <c r="F146" s="385">
        <v>227.67773</v>
      </c>
      <c r="G146" s="219">
        <f t="shared" si="2"/>
        <v>91.071091999999993</v>
      </c>
    </row>
    <row r="147" spans="1:15" x14ac:dyDescent="0.2">
      <c r="A147" s="217">
        <v>2299</v>
      </c>
      <c r="B147" s="384">
        <v>5321</v>
      </c>
      <c r="C147" s="200" t="s">
        <v>274</v>
      </c>
      <c r="D147" s="385">
        <v>0</v>
      </c>
      <c r="E147" s="362">
        <v>50</v>
      </c>
      <c r="F147" s="385">
        <v>0</v>
      </c>
      <c r="G147" s="219">
        <f t="shared" si="2"/>
        <v>0</v>
      </c>
    </row>
    <row r="148" spans="1:15" x14ac:dyDescent="0.2">
      <c r="A148" s="217">
        <v>2299</v>
      </c>
      <c r="B148" s="384">
        <v>5329</v>
      </c>
      <c r="C148" s="200" t="s">
        <v>343</v>
      </c>
      <c r="D148" s="385">
        <v>0</v>
      </c>
      <c r="E148" s="362">
        <v>200</v>
      </c>
      <c r="F148" s="385">
        <v>0</v>
      </c>
      <c r="G148" s="219">
        <f t="shared" si="2"/>
        <v>0</v>
      </c>
    </row>
    <row r="149" spans="1:15" x14ac:dyDescent="0.2">
      <c r="A149" s="218">
        <v>2299</v>
      </c>
      <c r="B149" s="383"/>
      <c r="C149" s="201" t="s">
        <v>238</v>
      </c>
      <c r="D149" s="381">
        <v>3416</v>
      </c>
      <c r="E149" s="377">
        <v>3005.3199999999997</v>
      </c>
      <c r="F149" s="381">
        <v>1154.4764700000001</v>
      </c>
      <c r="G149" s="389">
        <f t="shared" ref="G149:G214" si="3">F149/E149*100</f>
        <v>38.414427415383393</v>
      </c>
    </row>
    <row r="150" spans="1:15" x14ac:dyDescent="0.2">
      <c r="A150" s="217"/>
      <c r="B150" s="368"/>
      <c r="C150" s="200"/>
      <c r="D150" s="369"/>
      <c r="E150" s="369"/>
      <c r="F150" s="369"/>
      <c r="G150" s="219"/>
    </row>
    <row r="151" spans="1:15" x14ac:dyDescent="0.2">
      <c r="A151" s="387">
        <v>2399</v>
      </c>
      <c r="B151" s="382">
        <v>5321</v>
      </c>
      <c r="C151" s="375" t="s">
        <v>274</v>
      </c>
      <c r="D151" s="380">
        <v>0</v>
      </c>
      <c r="E151" s="376">
        <v>10000</v>
      </c>
      <c r="F151" s="380">
        <v>91.983000000000004</v>
      </c>
      <c r="G151" s="388">
        <f t="shared" si="3"/>
        <v>0.91983000000000015</v>
      </c>
    </row>
    <row r="152" spans="1:15" x14ac:dyDescent="0.2">
      <c r="A152" s="217">
        <v>2399</v>
      </c>
      <c r="B152" s="384">
        <v>5909</v>
      </c>
      <c r="C152" s="200" t="s">
        <v>251</v>
      </c>
      <c r="D152" s="385">
        <v>0</v>
      </c>
      <c r="E152" s="362">
        <v>9742.16</v>
      </c>
      <c r="F152" s="385">
        <v>5438.3035</v>
      </c>
      <c r="G152" s="219">
        <f t="shared" si="3"/>
        <v>55.822358696634012</v>
      </c>
    </row>
    <row r="153" spans="1:15" x14ac:dyDescent="0.2">
      <c r="A153" s="218">
        <v>2399</v>
      </c>
      <c r="B153" s="383"/>
      <c r="C153" s="201" t="s">
        <v>159</v>
      </c>
      <c r="D153" s="381">
        <v>0</v>
      </c>
      <c r="E153" s="377">
        <v>19742.16</v>
      </c>
      <c r="F153" s="381">
        <v>5530.2865000000002</v>
      </c>
      <c r="G153" s="389">
        <f t="shared" si="3"/>
        <v>28.012570559655074</v>
      </c>
    </row>
    <row r="154" spans="1:15" x14ac:dyDescent="0.2">
      <c r="A154" s="217"/>
      <c r="B154" s="368"/>
      <c r="C154" s="200"/>
      <c r="D154" s="369"/>
      <c r="E154" s="369"/>
      <c r="F154" s="369"/>
      <c r="G154" s="219"/>
    </row>
    <row r="155" spans="1:15" x14ac:dyDescent="0.2">
      <c r="A155" s="1046" t="s">
        <v>237</v>
      </c>
      <c r="B155" s="1047"/>
      <c r="C155" s="1047"/>
      <c r="D155" s="207">
        <v>2244689</v>
      </c>
      <c r="E155" s="378">
        <v>2576121.2799999998</v>
      </c>
      <c r="F155" s="207">
        <v>2313589.71673</v>
      </c>
      <c r="G155" s="390">
        <f t="shared" si="3"/>
        <v>89.80903712460308</v>
      </c>
      <c r="I155" s="95"/>
      <c r="J155" s="95"/>
      <c r="K155" s="95"/>
      <c r="L155" s="95"/>
      <c r="M155" s="95"/>
      <c r="N155" s="95"/>
      <c r="O155" s="95"/>
    </row>
    <row r="156" spans="1:15" x14ac:dyDescent="0.2">
      <c r="A156" s="206"/>
      <c r="B156" s="205"/>
      <c r="C156" s="204"/>
      <c r="D156" s="203"/>
      <c r="E156" s="203"/>
      <c r="F156" s="203"/>
      <c r="G156" s="202"/>
      <c r="I156" s="95"/>
      <c r="J156" s="95"/>
      <c r="K156" s="95"/>
      <c r="L156" s="95"/>
      <c r="M156" s="95"/>
      <c r="N156" s="95"/>
      <c r="O156" s="95"/>
    </row>
    <row r="157" spans="1:15" x14ac:dyDescent="0.2">
      <c r="A157" s="387">
        <v>3111</v>
      </c>
      <c r="B157" s="382">
        <v>5212</v>
      </c>
      <c r="C157" s="375" t="s">
        <v>337</v>
      </c>
      <c r="D157" s="380">
        <v>0</v>
      </c>
      <c r="E157" s="376">
        <v>1776.79</v>
      </c>
      <c r="F157" s="380">
        <v>1776.79</v>
      </c>
      <c r="G157" s="388">
        <f t="shared" si="3"/>
        <v>100</v>
      </c>
    </row>
    <row r="158" spans="1:15" x14ac:dyDescent="0.2">
      <c r="A158" s="217">
        <v>3111</v>
      </c>
      <c r="B158" s="384">
        <v>5213</v>
      </c>
      <c r="C158" s="200" t="s">
        <v>330</v>
      </c>
      <c r="D158" s="385">
        <v>0</v>
      </c>
      <c r="E158" s="362">
        <v>48560.829999999994</v>
      </c>
      <c r="F158" s="385">
        <v>48430.194999999992</v>
      </c>
      <c r="G158" s="219">
        <f t="shared" si="3"/>
        <v>99.730986887991818</v>
      </c>
    </row>
    <row r="159" spans="1:15" x14ac:dyDescent="0.2">
      <c r="A159" s="217">
        <v>3111</v>
      </c>
      <c r="B159" s="384">
        <v>5339</v>
      </c>
      <c r="C159" s="200" t="s">
        <v>317</v>
      </c>
      <c r="D159" s="385">
        <v>0</v>
      </c>
      <c r="E159" s="362">
        <v>1523667.73</v>
      </c>
      <c r="F159" s="385">
        <v>1523667.6450000005</v>
      </c>
      <c r="G159" s="219">
        <f t="shared" si="3"/>
        <v>99.999994421355936</v>
      </c>
    </row>
    <row r="160" spans="1:15" ht="25.5" x14ac:dyDescent="0.2">
      <c r="A160" s="217">
        <v>3111</v>
      </c>
      <c r="B160" s="384">
        <v>5364</v>
      </c>
      <c r="C160" s="200" t="s">
        <v>253</v>
      </c>
      <c r="D160" s="385">
        <v>0</v>
      </c>
      <c r="E160" s="362">
        <v>18.29</v>
      </c>
      <c r="F160" s="385">
        <v>18.289000000000001</v>
      </c>
      <c r="G160" s="219">
        <f t="shared" si="3"/>
        <v>99.994532531437955</v>
      </c>
    </row>
    <row r="161" spans="1:7" x14ac:dyDescent="0.2">
      <c r="A161" s="218">
        <v>3111</v>
      </c>
      <c r="B161" s="383"/>
      <c r="C161" s="201" t="s">
        <v>158</v>
      </c>
      <c r="D161" s="381">
        <v>0</v>
      </c>
      <c r="E161" s="377">
        <v>1574023.6400000001</v>
      </c>
      <c r="F161" s="381">
        <v>1573892.9190000007</v>
      </c>
      <c r="G161" s="389">
        <f t="shared" si="3"/>
        <v>99.991695105672022</v>
      </c>
    </row>
    <row r="162" spans="1:7" x14ac:dyDescent="0.2">
      <c r="A162" s="217"/>
      <c r="B162" s="368"/>
      <c r="C162" s="200"/>
      <c r="D162" s="369"/>
      <c r="E162" s="369"/>
      <c r="F162" s="369"/>
      <c r="G162" s="219"/>
    </row>
    <row r="163" spans="1:7" x14ac:dyDescent="0.2">
      <c r="A163" s="387">
        <v>3112</v>
      </c>
      <c r="B163" s="382">
        <v>5137</v>
      </c>
      <c r="C163" s="375" t="s">
        <v>266</v>
      </c>
      <c r="D163" s="380">
        <v>0</v>
      </c>
      <c r="E163" s="376">
        <v>606.57000000000005</v>
      </c>
      <c r="F163" s="380">
        <v>606.56431999999995</v>
      </c>
      <c r="G163" s="388">
        <f t="shared" si="3"/>
        <v>99.999063587055062</v>
      </c>
    </row>
    <row r="164" spans="1:7" x14ac:dyDescent="0.2">
      <c r="A164" s="217">
        <v>3112</v>
      </c>
      <c r="B164" s="384">
        <v>5169</v>
      </c>
      <c r="C164" s="200" t="s">
        <v>262</v>
      </c>
      <c r="D164" s="385">
        <v>0</v>
      </c>
      <c r="E164" s="362">
        <v>57</v>
      </c>
      <c r="F164" s="385">
        <v>0</v>
      </c>
      <c r="G164" s="219">
        <f t="shared" si="3"/>
        <v>0</v>
      </c>
    </row>
    <row r="165" spans="1:7" x14ac:dyDescent="0.2">
      <c r="A165" s="217">
        <v>3112</v>
      </c>
      <c r="B165" s="384">
        <v>5213</v>
      </c>
      <c r="C165" s="200" t="s">
        <v>330</v>
      </c>
      <c r="D165" s="385">
        <v>0</v>
      </c>
      <c r="E165" s="362">
        <v>1745.9</v>
      </c>
      <c r="F165" s="385">
        <v>1745.894</v>
      </c>
      <c r="G165" s="219">
        <f t="shared" si="3"/>
        <v>99.999656337705474</v>
      </c>
    </row>
    <row r="166" spans="1:7" x14ac:dyDescent="0.2">
      <c r="A166" s="217">
        <v>3112</v>
      </c>
      <c r="B166" s="384">
        <v>5331</v>
      </c>
      <c r="C166" s="200" t="s">
        <v>322</v>
      </c>
      <c r="D166" s="385">
        <v>2624</v>
      </c>
      <c r="E166" s="362">
        <v>9030.8299999999981</v>
      </c>
      <c r="F166" s="385">
        <v>9030.8249999999989</v>
      </c>
      <c r="G166" s="219">
        <f t="shared" si="3"/>
        <v>99.999944634103414</v>
      </c>
    </row>
    <row r="167" spans="1:7" x14ac:dyDescent="0.2">
      <c r="A167" s="217">
        <v>3112</v>
      </c>
      <c r="B167" s="384">
        <v>5336</v>
      </c>
      <c r="C167" s="200" t="s">
        <v>320</v>
      </c>
      <c r="D167" s="385">
        <v>0</v>
      </c>
      <c r="E167" s="362">
        <v>56188.78</v>
      </c>
      <c r="F167" s="385">
        <v>56183.768000000004</v>
      </c>
      <c r="G167" s="219">
        <f t="shared" si="3"/>
        <v>99.991080069722116</v>
      </c>
    </row>
    <row r="168" spans="1:7" x14ac:dyDescent="0.2">
      <c r="A168" s="218">
        <v>3112</v>
      </c>
      <c r="B168" s="383"/>
      <c r="C168" s="201" t="s">
        <v>236</v>
      </c>
      <c r="D168" s="381">
        <v>2624</v>
      </c>
      <c r="E168" s="377">
        <v>67629.08</v>
      </c>
      <c r="F168" s="381">
        <v>67567.051319999999</v>
      </c>
      <c r="G168" s="389">
        <f t="shared" si="3"/>
        <v>99.908281053061785</v>
      </c>
    </row>
    <row r="169" spans="1:7" x14ac:dyDescent="0.2">
      <c r="A169" s="217"/>
      <c r="B169" s="368"/>
      <c r="C169" s="200"/>
      <c r="D169" s="369"/>
      <c r="E169" s="369"/>
      <c r="F169" s="369"/>
      <c r="G169" s="219"/>
    </row>
    <row r="170" spans="1:7" x14ac:dyDescent="0.2">
      <c r="A170" s="387">
        <v>3113</v>
      </c>
      <c r="B170" s="382">
        <v>5169</v>
      </c>
      <c r="C170" s="375" t="s">
        <v>262</v>
      </c>
      <c r="D170" s="380">
        <v>0</v>
      </c>
      <c r="E170" s="376">
        <v>7.3</v>
      </c>
      <c r="F170" s="380">
        <v>0</v>
      </c>
      <c r="G170" s="388">
        <f t="shared" si="3"/>
        <v>0</v>
      </c>
    </row>
    <row r="171" spans="1:7" x14ac:dyDescent="0.2">
      <c r="A171" s="217">
        <v>3113</v>
      </c>
      <c r="B171" s="384">
        <v>5213</v>
      </c>
      <c r="C171" s="200" t="s">
        <v>330</v>
      </c>
      <c r="D171" s="385">
        <v>0</v>
      </c>
      <c r="E171" s="362">
        <v>21873.089999999997</v>
      </c>
      <c r="F171" s="385">
        <v>21873.100999999995</v>
      </c>
      <c r="G171" s="219">
        <f t="shared" si="3"/>
        <v>100.00005029010532</v>
      </c>
    </row>
    <row r="172" spans="1:7" x14ac:dyDescent="0.2">
      <c r="A172" s="217">
        <v>3113</v>
      </c>
      <c r="B172" s="384">
        <v>5331</v>
      </c>
      <c r="C172" s="200" t="s">
        <v>322</v>
      </c>
      <c r="D172" s="385">
        <v>548</v>
      </c>
      <c r="E172" s="362">
        <v>3239.3</v>
      </c>
      <c r="F172" s="385">
        <v>3239.3</v>
      </c>
      <c r="G172" s="219">
        <f t="shared" si="3"/>
        <v>100</v>
      </c>
    </row>
    <row r="173" spans="1:7" x14ac:dyDescent="0.2">
      <c r="A173" s="217">
        <v>3113</v>
      </c>
      <c r="B173" s="384">
        <v>5336</v>
      </c>
      <c r="C173" s="200" t="s">
        <v>320</v>
      </c>
      <c r="D173" s="385">
        <v>0</v>
      </c>
      <c r="E173" s="362">
        <v>21561.65</v>
      </c>
      <c r="F173" s="385">
        <v>21531.573000000004</v>
      </c>
      <c r="G173" s="219">
        <f t="shared" si="3"/>
        <v>99.860506964912261</v>
      </c>
    </row>
    <row r="174" spans="1:7" x14ac:dyDescent="0.2">
      <c r="A174" s="217">
        <v>3113</v>
      </c>
      <c r="B174" s="384">
        <v>5339</v>
      </c>
      <c r="C174" s="200" t="s">
        <v>317</v>
      </c>
      <c r="D174" s="385">
        <v>0</v>
      </c>
      <c r="E174" s="362">
        <v>3534824.7899999986</v>
      </c>
      <c r="F174" s="385">
        <v>3534615.0835000002</v>
      </c>
      <c r="G174" s="219">
        <f t="shared" si="3"/>
        <v>99.99406741458327</v>
      </c>
    </row>
    <row r="175" spans="1:7" ht="25.5" x14ac:dyDescent="0.2">
      <c r="A175" s="217">
        <v>3113</v>
      </c>
      <c r="B175" s="384">
        <v>5364</v>
      </c>
      <c r="C175" s="200" t="s">
        <v>253</v>
      </c>
      <c r="D175" s="385">
        <v>0</v>
      </c>
      <c r="E175" s="362">
        <v>10.199999999999999</v>
      </c>
      <c r="F175" s="385">
        <v>10.196</v>
      </c>
      <c r="G175" s="219">
        <f t="shared" si="3"/>
        <v>99.960784313725497</v>
      </c>
    </row>
    <row r="176" spans="1:7" x14ac:dyDescent="0.2">
      <c r="A176" s="218">
        <v>3113</v>
      </c>
      <c r="B176" s="383"/>
      <c r="C176" s="201" t="s">
        <v>370</v>
      </c>
      <c r="D176" s="381">
        <v>548</v>
      </c>
      <c r="E176" s="377">
        <v>3581516.3299999987</v>
      </c>
      <c r="F176" s="381">
        <v>3581269.2535000001</v>
      </c>
      <c r="G176" s="389">
        <f t="shared" si="3"/>
        <v>99.993101343754063</v>
      </c>
    </row>
    <row r="177" spans="1:7" x14ac:dyDescent="0.2">
      <c r="A177" s="217"/>
      <c r="B177" s="368"/>
      <c r="C177" s="200"/>
      <c r="D177" s="369"/>
      <c r="E177" s="369"/>
      <c r="F177" s="369"/>
      <c r="G177" s="219"/>
    </row>
    <row r="178" spans="1:7" x14ac:dyDescent="0.2">
      <c r="A178" s="387">
        <v>3114</v>
      </c>
      <c r="B178" s="382">
        <v>5169</v>
      </c>
      <c r="C178" s="375" t="s">
        <v>262</v>
      </c>
      <c r="D178" s="380">
        <v>0</v>
      </c>
      <c r="E178" s="376">
        <v>70.3</v>
      </c>
      <c r="F178" s="380">
        <v>7.26</v>
      </c>
      <c r="G178" s="388">
        <f t="shared" si="3"/>
        <v>10.327169274537695</v>
      </c>
    </row>
    <row r="179" spans="1:7" x14ac:dyDescent="0.2">
      <c r="A179" s="217">
        <v>3114</v>
      </c>
      <c r="B179" s="384">
        <v>5213</v>
      </c>
      <c r="C179" s="200" t="s">
        <v>330</v>
      </c>
      <c r="D179" s="385">
        <v>0</v>
      </c>
      <c r="E179" s="362">
        <v>43496.33</v>
      </c>
      <c r="F179" s="385">
        <v>43415.950000000012</v>
      </c>
      <c r="G179" s="219">
        <f t="shared" si="3"/>
        <v>99.81520279986843</v>
      </c>
    </row>
    <row r="180" spans="1:7" x14ac:dyDescent="0.2">
      <c r="A180" s="217">
        <v>3114</v>
      </c>
      <c r="B180" s="384">
        <v>5331</v>
      </c>
      <c r="C180" s="200" t="s">
        <v>322</v>
      </c>
      <c r="D180" s="385">
        <v>22255</v>
      </c>
      <c r="E180" s="362">
        <v>50078.34000000004</v>
      </c>
      <c r="F180" s="385">
        <v>49226.438000000038</v>
      </c>
      <c r="G180" s="219">
        <f t="shared" si="3"/>
        <v>98.298861344046145</v>
      </c>
    </row>
    <row r="181" spans="1:7" x14ac:dyDescent="0.2">
      <c r="A181" s="217">
        <v>3114</v>
      </c>
      <c r="B181" s="384">
        <v>5336</v>
      </c>
      <c r="C181" s="200" t="s">
        <v>320</v>
      </c>
      <c r="D181" s="385">
        <v>0</v>
      </c>
      <c r="E181" s="362">
        <v>281560.17000000004</v>
      </c>
      <c r="F181" s="385">
        <v>281560.18599999993</v>
      </c>
      <c r="G181" s="219">
        <f t="shared" si="3"/>
        <v>100.0000056826219</v>
      </c>
    </row>
    <row r="182" spans="1:7" x14ac:dyDescent="0.2">
      <c r="A182" s="217">
        <v>3114</v>
      </c>
      <c r="B182" s="384">
        <v>5339</v>
      </c>
      <c r="C182" s="200" t="s">
        <v>317</v>
      </c>
      <c r="D182" s="385">
        <v>0</v>
      </c>
      <c r="E182" s="362">
        <v>16155.48</v>
      </c>
      <c r="F182" s="385">
        <v>16155.476000000001</v>
      </c>
      <c r="G182" s="219">
        <f t="shared" si="3"/>
        <v>99.999975240599483</v>
      </c>
    </row>
    <row r="183" spans="1:7" x14ac:dyDescent="0.2">
      <c r="A183" s="218">
        <v>3114</v>
      </c>
      <c r="B183" s="383"/>
      <c r="C183" s="201" t="s">
        <v>157</v>
      </c>
      <c r="D183" s="381">
        <v>22255</v>
      </c>
      <c r="E183" s="377">
        <v>391360.62000000005</v>
      </c>
      <c r="F183" s="381">
        <v>390365.31</v>
      </c>
      <c r="G183" s="389">
        <f t="shared" si="3"/>
        <v>99.745679572972861</v>
      </c>
    </row>
    <row r="184" spans="1:7" x14ac:dyDescent="0.2">
      <c r="A184" s="217"/>
      <c r="B184" s="368"/>
      <c r="C184" s="200"/>
      <c r="D184" s="369"/>
      <c r="E184" s="369"/>
      <c r="F184" s="369"/>
      <c r="G184" s="219"/>
    </row>
    <row r="185" spans="1:7" x14ac:dyDescent="0.2">
      <c r="A185" s="387">
        <v>3117</v>
      </c>
      <c r="B185" s="382">
        <v>5212</v>
      </c>
      <c r="C185" s="375" t="s">
        <v>337</v>
      </c>
      <c r="D185" s="380">
        <v>0</v>
      </c>
      <c r="E185" s="376">
        <v>4040.14</v>
      </c>
      <c r="F185" s="380">
        <v>4040.143</v>
      </c>
      <c r="G185" s="388">
        <f t="shared" si="3"/>
        <v>100.00007425485255</v>
      </c>
    </row>
    <row r="186" spans="1:7" x14ac:dyDescent="0.2">
      <c r="A186" s="217">
        <v>3117</v>
      </c>
      <c r="B186" s="384">
        <v>5213</v>
      </c>
      <c r="C186" s="200" t="s">
        <v>330</v>
      </c>
      <c r="D186" s="385">
        <v>0</v>
      </c>
      <c r="E186" s="362">
        <v>5126.95</v>
      </c>
      <c r="F186" s="385">
        <v>5126.9569999999994</v>
      </c>
      <c r="G186" s="219">
        <f t="shared" si="3"/>
        <v>100.00013653341655</v>
      </c>
    </row>
    <row r="187" spans="1:7" x14ac:dyDescent="0.2">
      <c r="A187" s="217">
        <v>3117</v>
      </c>
      <c r="B187" s="384">
        <v>5339</v>
      </c>
      <c r="C187" s="200" t="s">
        <v>317</v>
      </c>
      <c r="D187" s="385">
        <v>0</v>
      </c>
      <c r="E187" s="362">
        <v>401335.02000000008</v>
      </c>
      <c r="F187" s="385">
        <v>401305.36899999983</v>
      </c>
      <c r="G187" s="219">
        <f t="shared" si="3"/>
        <v>99.992611908125966</v>
      </c>
    </row>
    <row r="188" spans="1:7" x14ac:dyDescent="0.2">
      <c r="A188" s="218">
        <v>3117</v>
      </c>
      <c r="B188" s="383"/>
      <c r="C188" s="201" t="s">
        <v>369</v>
      </c>
      <c r="D188" s="381">
        <v>0</v>
      </c>
      <c r="E188" s="377">
        <v>410502.1100000001</v>
      </c>
      <c r="F188" s="381">
        <v>410472.46899999981</v>
      </c>
      <c r="G188" s="389">
        <f t="shared" si="3"/>
        <v>99.992779330659147</v>
      </c>
    </row>
    <row r="189" spans="1:7" x14ac:dyDescent="0.2">
      <c r="A189" s="217"/>
      <c r="B189" s="368"/>
      <c r="C189" s="200"/>
      <c r="D189" s="369"/>
      <c r="E189" s="369"/>
      <c r="F189" s="369"/>
      <c r="G189" s="219"/>
    </row>
    <row r="190" spans="1:7" x14ac:dyDescent="0.2">
      <c r="A190" s="387">
        <v>3121</v>
      </c>
      <c r="B190" s="382">
        <v>5137</v>
      </c>
      <c r="C190" s="375" t="s">
        <v>266</v>
      </c>
      <c r="D190" s="380">
        <v>0</v>
      </c>
      <c r="E190" s="376">
        <v>132</v>
      </c>
      <c r="F190" s="380">
        <v>55.801760000000002</v>
      </c>
      <c r="G190" s="388">
        <f t="shared" si="3"/>
        <v>42.274060606060608</v>
      </c>
    </row>
    <row r="191" spans="1:7" x14ac:dyDescent="0.2">
      <c r="A191" s="217">
        <v>3121</v>
      </c>
      <c r="B191" s="384">
        <v>5166</v>
      </c>
      <c r="C191" s="200" t="s">
        <v>263</v>
      </c>
      <c r="D191" s="385">
        <v>0</v>
      </c>
      <c r="E191" s="362">
        <v>72.400000000000006</v>
      </c>
      <c r="F191" s="385">
        <v>72.358000000000004</v>
      </c>
      <c r="G191" s="219">
        <f t="shared" si="3"/>
        <v>99.94198895027624</v>
      </c>
    </row>
    <row r="192" spans="1:7" x14ac:dyDescent="0.2">
      <c r="A192" s="217">
        <v>3121</v>
      </c>
      <c r="B192" s="384">
        <v>5169</v>
      </c>
      <c r="C192" s="200" t="s">
        <v>262</v>
      </c>
      <c r="D192" s="385">
        <v>200</v>
      </c>
      <c r="E192" s="362">
        <v>837.3199999999996</v>
      </c>
      <c r="F192" s="385">
        <v>377.37459999999993</v>
      </c>
      <c r="G192" s="219">
        <f t="shared" si="3"/>
        <v>45.069340276119057</v>
      </c>
    </row>
    <row r="193" spans="1:7" x14ac:dyDescent="0.2">
      <c r="A193" s="217">
        <v>3121</v>
      </c>
      <c r="B193" s="384">
        <v>5213</v>
      </c>
      <c r="C193" s="200" t="s">
        <v>330</v>
      </c>
      <c r="D193" s="385">
        <v>0</v>
      </c>
      <c r="E193" s="362">
        <v>43479.180000000008</v>
      </c>
      <c r="F193" s="385">
        <v>43371.443250000004</v>
      </c>
      <c r="G193" s="219">
        <f t="shared" si="3"/>
        <v>99.752210713265512</v>
      </c>
    </row>
    <row r="194" spans="1:7" x14ac:dyDescent="0.2">
      <c r="A194" s="217">
        <v>3121</v>
      </c>
      <c r="B194" s="384">
        <v>5331</v>
      </c>
      <c r="C194" s="200" t="s">
        <v>322</v>
      </c>
      <c r="D194" s="385">
        <v>44825</v>
      </c>
      <c r="E194" s="362">
        <v>115593.30000000016</v>
      </c>
      <c r="F194" s="385">
        <v>113103.12014000016</v>
      </c>
      <c r="G194" s="219">
        <f t="shared" si="3"/>
        <v>97.845740315398899</v>
      </c>
    </row>
    <row r="195" spans="1:7" x14ac:dyDescent="0.2">
      <c r="A195" s="217">
        <v>3121</v>
      </c>
      <c r="B195" s="384">
        <v>5336</v>
      </c>
      <c r="C195" s="200" t="s">
        <v>320</v>
      </c>
      <c r="D195" s="385">
        <v>0</v>
      </c>
      <c r="E195" s="362">
        <v>566803.4700000002</v>
      </c>
      <c r="F195" s="385">
        <v>566782.36800000025</v>
      </c>
      <c r="G195" s="219">
        <f t="shared" si="3"/>
        <v>99.996277016440999</v>
      </c>
    </row>
    <row r="196" spans="1:7" x14ac:dyDescent="0.2">
      <c r="A196" s="217">
        <v>3121</v>
      </c>
      <c r="B196" s="384">
        <v>5339</v>
      </c>
      <c r="C196" s="200" t="s">
        <v>317</v>
      </c>
      <c r="D196" s="385">
        <v>0</v>
      </c>
      <c r="E196" s="362">
        <v>5536.15</v>
      </c>
      <c r="F196" s="385">
        <v>5536.1480000000001</v>
      </c>
      <c r="G196" s="219">
        <f t="shared" si="3"/>
        <v>99.999963873811225</v>
      </c>
    </row>
    <row r="197" spans="1:7" ht="25.5" x14ac:dyDescent="0.2">
      <c r="A197" s="217">
        <v>3121</v>
      </c>
      <c r="B197" s="384">
        <v>5364</v>
      </c>
      <c r="C197" s="200" t="s">
        <v>253</v>
      </c>
      <c r="D197" s="385">
        <v>0</v>
      </c>
      <c r="E197" s="362">
        <v>79.459999999999994</v>
      </c>
      <c r="F197" s="385">
        <v>79.463999999999999</v>
      </c>
      <c r="G197" s="219">
        <f t="shared" si="3"/>
        <v>100.00503397936069</v>
      </c>
    </row>
    <row r="198" spans="1:7" x14ac:dyDescent="0.2">
      <c r="A198" s="218">
        <v>3121</v>
      </c>
      <c r="B198" s="383"/>
      <c r="C198" s="201" t="s">
        <v>156</v>
      </c>
      <c r="D198" s="381">
        <v>45025</v>
      </c>
      <c r="E198" s="377">
        <v>732533.28000000038</v>
      </c>
      <c r="F198" s="381">
        <v>729378.07775000052</v>
      </c>
      <c r="G198" s="389">
        <f t="shared" si="3"/>
        <v>99.569275234839864</v>
      </c>
    </row>
    <row r="199" spans="1:7" x14ac:dyDescent="0.2">
      <c r="A199" s="217"/>
      <c r="B199" s="368"/>
      <c r="C199" s="200"/>
      <c r="D199" s="369"/>
      <c r="E199" s="369"/>
      <c r="F199" s="369"/>
      <c r="G199" s="219"/>
    </row>
    <row r="200" spans="1:7" x14ac:dyDescent="0.2">
      <c r="A200" s="387">
        <v>3122</v>
      </c>
      <c r="B200" s="382">
        <v>5137</v>
      </c>
      <c r="C200" s="375" t="s">
        <v>266</v>
      </c>
      <c r="D200" s="380">
        <v>0</v>
      </c>
      <c r="E200" s="376">
        <v>151.36000000000001</v>
      </c>
      <c r="F200" s="380">
        <v>151.35088000000002</v>
      </c>
      <c r="G200" s="388">
        <f t="shared" si="3"/>
        <v>99.993974630021143</v>
      </c>
    </row>
    <row r="201" spans="1:7" x14ac:dyDescent="0.2">
      <c r="A201" s="217">
        <v>3122</v>
      </c>
      <c r="B201" s="384">
        <v>5166</v>
      </c>
      <c r="C201" s="200" t="s">
        <v>263</v>
      </c>
      <c r="D201" s="385">
        <v>0</v>
      </c>
      <c r="E201" s="362">
        <v>23.8</v>
      </c>
      <c r="F201" s="385">
        <v>23.716000000000001</v>
      </c>
      <c r="G201" s="219">
        <f t="shared" si="3"/>
        <v>99.647058823529406</v>
      </c>
    </row>
    <row r="202" spans="1:7" x14ac:dyDescent="0.2">
      <c r="A202" s="217">
        <v>3122</v>
      </c>
      <c r="B202" s="384">
        <v>5169</v>
      </c>
      <c r="C202" s="200" t="s">
        <v>262</v>
      </c>
      <c r="D202" s="385">
        <v>735</v>
      </c>
      <c r="E202" s="362">
        <v>1479.7999999999997</v>
      </c>
      <c r="F202" s="385">
        <v>474.48779999999999</v>
      </c>
      <c r="G202" s="219">
        <f t="shared" si="3"/>
        <v>32.064319502635499</v>
      </c>
    </row>
    <row r="203" spans="1:7" x14ac:dyDescent="0.2">
      <c r="A203" s="217">
        <v>3122</v>
      </c>
      <c r="B203" s="384">
        <v>5213</v>
      </c>
      <c r="C203" s="200" t="s">
        <v>330</v>
      </c>
      <c r="D203" s="385">
        <v>0</v>
      </c>
      <c r="E203" s="362">
        <v>175467.27000000005</v>
      </c>
      <c r="F203" s="385">
        <v>175467.26600000003</v>
      </c>
      <c r="G203" s="219">
        <f t="shared" si="3"/>
        <v>99.999997720372562</v>
      </c>
    </row>
    <row r="204" spans="1:7" x14ac:dyDescent="0.2">
      <c r="A204" s="217">
        <v>3122</v>
      </c>
      <c r="B204" s="384">
        <v>5221</v>
      </c>
      <c r="C204" s="200" t="s">
        <v>318</v>
      </c>
      <c r="D204" s="385">
        <v>0</v>
      </c>
      <c r="E204" s="362">
        <v>8211.74</v>
      </c>
      <c r="F204" s="385">
        <v>8196.4430000000011</v>
      </c>
      <c r="G204" s="219">
        <f t="shared" si="3"/>
        <v>99.813717920927857</v>
      </c>
    </row>
    <row r="205" spans="1:7" x14ac:dyDescent="0.2">
      <c r="A205" s="217">
        <v>3122</v>
      </c>
      <c r="B205" s="384">
        <v>5331</v>
      </c>
      <c r="C205" s="200" t="s">
        <v>322</v>
      </c>
      <c r="D205" s="385">
        <v>80741</v>
      </c>
      <c r="E205" s="362">
        <v>202114.70000000019</v>
      </c>
      <c r="F205" s="385">
        <v>199303.80735000019</v>
      </c>
      <c r="G205" s="219">
        <f t="shared" si="3"/>
        <v>98.609258678364313</v>
      </c>
    </row>
    <row r="206" spans="1:7" x14ac:dyDescent="0.2">
      <c r="A206" s="217">
        <v>3122</v>
      </c>
      <c r="B206" s="384">
        <v>5336</v>
      </c>
      <c r="C206" s="200" t="s">
        <v>320</v>
      </c>
      <c r="D206" s="385">
        <v>0</v>
      </c>
      <c r="E206" s="362">
        <v>881081.29000000015</v>
      </c>
      <c r="F206" s="385">
        <v>881065.58100000012</v>
      </c>
      <c r="G206" s="219">
        <f t="shared" si="3"/>
        <v>99.998217077109871</v>
      </c>
    </row>
    <row r="207" spans="1:7" ht="25.5" x14ac:dyDescent="0.2">
      <c r="A207" s="217">
        <v>3122</v>
      </c>
      <c r="B207" s="384">
        <v>5364</v>
      </c>
      <c r="C207" s="200" t="s">
        <v>253</v>
      </c>
      <c r="D207" s="385">
        <v>0</v>
      </c>
      <c r="E207" s="362">
        <v>3.09</v>
      </c>
      <c r="F207" s="385">
        <v>3.0880000000000001</v>
      </c>
      <c r="G207" s="219">
        <f t="shared" si="3"/>
        <v>99.935275080906166</v>
      </c>
    </row>
    <row r="208" spans="1:7" x14ac:dyDescent="0.2">
      <c r="A208" s="218">
        <v>3122</v>
      </c>
      <c r="B208" s="383"/>
      <c r="C208" s="201" t="s">
        <v>155</v>
      </c>
      <c r="D208" s="381">
        <v>81476</v>
      </c>
      <c r="E208" s="377">
        <v>1268533.0500000005</v>
      </c>
      <c r="F208" s="381">
        <v>1264685.7400300005</v>
      </c>
      <c r="G208" s="389">
        <f t="shared" si="3"/>
        <v>99.696711885433331</v>
      </c>
    </row>
    <row r="209" spans="1:7" x14ac:dyDescent="0.2">
      <c r="A209" s="217"/>
      <c r="B209" s="368"/>
      <c r="C209" s="200"/>
      <c r="D209" s="369"/>
      <c r="E209" s="369"/>
      <c r="F209" s="369"/>
      <c r="G209" s="219"/>
    </row>
    <row r="210" spans="1:7" x14ac:dyDescent="0.2">
      <c r="A210" s="387">
        <v>3123</v>
      </c>
      <c r="B210" s="382">
        <v>5137</v>
      </c>
      <c r="C210" s="375" t="s">
        <v>266</v>
      </c>
      <c r="D210" s="380">
        <v>0</v>
      </c>
      <c r="E210" s="376">
        <v>203.51000000000002</v>
      </c>
      <c r="F210" s="380">
        <v>203.49953000000002</v>
      </c>
      <c r="G210" s="388">
        <f t="shared" si="3"/>
        <v>99.994855289666347</v>
      </c>
    </row>
    <row r="211" spans="1:7" x14ac:dyDescent="0.2">
      <c r="A211" s="217">
        <v>3123</v>
      </c>
      <c r="B211" s="384">
        <v>5166</v>
      </c>
      <c r="C211" s="200" t="s">
        <v>263</v>
      </c>
      <c r="D211" s="385">
        <v>0</v>
      </c>
      <c r="E211" s="362">
        <v>43.24</v>
      </c>
      <c r="F211" s="385">
        <v>43.197000000000003</v>
      </c>
      <c r="G211" s="219">
        <f t="shared" si="3"/>
        <v>99.900555041628124</v>
      </c>
    </row>
    <row r="212" spans="1:7" x14ac:dyDescent="0.2">
      <c r="A212" s="217">
        <v>3123</v>
      </c>
      <c r="B212" s="384">
        <v>5167</v>
      </c>
      <c r="C212" s="200" t="s">
        <v>286</v>
      </c>
      <c r="D212" s="385">
        <v>0</v>
      </c>
      <c r="E212" s="362">
        <v>10.43</v>
      </c>
      <c r="F212" s="385">
        <v>10.425000000000001</v>
      </c>
      <c r="G212" s="219">
        <f t="shared" si="3"/>
        <v>99.952061361457339</v>
      </c>
    </row>
    <row r="213" spans="1:7" x14ac:dyDescent="0.2">
      <c r="A213" s="217">
        <v>3123</v>
      </c>
      <c r="B213" s="384">
        <v>5169</v>
      </c>
      <c r="C213" s="200" t="s">
        <v>262</v>
      </c>
      <c r="D213" s="385">
        <v>600</v>
      </c>
      <c r="E213" s="362">
        <v>1089.02</v>
      </c>
      <c r="F213" s="385">
        <v>298.94259999999997</v>
      </c>
      <c r="G213" s="219">
        <f t="shared" si="3"/>
        <v>27.450606967732455</v>
      </c>
    </row>
    <row r="214" spans="1:7" x14ac:dyDescent="0.2">
      <c r="A214" s="217">
        <v>3123</v>
      </c>
      <c r="B214" s="384">
        <v>5213</v>
      </c>
      <c r="C214" s="200" t="s">
        <v>330</v>
      </c>
      <c r="D214" s="385">
        <v>0</v>
      </c>
      <c r="E214" s="362">
        <v>158790.04</v>
      </c>
      <c r="F214" s="385">
        <v>158790.02599999998</v>
      </c>
      <c r="G214" s="219">
        <f t="shared" si="3"/>
        <v>99.999991183326088</v>
      </c>
    </row>
    <row r="215" spans="1:7" x14ac:dyDescent="0.2">
      <c r="A215" s="217">
        <v>3123</v>
      </c>
      <c r="B215" s="384">
        <v>5221</v>
      </c>
      <c r="C215" s="200" t="s">
        <v>318</v>
      </c>
      <c r="D215" s="385">
        <v>0</v>
      </c>
      <c r="E215" s="362">
        <v>14923.61</v>
      </c>
      <c r="F215" s="385">
        <v>14923.605000000001</v>
      </c>
      <c r="G215" s="219">
        <f t="shared" ref="G215:G278" si="4">F215/E215*100</f>
        <v>99.999966496042177</v>
      </c>
    </row>
    <row r="216" spans="1:7" x14ac:dyDescent="0.2">
      <c r="A216" s="217">
        <v>3123</v>
      </c>
      <c r="B216" s="384">
        <v>5331</v>
      </c>
      <c r="C216" s="200" t="s">
        <v>322</v>
      </c>
      <c r="D216" s="385">
        <v>81126</v>
      </c>
      <c r="E216" s="362">
        <v>207366.38000000012</v>
      </c>
      <c r="F216" s="385">
        <v>207210.91900000011</v>
      </c>
      <c r="G216" s="219">
        <f t="shared" si="4"/>
        <v>99.92503075956671</v>
      </c>
    </row>
    <row r="217" spans="1:7" x14ac:dyDescent="0.2">
      <c r="A217" s="217">
        <v>3123</v>
      </c>
      <c r="B217" s="384">
        <v>5336</v>
      </c>
      <c r="C217" s="200" t="s">
        <v>320</v>
      </c>
      <c r="D217" s="385">
        <v>0</v>
      </c>
      <c r="E217" s="362">
        <v>459279.92999999993</v>
      </c>
      <c r="F217" s="385">
        <v>459279.87733000016</v>
      </c>
      <c r="G217" s="219">
        <f t="shared" si="4"/>
        <v>99.999988532048462</v>
      </c>
    </row>
    <row r="218" spans="1:7" x14ac:dyDescent="0.2">
      <c r="A218" s="218">
        <v>3123</v>
      </c>
      <c r="B218" s="383"/>
      <c r="C218" s="201" t="s">
        <v>154</v>
      </c>
      <c r="D218" s="381">
        <v>81726</v>
      </c>
      <c r="E218" s="377">
        <v>841706.16000000015</v>
      </c>
      <c r="F218" s="381">
        <v>840760.49146000028</v>
      </c>
      <c r="G218" s="389">
        <f t="shared" si="4"/>
        <v>99.887648613620712</v>
      </c>
    </row>
    <row r="219" spans="1:7" x14ac:dyDescent="0.2">
      <c r="A219" s="217"/>
      <c r="B219" s="368"/>
      <c r="C219" s="200"/>
      <c r="D219" s="369"/>
      <c r="E219" s="369"/>
      <c r="F219" s="369"/>
      <c r="G219" s="219"/>
    </row>
    <row r="220" spans="1:7" x14ac:dyDescent="0.2">
      <c r="A220" s="387">
        <v>3124</v>
      </c>
      <c r="B220" s="382">
        <v>5169</v>
      </c>
      <c r="C220" s="375" t="s">
        <v>262</v>
      </c>
      <c r="D220" s="380">
        <v>0</v>
      </c>
      <c r="E220" s="376">
        <v>66.5</v>
      </c>
      <c r="F220" s="380">
        <v>11.132</v>
      </c>
      <c r="G220" s="388">
        <f t="shared" si="4"/>
        <v>16.739849624060149</v>
      </c>
    </row>
    <row r="221" spans="1:7" x14ac:dyDescent="0.2">
      <c r="A221" s="217">
        <v>3124</v>
      </c>
      <c r="B221" s="384">
        <v>5331</v>
      </c>
      <c r="C221" s="200" t="s">
        <v>322</v>
      </c>
      <c r="D221" s="385">
        <v>9306</v>
      </c>
      <c r="E221" s="362">
        <v>25806.799999999996</v>
      </c>
      <c r="F221" s="385">
        <v>25519.489329999997</v>
      </c>
      <c r="G221" s="219">
        <f t="shared" si="4"/>
        <v>98.886686183486532</v>
      </c>
    </row>
    <row r="222" spans="1:7" x14ac:dyDescent="0.2">
      <c r="A222" s="217">
        <v>3124</v>
      </c>
      <c r="B222" s="384">
        <v>5336</v>
      </c>
      <c r="C222" s="200" t="s">
        <v>320</v>
      </c>
      <c r="D222" s="385">
        <v>0</v>
      </c>
      <c r="E222" s="362">
        <v>141655.57999999999</v>
      </c>
      <c r="F222" s="385">
        <v>141655.57699999999</v>
      </c>
      <c r="G222" s="219">
        <f t="shared" si="4"/>
        <v>99.999997882187202</v>
      </c>
    </row>
    <row r="223" spans="1:7" x14ac:dyDescent="0.2">
      <c r="A223" s="217">
        <v>3124</v>
      </c>
      <c r="B223" s="384">
        <v>5651</v>
      </c>
      <c r="C223" s="200" t="s">
        <v>331</v>
      </c>
      <c r="D223" s="385">
        <v>0</v>
      </c>
      <c r="E223" s="362">
        <v>500</v>
      </c>
      <c r="F223" s="385">
        <v>500</v>
      </c>
      <c r="G223" s="219">
        <f t="shared" si="4"/>
        <v>100</v>
      </c>
    </row>
    <row r="224" spans="1:7" x14ac:dyDescent="0.2">
      <c r="A224" s="218">
        <v>3124</v>
      </c>
      <c r="B224" s="383"/>
      <c r="C224" s="201" t="s">
        <v>235</v>
      </c>
      <c r="D224" s="381">
        <v>9306</v>
      </c>
      <c r="E224" s="377">
        <v>168028.87999999998</v>
      </c>
      <c r="F224" s="381">
        <v>167686.19832999998</v>
      </c>
      <c r="G224" s="389">
        <f t="shared" si="4"/>
        <v>99.796057874098793</v>
      </c>
    </row>
    <row r="225" spans="1:7" x14ac:dyDescent="0.2">
      <c r="A225" s="217"/>
      <c r="B225" s="368"/>
      <c r="C225" s="200"/>
      <c r="D225" s="369"/>
      <c r="E225" s="369"/>
      <c r="F225" s="369"/>
      <c r="G225" s="219"/>
    </row>
    <row r="226" spans="1:7" x14ac:dyDescent="0.2">
      <c r="A226" s="387">
        <v>3125</v>
      </c>
      <c r="B226" s="382">
        <v>5169</v>
      </c>
      <c r="C226" s="375" t="s">
        <v>262</v>
      </c>
      <c r="D226" s="380">
        <v>0</v>
      </c>
      <c r="E226" s="376">
        <v>200</v>
      </c>
      <c r="F226" s="380">
        <v>0</v>
      </c>
      <c r="G226" s="388">
        <f t="shared" si="4"/>
        <v>0</v>
      </c>
    </row>
    <row r="227" spans="1:7" x14ac:dyDescent="0.2">
      <c r="A227" s="217">
        <v>3125</v>
      </c>
      <c r="B227" s="384">
        <v>5213</v>
      </c>
      <c r="C227" s="200" t="s">
        <v>330</v>
      </c>
      <c r="D227" s="385">
        <v>0</v>
      </c>
      <c r="E227" s="362">
        <v>664.71</v>
      </c>
      <c r="F227" s="385">
        <v>664.71</v>
      </c>
      <c r="G227" s="219">
        <f t="shared" si="4"/>
        <v>100</v>
      </c>
    </row>
    <row r="228" spans="1:7" x14ac:dyDescent="0.2">
      <c r="A228" s="217">
        <v>3125</v>
      </c>
      <c r="B228" s="384">
        <v>5221</v>
      </c>
      <c r="C228" s="200" t="s">
        <v>318</v>
      </c>
      <c r="D228" s="385">
        <v>0</v>
      </c>
      <c r="E228" s="362">
        <v>2931.98</v>
      </c>
      <c r="F228" s="385">
        <v>2931.98</v>
      </c>
      <c r="G228" s="219">
        <f t="shared" si="4"/>
        <v>100</v>
      </c>
    </row>
    <row r="229" spans="1:7" x14ac:dyDescent="0.2">
      <c r="A229" s="217">
        <v>3125</v>
      </c>
      <c r="B229" s="384">
        <v>5331</v>
      </c>
      <c r="C229" s="200" t="s">
        <v>322</v>
      </c>
      <c r="D229" s="385">
        <v>4694</v>
      </c>
      <c r="E229" s="362">
        <v>10780.6</v>
      </c>
      <c r="F229" s="385">
        <v>10780.6</v>
      </c>
      <c r="G229" s="219">
        <f t="shared" si="4"/>
        <v>100</v>
      </c>
    </row>
    <row r="230" spans="1:7" x14ac:dyDescent="0.2">
      <c r="A230" s="218">
        <v>3125</v>
      </c>
      <c r="B230" s="383"/>
      <c r="C230" s="201" t="s">
        <v>234</v>
      </c>
      <c r="D230" s="381">
        <v>4694</v>
      </c>
      <c r="E230" s="377">
        <v>14577.29</v>
      </c>
      <c r="F230" s="381">
        <v>14377.29</v>
      </c>
      <c r="G230" s="389">
        <f t="shared" si="4"/>
        <v>98.628002872961986</v>
      </c>
    </row>
    <row r="231" spans="1:7" x14ac:dyDescent="0.2">
      <c r="A231" s="217"/>
      <c r="B231" s="368"/>
      <c r="C231" s="200"/>
      <c r="D231" s="369"/>
      <c r="E231" s="369"/>
      <c r="F231" s="369"/>
      <c r="G231" s="219"/>
    </row>
    <row r="232" spans="1:7" x14ac:dyDescent="0.2">
      <c r="A232" s="387">
        <v>3126</v>
      </c>
      <c r="B232" s="382">
        <v>5331</v>
      </c>
      <c r="C232" s="375" t="s">
        <v>322</v>
      </c>
      <c r="D232" s="380">
        <v>1729</v>
      </c>
      <c r="E232" s="376">
        <v>7117.6</v>
      </c>
      <c r="F232" s="380">
        <v>7117.6</v>
      </c>
      <c r="G232" s="388">
        <f t="shared" si="4"/>
        <v>100</v>
      </c>
    </row>
    <row r="233" spans="1:7" x14ac:dyDescent="0.2">
      <c r="A233" s="217">
        <v>3126</v>
      </c>
      <c r="B233" s="384">
        <v>5336</v>
      </c>
      <c r="C233" s="200" t="s">
        <v>320</v>
      </c>
      <c r="D233" s="385">
        <v>0</v>
      </c>
      <c r="E233" s="362">
        <v>59105.87</v>
      </c>
      <c r="F233" s="385">
        <v>59105.866999999998</v>
      </c>
      <c r="G233" s="219">
        <f t="shared" si="4"/>
        <v>99.999994924361985</v>
      </c>
    </row>
    <row r="234" spans="1:7" x14ac:dyDescent="0.2">
      <c r="A234" s="218">
        <v>3126</v>
      </c>
      <c r="B234" s="383"/>
      <c r="C234" s="201" t="s">
        <v>368</v>
      </c>
      <c r="D234" s="381">
        <v>1729</v>
      </c>
      <c r="E234" s="377">
        <v>66223.47</v>
      </c>
      <c r="F234" s="381">
        <v>66223.467000000004</v>
      </c>
      <c r="G234" s="389">
        <f t="shared" si="4"/>
        <v>99.999995469884013</v>
      </c>
    </row>
    <row r="235" spans="1:7" x14ac:dyDescent="0.2">
      <c r="A235" s="217"/>
      <c r="B235" s="368"/>
      <c r="C235" s="200"/>
      <c r="D235" s="369"/>
      <c r="E235" s="369"/>
      <c r="F235" s="369"/>
      <c r="G235" s="219"/>
    </row>
    <row r="236" spans="1:7" x14ac:dyDescent="0.2">
      <c r="A236" s="387">
        <v>3133</v>
      </c>
      <c r="B236" s="382">
        <v>5169</v>
      </c>
      <c r="C236" s="375" t="s">
        <v>262</v>
      </c>
      <c r="D236" s="380">
        <v>0</v>
      </c>
      <c r="E236" s="376">
        <v>70.83</v>
      </c>
      <c r="F236" s="380">
        <v>5</v>
      </c>
      <c r="G236" s="388">
        <f t="shared" si="4"/>
        <v>7.0591557249752928</v>
      </c>
    </row>
    <row r="237" spans="1:7" x14ac:dyDescent="0.2">
      <c r="A237" s="217">
        <v>3133</v>
      </c>
      <c r="B237" s="384">
        <v>5331</v>
      </c>
      <c r="C237" s="200" t="s">
        <v>322</v>
      </c>
      <c r="D237" s="385">
        <v>29749</v>
      </c>
      <c r="E237" s="362">
        <v>69426.299999999901</v>
      </c>
      <c r="F237" s="385">
        <v>69121.840699999899</v>
      </c>
      <c r="G237" s="219">
        <f t="shared" si="4"/>
        <v>99.561464027321051</v>
      </c>
    </row>
    <row r="238" spans="1:7" x14ac:dyDescent="0.2">
      <c r="A238" s="217">
        <v>3133</v>
      </c>
      <c r="B238" s="384">
        <v>5336</v>
      </c>
      <c r="C238" s="200" t="s">
        <v>320</v>
      </c>
      <c r="D238" s="385">
        <v>0</v>
      </c>
      <c r="E238" s="362">
        <v>175678.77</v>
      </c>
      <c r="F238" s="385">
        <v>175603.71099999998</v>
      </c>
      <c r="G238" s="219">
        <f t="shared" si="4"/>
        <v>99.957274860246343</v>
      </c>
    </row>
    <row r="239" spans="1:7" x14ac:dyDescent="0.2">
      <c r="A239" s="218">
        <v>3133</v>
      </c>
      <c r="B239" s="383"/>
      <c r="C239" s="208" t="s">
        <v>233</v>
      </c>
      <c r="D239" s="381">
        <v>29749</v>
      </c>
      <c r="E239" s="377">
        <v>245175.89999999991</v>
      </c>
      <c r="F239" s="381">
        <v>244730.55169999989</v>
      </c>
      <c r="G239" s="389">
        <f t="shared" si="4"/>
        <v>99.818355596940805</v>
      </c>
    </row>
    <row r="240" spans="1:7" x14ac:dyDescent="0.2">
      <c r="A240" s="217"/>
      <c r="B240" s="368"/>
      <c r="C240" s="200"/>
      <c r="D240" s="369"/>
      <c r="E240" s="369"/>
      <c r="F240" s="369"/>
      <c r="G240" s="219"/>
    </row>
    <row r="241" spans="1:7" x14ac:dyDescent="0.2">
      <c r="A241" s="387">
        <v>3141</v>
      </c>
      <c r="B241" s="382">
        <v>5212</v>
      </c>
      <c r="C241" s="375" t="s">
        <v>337</v>
      </c>
      <c r="D241" s="380">
        <v>0</v>
      </c>
      <c r="E241" s="376">
        <v>94.82</v>
      </c>
      <c r="F241" s="380">
        <v>94.819000000000003</v>
      </c>
      <c r="G241" s="388">
        <f t="shared" si="4"/>
        <v>99.998945370175079</v>
      </c>
    </row>
    <row r="242" spans="1:7" x14ac:dyDescent="0.2">
      <c r="A242" s="217">
        <v>3141</v>
      </c>
      <c r="B242" s="384">
        <v>5213</v>
      </c>
      <c r="C242" s="200" t="s">
        <v>330</v>
      </c>
      <c r="D242" s="385">
        <v>0</v>
      </c>
      <c r="E242" s="362">
        <v>7958.0499999999993</v>
      </c>
      <c r="F242" s="385">
        <v>7958.0370000000003</v>
      </c>
      <c r="G242" s="219">
        <f t="shared" si="4"/>
        <v>99.999836643398837</v>
      </c>
    </row>
    <row r="243" spans="1:7" x14ac:dyDescent="0.2">
      <c r="A243" s="217">
        <v>3141</v>
      </c>
      <c r="B243" s="384">
        <v>5221</v>
      </c>
      <c r="C243" s="200" t="s">
        <v>318</v>
      </c>
      <c r="D243" s="385">
        <v>0</v>
      </c>
      <c r="E243" s="362">
        <v>286.64999999999998</v>
      </c>
      <c r="F243" s="385">
        <v>286.649</v>
      </c>
      <c r="G243" s="219">
        <f t="shared" si="4"/>
        <v>99.999651142508299</v>
      </c>
    </row>
    <row r="244" spans="1:7" x14ac:dyDescent="0.2">
      <c r="A244" s="217">
        <v>3141</v>
      </c>
      <c r="B244" s="384">
        <v>5331</v>
      </c>
      <c r="C244" s="200" t="s">
        <v>322</v>
      </c>
      <c r="D244" s="385">
        <v>2922</v>
      </c>
      <c r="E244" s="362">
        <v>26921.9</v>
      </c>
      <c r="F244" s="385">
        <v>26921.9</v>
      </c>
      <c r="G244" s="219">
        <f t="shared" si="4"/>
        <v>100</v>
      </c>
    </row>
    <row r="245" spans="1:7" x14ac:dyDescent="0.2">
      <c r="A245" s="217">
        <v>3141</v>
      </c>
      <c r="B245" s="384">
        <v>5336</v>
      </c>
      <c r="C245" s="200" t="s">
        <v>320</v>
      </c>
      <c r="D245" s="385">
        <v>0</v>
      </c>
      <c r="E245" s="362">
        <v>88463.23</v>
      </c>
      <c r="F245" s="385">
        <v>88463.232000000004</v>
      </c>
      <c r="G245" s="219">
        <f t="shared" si="4"/>
        <v>100.00000226082635</v>
      </c>
    </row>
    <row r="246" spans="1:7" x14ac:dyDescent="0.2">
      <c r="A246" s="217">
        <v>3141</v>
      </c>
      <c r="B246" s="384">
        <v>5339</v>
      </c>
      <c r="C246" s="200" t="s">
        <v>317</v>
      </c>
      <c r="D246" s="385">
        <v>0</v>
      </c>
      <c r="E246" s="362">
        <v>565838.1100000001</v>
      </c>
      <c r="F246" s="385">
        <v>565838.098</v>
      </c>
      <c r="G246" s="219">
        <f t="shared" si="4"/>
        <v>99.999997879252049</v>
      </c>
    </row>
    <row r="247" spans="1:7" x14ac:dyDescent="0.2">
      <c r="A247" s="218">
        <v>3141</v>
      </c>
      <c r="B247" s="383"/>
      <c r="C247" s="201" t="s">
        <v>232</v>
      </c>
      <c r="D247" s="381">
        <v>2922</v>
      </c>
      <c r="E247" s="377">
        <v>689562.76000000013</v>
      </c>
      <c r="F247" s="381">
        <v>689562.73499999999</v>
      </c>
      <c r="G247" s="389">
        <f t="shared" si="4"/>
        <v>99.999996374514183</v>
      </c>
    </row>
    <row r="248" spans="1:7" x14ac:dyDescent="0.2">
      <c r="A248" s="217"/>
      <c r="B248" s="368"/>
      <c r="C248" s="200"/>
      <c r="D248" s="369"/>
      <c r="E248" s="369"/>
      <c r="F248" s="369"/>
      <c r="G248" s="219"/>
    </row>
    <row r="249" spans="1:7" x14ac:dyDescent="0.2">
      <c r="A249" s="387">
        <v>3143</v>
      </c>
      <c r="B249" s="382">
        <v>5212</v>
      </c>
      <c r="C249" s="375" t="s">
        <v>337</v>
      </c>
      <c r="D249" s="380">
        <v>0</v>
      </c>
      <c r="E249" s="376">
        <v>683.92</v>
      </c>
      <c r="F249" s="380">
        <v>683.9190000000001</v>
      </c>
      <c r="G249" s="388">
        <f t="shared" si="4"/>
        <v>99.999853784068335</v>
      </c>
    </row>
    <row r="250" spans="1:7" x14ac:dyDescent="0.2">
      <c r="A250" s="217">
        <v>3143</v>
      </c>
      <c r="B250" s="384">
        <v>5213</v>
      </c>
      <c r="C250" s="200" t="s">
        <v>330</v>
      </c>
      <c r="D250" s="385">
        <v>0</v>
      </c>
      <c r="E250" s="362">
        <v>6128.13</v>
      </c>
      <c r="F250" s="385">
        <v>6128.1130000000012</v>
      </c>
      <c r="G250" s="219">
        <f t="shared" si="4"/>
        <v>99.999722590741399</v>
      </c>
    </row>
    <row r="251" spans="1:7" x14ac:dyDescent="0.2">
      <c r="A251" s="217">
        <v>3143</v>
      </c>
      <c r="B251" s="384">
        <v>5331</v>
      </c>
      <c r="C251" s="200" t="s">
        <v>322</v>
      </c>
      <c r="D251" s="385">
        <v>0</v>
      </c>
      <c r="E251" s="362">
        <v>1138</v>
      </c>
      <c r="F251" s="385">
        <v>1138</v>
      </c>
      <c r="G251" s="219">
        <f t="shared" si="4"/>
        <v>100</v>
      </c>
    </row>
    <row r="252" spans="1:7" x14ac:dyDescent="0.2">
      <c r="A252" s="217">
        <v>3143</v>
      </c>
      <c r="B252" s="384">
        <v>5336</v>
      </c>
      <c r="C252" s="200" t="s">
        <v>320</v>
      </c>
      <c r="D252" s="385">
        <v>0</v>
      </c>
      <c r="E252" s="362">
        <v>24762</v>
      </c>
      <c r="F252" s="385">
        <v>24762</v>
      </c>
      <c r="G252" s="219">
        <f t="shared" si="4"/>
        <v>100</v>
      </c>
    </row>
    <row r="253" spans="1:7" x14ac:dyDescent="0.2">
      <c r="A253" s="217">
        <v>3143</v>
      </c>
      <c r="B253" s="384">
        <v>5339</v>
      </c>
      <c r="C253" s="200" t="s">
        <v>317</v>
      </c>
      <c r="D253" s="385">
        <v>0</v>
      </c>
      <c r="E253" s="362">
        <v>406560</v>
      </c>
      <c r="F253" s="385">
        <v>406560</v>
      </c>
      <c r="G253" s="219">
        <f t="shared" si="4"/>
        <v>100</v>
      </c>
    </row>
    <row r="254" spans="1:7" x14ac:dyDescent="0.2">
      <c r="A254" s="218">
        <v>3143</v>
      </c>
      <c r="B254" s="383"/>
      <c r="C254" s="201" t="s">
        <v>367</v>
      </c>
      <c r="D254" s="381">
        <v>0</v>
      </c>
      <c r="E254" s="377">
        <v>439272.05</v>
      </c>
      <c r="F254" s="381">
        <v>439272.03200000001</v>
      </c>
      <c r="G254" s="389">
        <f t="shared" si="4"/>
        <v>99.999995902311568</v>
      </c>
    </row>
    <row r="255" spans="1:7" x14ac:dyDescent="0.2">
      <c r="A255" s="217"/>
      <c r="B255" s="368"/>
      <c r="C255" s="200"/>
      <c r="D255" s="369"/>
      <c r="E255" s="369"/>
      <c r="F255" s="369"/>
      <c r="G255" s="219"/>
    </row>
    <row r="256" spans="1:7" x14ac:dyDescent="0.2">
      <c r="A256" s="387">
        <v>3145</v>
      </c>
      <c r="B256" s="382">
        <v>5331</v>
      </c>
      <c r="C256" s="375" t="s">
        <v>322</v>
      </c>
      <c r="D256" s="380">
        <v>0</v>
      </c>
      <c r="E256" s="376">
        <v>916</v>
      </c>
      <c r="F256" s="380">
        <v>916</v>
      </c>
      <c r="G256" s="388">
        <f t="shared" si="4"/>
        <v>100</v>
      </c>
    </row>
    <row r="257" spans="1:7" x14ac:dyDescent="0.2">
      <c r="A257" s="217">
        <v>3145</v>
      </c>
      <c r="B257" s="384">
        <v>5336</v>
      </c>
      <c r="C257" s="200" t="s">
        <v>320</v>
      </c>
      <c r="D257" s="385">
        <v>0</v>
      </c>
      <c r="E257" s="362">
        <v>5978</v>
      </c>
      <c r="F257" s="385">
        <v>5978</v>
      </c>
      <c r="G257" s="219">
        <f t="shared" si="4"/>
        <v>100</v>
      </c>
    </row>
    <row r="258" spans="1:7" x14ac:dyDescent="0.2">
      <c r="A258" s="218">
        <v>3145</v>
      </c>
      <c r="B258" s="383"/>
      <c r="C258" s="201" t="s">
        <v>366</v>
      </c>
      <c r="D258" s="381">
        <v>0</v>
      </c>
      <c r="E258" s="377">
        <v>6894</v>
      </c>
      <c r="F258" s="381">
        <v>6894</v>
      </c>
      <c r="G258" s="389">
        <f t="shared" si="4"/>
        <v>100</v>
      </c>
    </row>
    <row r="259" spans="1:7" x14ac:dyDescent="0.2">
      <c r="A259" s="217"/>
      <c r="B259" s="368"/>
      <c r="C259" s="200"/>
      <c r="D259" s="369"/>
      <c r="E259" s="369"/>
      <c r="F259" s="369"/>
      <c r="G259" s="219"/>
    </row>
    <row r="260" spans="1:7" x14ac:dyDescent="0.2">
      <c r="A260" s="387">
        <v>3146</v>
      </c>
      <c r="B260" s="382">
        <v>5221</v>
      </c>
      <c r="C260" s="375" t="s">
        <v>318</v>
      </c>
      <c r="D260" s="380">
        <v>0</v>
      </c>
      <c r="E260" s="376">
        <v>2950.49</v>
      </c>
      <c r="F260" s="380">
        <v>2878.3760000000002</v>
      </c>
      <c r="G260" s="388">
        <f t="shared" si="4"/>
        <v>97.555863602316919</v>
      </c>
    </row>
    <row r="261" spans="1:7" x14ac:dyDescent="0.2">
      <c r="A261" s="217">
        <v>3146</v>
      </c>
      <c r="B261" s="384">
        <v>5331</v>
      </c>
      <c r="C261" s="200" t="s">
        <v>322</v>
      </c>
      <c r="D261" s="385">
        <v>3032</v>
      </c>
      <c r="E261" s="362">
        <v>9947.5899999999965</v>
      </c>
      <c r="F261" s="385">
        <v>9947.5899999999965</v>
      </c>
      <c r="G261" s="219">
        <f t="shared" si="4"/>
        <v>100</v>
      </c>
    </row>
    <row r="262" spans="1:7" x14ac:dyDescent="0.2">
      <c r="A262" s="217">
        <v>3146</v>
      </c>
      <c r="B262" s="384">
        <v>5336</v>
      </c>
      <c r="C262" s="200" t="s">
        <v>320</v>
      </c>
      <c r="D262" s="385">
        <v>0</v>
      </c>
      <c r="E262" s="362">
        <v>94932.12000000001</v>
      </c>
      <c r="F262" s="385">
        <v>91488.424750000006</v>
      </c>
      <c r="G262" s="219">
        <f t="shared" si="4"/>
        <v>96.372465662833605</v>
      </c>
    </row>
    <row r="263" spans="1:7" ht="25.5" x14ac:dyDescent="0.2">
      <c r="A263" s="217">
        <v>3146</v>
      </c>
      <c r="B263" s="384">
        <v>5364</v>
      </c>
      <c r="C263" s="200" t="s">
        <v>253</v>
      </c>
      <c r="D263" s="385">
        <v>0</v>
      </c>
      <c r="E263" s="362">
        <v>19.22</v>
      </c>
      <c r="F263" s="385">
        <v>19.222000000000001</v>
      </c>
      <c r="G263" s="219">
        <f t="shared" si="4"/>
        <v>100.01040582726328</v>
      </c>
    </row>
    <row r="264" spans="1:7" x14ac:dyDescent="0.2">
      <c r="A264" s="218">
        <v>3146</v>
      </c>
      <c r="B264" s="383"/>
      <c r="C264" s="201" t="s">
        <v>231</v>
      </c>
      <c r="D264" s="381">
        <v>3032</v>
      </c>
      <c r="E264" s="377">
        <v>107849.42000000001</v>
      </c>
      <c r="F264" s="381">
        <v>104333.61275</v>
      </c>
      <c r="G264" s="389">
        <f t="shared" si="4"/>
        <v>96.740077739870998</v>
      </c>
    </row>
    <row r="265" spans="1:7" x14ac:dyDescent="0.2">
      <c r="A265" s="217"/>
      <c r="B265" s="368"/>
      <c r="C265" s="200"/>
      <c r="D265" s="369"/>
      <c r="E265" s="369"/>
      <c r="F265" s="369"/>
      <c r="G265" s="219"/>
    </row>
    <row r="266" spans="1:7" x14ac:dyDescent="0.2">
      <c r="A266" s="387">
        <v>3147</v>
      </c>
      <c r="B266" s="382">
        <v>5213</v>
      </c>
      <c r="C266" s="375" t="s">
        <v>330</v>
      </c>
      <c r="D266" s="380">
        <v>0</v>
      </c>
      <c r="E266" s="376">
        <v>3829.44</v>
      </c>
      <c r="F266" s="380">
        <v>3829.4389999999999</v>
      </c>
      <c r="G266" s="388">
        <f t="shared" si="4"/>
        <v>99.999973886521261</v>
      </c>
    </row>
    <row r="267" spans="1:7" x14ac:dyDescent="0.2">
      <c r="A267" s="217">
        <v>3147</v>
      </c>
      <c r="B267" s="384">
        <v>5221</v>
      </c>
      <c r="C267" s="200" t="s">
        <v>318</v>
      </c>
      <c r="D267" s="385">
        <v>0</v>
      </c>
      <c r="E267" s="362">
        <v>684.38</v>
      </c>
      <c r="F267" s="385">
        <v>684.375</v>
      </c>
      <c r="G267" s="219">
        <f t="shared" si="4"/>
        <v>99.999269411730324</v>
      </c>
    </row>
    <row r="268" spans="1:7" x14ac:dyDescent="0.2">
      <c r="A268" s="217">
        <v>3147</v>
      </c>
      <c r="B268" s="384">
        <v>5331</v>
      </c>
      <c r="C268" s="200" t="s">
        <v>322</v>
      </c>
      <c r="D268" s="385">
        <v>4861</v>
      </c>
      <c r="E268" s="362">
        <v>16109.9</v>
      </c>
      <c r="F268" s="385">
        <v>16109.9</v>
      </c>
      <c r="G268" s="219">
        <f t="shared" si="4"/>
        <v>100</v>
      </c>
    </row>
    <row r="269" spans="1:7" x14ac:dyDescent="0.2">
      <c r="A269" s="217">
        <v>3147</v>
      </c>
      <c r="B269" s="384">
        <v>5336</v>
      </c>
      <c r="C269" s="200" t="s">
        <v>320</v>
      </c>
      <c r="D269" s="385">
        <v>0</v>
      </c>
      <c r="E269" s="362">
        <v>52428.88</v>
      </c>
      <c r="F269" s="385">
        <v>52428.881000000001</v>
      </c>
      <c r="G269" s="219">
        <f t="shared" si="4"/>
        <v>100.00000190734572</v>
      </c>
    </row>
    <row r="270" spans="1:7" x14ac:dyDescent="0.2">
      <c r="A270" s="218">
        <v>3147</v>
      </c>
      <c r="B270" s="383"/>
      <c r="C270" s="201" t="s">
        <v>365</v>
      </c>
      <c r="D270" s="381">
        <v>4861</v>
      </c>
      <c r="E270" s="377">
        <v>73052.600000000006</v>
      </c>
      <c r="F270" s="381">
        <v>73052.595000000001</v>
      </c>
      <c r="G270" s="389">
        <f t="shared" si="4"/>
        <v>99.999993155616636</v>
      </c>
    </row>
    <row r="271" spans="1:7" x14ac:dyDescent="0.2">
      <c r="A271" s="217"/>
      <c r="B271" s="368"/>
      <c r="C271" s="200"/>
      <c r="D271" s="369"/>
      <c r="E271" s="369"/>
      <c r="F271" s="369"/>
      <c r="G271" s="219"/>
    </row>
    <row r="272" spans="1:7" x14ac:dyDescent="0.2">
      <c r="A272" s="387">
        <v>3149</v>
      </c>
      <c r="B272" s="382">
        <v>5331</v>
      </c>
      <c r="C272" s="375" t="s">
        <v>322</v>
      </c>
      <c r="D272" s="380">
        <v>2083</v>
      </c>
      <c r="E272" s="376">
        <v>4923.6000000000004</v>
      </c>
      <c r="F272" s="380">
        <v>4923.6000000000004</v>
      </c>
      <c r="G272" s="388">
        <f t="shared" si="4"/>
        <v>100</v>
      </c>
    </row>
    <row r="273" spans="1:7" x14ac:dyDescent="0.2">
      <c r="A273" s="217">
        <v>3149</v>
      </c>
      <c r="B273" s="384">
        <v>5336</v>
      </c>
      <c r="C273" s="200" t="s">
        <v>320</v>
      </c>
      <c r="D273" s="385">
        <v>0</v>
      </c>
      <c r="E273" s="362">
        <v>3258.56</v>
      </c>
      <c r="F273" s="385">
        <v>3258.5520000000001</v>
      </c>
      <c r="G273" s="219">
        <f t="shared" si="4"/>
        <v>99.999754492782088</v>
      </c>
    </row>
    <row r="274" spans="1:7" x14ac:dyDescent="0.2">
      <c r="A274" s="218">
        <v>3149</v>
      </c>
      <c r="B274" s="383"/>
      <c r="C274" s="201" t="s">
        <v>364</v>
      </c>
      <c r="D274" s="381">
        <v>2083</v>
      </c>
      <c r="E274" s="377">
        <v>8182.16</v>
      </c>
      <c r="F274" s="381">
        <v>8182.152</v>
      </c>
      <c r="G274" s="389">
        <f t="shared" si="4"/>
        <v>99.999902226306986</v>
      </c>
    </row>
    <row r="275" spans="1:7" x14ac:dyDescent="0.2">
      <c r="A275" s="217"/>
      <c r="B275" s="368"/>
      <c r="C275" s="200"/>
      <c r="D275" s="369"/>
      <c r="E275" s="369"/>
      <c r="F275" s="369"/>
      <c r="G275" s="219"/>
    </row>
    <row r="276" spans="1:7" x14ac:dyDescent="0.2">
      <c r="A276" s="387">
        <v>3150</v>
      </c>
      <c r="B276" s="382">
        <v>5213</v>
      </c>
      <c r="C276" s="375" t="s">
        <v>330</v>
      </c>
      <c r="D276" s="380">
        <v>0</v>
      </c>
      <c r="E276" s="376">
        <v>24786.23</v>
      </c>
      <c r="F276" s="380">
        <v>24786.228000000003</v>
      </c>
      <c r="G276" s="388">
        <f t="shared" si="4"/>
        <v>99.999991931003635</v>
      </c>
    </row>
    <row r="277" spans="1:7" x14ac:dyDescent="0.2">
      <c r="A277" s="217">
        <v>3150</v>
      </c>
      <c r="B277" s="384">
        <v>5221</v>
      </c>
      <c r="C277" s="200" t="s">
        <v>318</v>
      </c>
      <c r="D277" s="385">
        <v>0</v>
      </c>
      <c r="E277" s="362">
        <v>8552.1</v>
      </c>
      <c r="F277" s="385">
        <v>8552.098</v>
      </c>
      <c r="G277" s="219">
        <f t="shared" si="4"/>
        <v>99.999976613931068</v>
      </c>
    </row>
    <row r="278" spans="1:7" x14ac:dyDescent="0.2">
      <c r="A278" s="217">
        <v>3150</v>
      </c>
      <c r="B278" s="384">
        <v>5331</v>
      </c>
      <c r="C278" s="200" t="s">
        <v>322</v>
      </c>
      <c r="D278" s="385">
        <v>0</v>
      </c>
      <c r="E278" s="362">
        <v>3252</v>
      </c>
      <c r="F278" s="385">
        <v>3252</v>
      </c>
      <c r="G278" s="219">
        <f t="shared" si="4"/>
        <v>100</v>
      </c>
    </row>
    <row r="279" spans="1:7" x14ac:dyDescent="0.2">
      <c r="A279" s="217">
        <v>3150</v>
      </c>
      <c r="B279" s="384">
        <v>5336</v>
      </c>
      <c r="C279" s="200" t="s">
        <v>320</v>
      </c>
      <c r="D279" s="385">
        <v>0</v>
      </c>
      <c r="E279" s="362">
        <v>46415</v>
      </c>
      <c r="F279" s="385">
        <v>46415</v>
      </c>
      <c r="G279" s="219">
        <f t="shared" ref="G279:G342" si="5">F279/E279*100</f>
        <v>100</v>
      </c>
    </row>
    <row r="280" spans="1:7" x14ac:dyDescent="0.2">
      <c r="A280" s="218">
        <v>3150</v>
      </c>
      <c r="B280" s="383"/>
      <c r="C280" s="201" t="s">
        <v>363</v>
      </c>
      <c r="D280" s="381">
        <v>0</v>
      </c>
      <c r="E280" s="377">
        <v>83005.33</v>
      </c>
      <c r="F280" s="381">
        <v>83005.326000000001</v>
      </c>
      <c r="G280" s="389">
        <f t="shared" si="5"/>
        <v>99.999995181032347</v>
      </c>
    </row>
    <row r="281" spans="1:7" x14ac:dyDescent="0.2">
      <c r="A281" s="217"/>
      <c r="B281" s="368"/>
      <c r="C281" s="200"/>
      <c r="D281" s="369"/>
      <c r="E281" s="369"/>
      <c r="F281" s="369"/>
      <c r="G281" s="219"/>
    </row>
    <row r="282" spans="1:7" x14ac:dyDescent="0.2">
      <c r="A282" s="387">
        <v>3231</v>
      </c>
      <c r="B282" s="382">
        <v>5169</v>
      </c>
      <c r="C282" s="375" t="s">
        <v>262</v>
      </c>
      <c r="D282" s="380">
        <v>0</v>
      </c>
      <c r="E282" s="376">
        <v>92.67</v>
      </c>
      <c r="F282" s="380">
        <v>47.19</v>
      </c>
      <c r="G282" s="388">
        <f t="shared" si="5"/>
        <v>50.92262868242149</v>
      </c>
    </row>
    <row r="283" spans="1:7" x14ac:dyDescent="0.2">
      <c r="A283" s="217">
        <v>3231</v>
      </c>
      <c r="B283" s="384">
        <v>5213</v>
      </c>
      <c r="C283" s="200" t="s">
        <v>330</v>
      </c>
      <c r="D283" s="385">
        <v>0</v>
      </c>
      <c r="E283" s="362">
        <v>22811.239999999998</v>
      </c>
      <c r="F283" s="385">
        <v>22811.237999999998</v>
      </c>
      <c r="G283" s="219">
        <f t="shared" si="5"/>
        <v>99.999991232392446</v>
      </c>
    </row>
    <row r="284" spans="1:7" x14ac:dyDescent="0.2">
      <c r="A284" s="217">
        <v>3231</v>
      </c>
      <c r="B284" s="384">
        <v>5221</v>
      </c>
      <c r="C284" s="200" t="s">
        <v>318</v>
      </c>
      <c r="D284" s="385">
        <v>0</v>
      </c>
      <c r="E284" s="362">
        <v>10984.05</v>
      </c>
      <c r="F284" s="385">
        <v>10984.046</v>
      </c>
      <c r="G284" s="219">
        <f t="shared" si="5"/>
        <v>99.999963583559804</v>
      </c>
    </row>
    <row r="285" spans="1:7" x14ac:dyDescent="0.2">
      <c r="A285" s="217">
        <v>3231</v>
      </c>
      <c r="B285" s="384">
        <v>5331</v>
      </c>
      <c r="C285" s="200" t="s">
        <v>322</v>
      </c>
      <c r="D285" s="385">
        <v>1180</v>
      </c>
      <c r="E285" s="362">
        <v>5326.5999999999876</v>
      </c>
      <c r="F285" s="385">
        <v>5325.0399999999881</v>
      </c>
      <c r="G285" s="219">
        <f t="shared" si="5"/>
        <v>99.970713025194314</v>
      </c>
    </row>
    <row r="286" spans="1:7" x14ac:dyDescent="0.2">
      <c r="A286" s="217">
        <v>3231</v>
      </c>
      <c r="B286" s="384">
        <v>5336</v>
      </c>
      <c r="C286" s="200" t="s">
        <v>320</v>
      </c>
      <c r="D286" s="385">
        <v>0</v>
      </c>
      <c r="E286" s="362">
        <v>401486.64999999985</v>
      </c>
      <c r="F286" s="385">
        <v>401486.63000000006</v>
      </c>
      <c r="G286" s="219">
        <f t="shared" si="5"/>
        <v>99.999995018514369</v>
      </c>
    </row>
    <row r="287" spans="1:7" x14ac:dyDescent="0.2">
      <c r="A287" s="217">
        <v>3231</v>
      </c>
      <c r="B287" s="384">
        <v>5339</v>
      </c>
      <c r="C287" s="200" t="s">
        <v>317</v>
      </c>
      <c r="D287" s="385">
        <v>0</v>
      </c>
      <c r="E287" s="362">
        <v>60266.209999999992</v>
      </c>
      <c r="F287" s="385">
        <v>60266.208000000006</v>
      </c>
      <c r="G287" s="219">
        <f t="shared" si="5"/>
        <v>99.999996681390797</v>
      </c>
    </row>
    <row r="288" spans="1:7" x14ac:dyDescent="0.2">
      <c r="A288" s="218">
        <v>3231</v>
      </c>
      <c r="B288" s="383"/>
      <c r="C288" s="201" t="s">
        <v>153</v>
      </c>
      <c r="D288" s="381">
        <v>1180</v>
      </c>
      <c r="E288" s="377">
        <v>500967.41999999981</v>
      </c>
      <c r="F288" s="381">
        <v>500920.35200000001</v>
      </c>
      <c r="G288" s="389">
        <f t="shared" si="5"/>
        <v>99.990604578637104</v>
      </c>
    </row>
    <row r="289" spans="1:7" x14ac:dyDescent="0.2">
      <c r="A289" s="217"/>
      <c r="B289" s="368"/>
      <c r="C289" s="200"/>
      <c r="D289" s="369"/>
      <c r="E289" s="369"/>
      <c r="F289" s="369"/>
      <c r="G289" s="219"/>
    </row>
    <row r="290" spans="1:7" x14ac:dyDescent="0.2">
      <c r="A290" s="387">
        <v>3233</v>
      </c>
      <c r="B290" s="382">
        <v>5213</v>
      </c>
      <c r="C290" s="375" t="s">
        <v>330</v>
      </c>
      <c r="D290" s="380">
        <v>0</v>
      </c>
      <c r="E290" s="376">
        <v>857.29</v>
      </c>
      <c r="F290" s="380">
        <v>857.29100000000005</v>
      </c>
      <c r="G290" s="388">
        <f t="shared" si="5"/>
        <v>100.00011664664234</v>
      </c>
    </row>
    <row r="291" spans="1:7" x14ac:dyDescent="0.2">
      <c r="A291" s="217">
        <v>3233</v>
      </c>
      <c r="B291" s="384">
        <v>5331</v>
      </c>
      <c r="C291" s="200" t="s">
        <v>322</v>
      </c>
      <c r="D291" s="385">
        <v>1196</v>
      </c>
      <c r="E291" s="362">
        <v>4065.9</v>
      </c>
      <c r="F291" s="385">
        <v>4065.9</v>
      </c>
      <c r="G291" s="219">
        <f t="shared" si="5"/>
        <v>100</v>
      </c>
    </row>
    <row r="292" spans="1:7" x14ac:dyDescent="0.2">
      <c r="A292" s="217">
        <v>3233</v>
      </c>
      <c r="B292" s="384">
        <v>5336</v>
      </c>
      <c r="C292" s="200" t="s">
        <v>320</v>
      </c>
      <c r="D292" s="385">
        <v>0</v>
      </c>
      <c r="E292" s="362">
        <v>8045.25</v>
      </c>
      <c r="F292" s="385">
        <v>8045.2449999999999</v>
      </c>
      <c r="G292" s="219">
        <f t="shared" si="5"/>
        <v>99.999937851527292</v>
      </c>
    </row>
    <row r="293" spans="1:7" x14ac:dyDescent="0.2">
      <c r="A293" s="217">
        <v>3233</v>
      </c>
      <c r="B293" s="384">
        <v>5339</v>
      </c>
      <c r="C293" s="200" t="s">
        <v>317</v>
      </c>
      <c r="D293" s="385">
        <v>0</v>
      </c>
      <c r="E293" s="362">
        <v>107560.50999999997</v>
      </c>
      <c r="F293" s="385">
        <v>107560.495</v>
      </c>
      <c r="G293" s="219">
        <f t="shared" si="5"/>
        <v>99.999986054361429</v>
      </c>
    </row>
    <row r="294" spans="1:7" x14ac:dyDescent="0.2">
      <c r="A294" s="218">
        <v>3233</v>
      </c>
      <c r="B294" s="383"/>
      <c r="C294" s="208" t="s">
        <v>362</v>
      </c>
      <c r="D294" s="381">
        <v>1196</v>
      </c>
      <c r="E294" s="377">
        <v>120528.94999999997</v>
      </c>
      <c r="F294" s="381">
        <v>120528.931</v>
      </c>
      <c r="G294" s="389">
        <f t="shared" si="5"/>
        <v>99.999984236152414</v>
      </c>
    </row>
    <row r="295" spans="1:7" x14ac:dyDescent="0.2">
      <c r="A295" s="217"/>
      <c r="B295" s="368"/>
      <c r="C295" s="200"/>
      <c r="D295" s="369"/>
      <c r="E295" s="369"/>
      <c r="F295" s="369"/>
      <c r="G295" s="219"/>
    </row>
    <row r="296" spans="1:7" x14ac:dyDescent="0.2">
      <c r="A296" s="387">
        <v>3291</v>
      </c>
      <c r="B296" s="382">
        <v>5169</v>
      </c>
      <c r="C296" s="375" t="s">
        <v>262</v>
      </c>
      <c r="D296" s="380">
        <v>30</v>
      </c>
      <c r="E296" s="376">
        <v>30</v>
      </c>
      <c r="F296" s="380">
        <v>0</v>
      </c>
      <c r="G296" s="388">
        <f t="shared" si="5"/>
        <v>0</v>
      </c>
    </row>
    <row r="297" spans="1:7" x14ac:dyDescent="0.2">
      <c r="A297" s="217">
        <v>3291</v>
      </c>
      <c r="B297" s="384">
        <v>5493</v>
      </c>
      <c r="C297" s="200" t="s">
        <v>346</v>
      </c>
      <c r="D297" s="385">
        <v>300</v>
      </c>
      <c r="E297" s="362">
        <v>300</v>
      </c>
      <c r="F297" s="385">
        <v>150</v>
      </c>
      <c r="G297" s="219">
        <f t="shared" si="5"/>
        <v>50</v>
      </c>
    </row>
    <row r="298" spans="1:7" x14ac:dyDescent="0.2">
      <c r="A298" s="218">
        <v>3291</v>
      </c>
      <c r="B298" s="383"/>
      <c r="C298" s="201" t="s">
        <v>361</v>
      </c>
      <c r="D298" s="381">
        <v>330</v>
      </c>
      <c r="E298" s="377">
        <v>330</v>
      </c>
      <c r="F298" s="381">
        <v>150</v>
      </c>
      <c r="G298" s="389">
        <f t="shared" si="5"/>
        <v>45.454545454545453</v>
      </c>
    </row>
    <row r="299" spans="1:7" x14ac:dyDescent="0.2">
      <c r="A299" s="217"/>
      <c r="B299" s="368"/>
      <c r="C299" s="200"/>
      <c r="D299" s="369"/>
      <c r="E299" s="369"/>
      <c r="F299" s="369"/>
      <c r="G299" s="219"/>
    </row>
    <row r="300" spans="1:7" x14ac:dyDescent="0.2">
      <c r="A300" s="387">
        <v>3299</v>
      </c>
      <c r="B300" s="382">
        <v>5011</v>
      </c>
      <c r="C300" s="375" t="s">
        <v>1180</v>
      </c>
      <c r="D300" s="380">
        <v>0</v>
      </c>
      <c r="E300" s="376">
        <v>1447.8700000000001</v>
      </c>
      <c r="F300" s="380">
        <v>1395.4489000000001</v>
      </c>
      <c r="G300" s="388">
        <f t="shared" si="5"/>
        <v>96.379433236409341</v>
      </c>
    </row>
    <row r="301" spans="1:7" x14ac:dyDescent="0.2">
      <c r="A301" s="217">
        <v>3299</v>
      </c>
      <c r="B301" s="384">
        <v>5021</v>
      </c>
      <c r="C301" s="200" t="s">
        <v>305</v>
      </c>
      <c r="D301" s="385">
        <v>0</v>
      </c>
      <c r="E301" s="362">
        <v>119.76</v>
      </c>
      <c r="F301" s="385">
        <v>106.69999999999999</v>
      </c>
      <c r="G301" s="219">
        <f t="shared" si="5"/>
        <v>89.094856379425508</v>
      </c>
    </row>
    <row r="302" spans="1:7" x14ac:dyDescent="0.2">
      <c r="A302" s="217">
        <v>3299</v>
      </c>
      <c r="B302" s="384">
        <v>5031</v>
      </c>
      <c r="C302" s="200" t="s">
        <v>303</v>
      </c>
      <c r="D302" s="385">
        <v>0</v>
      </c>
      <c r="E302" s="362">
        <v>384.40999999999997</v>
      </c>
      <c r="F302" s="385">
        <v>354.95100000000002</v>
      </c>
      <c r="G302" s="219">
        <f t="shared" si="5"/>
        <v>92.336567727166312</v>
      </c>
    </row>
    <row r="303" spans="1:7" x14ac:dyDescent="0.2">
      <c r="A303" s="217">
        <v>3299</v>
      </c>
      <c r="B303" s="384">
        <v>5032</v>
      </c>
      <c r="C303" s="200" t="s">
        <v>302</v>
      </c>
      <c r="D303" s="385">
        <v>0</v>
      </c>
      <c r="E303" s="362">
        <v>138.39000000000001</v>
      </c>
      <c r="F303" s="385">
        <v>127.807</v>
      </c>
      <c r="G303" s="219">
        <f t="shared" si="5"/>
        <v>92.352771153985103</v>
      </c>
    </row>
    <row r="304" spans="1:7" x14ac:dyDescent="0.2">
      <c r="A304" s="217">
        <v>3299</v>
      </c>
      <c r="B304" s="384">
        <v>5038</v>
      </c>
      <c r="C304" s="200" t="s">
        <v>301</v>
      </c>
      <c r="D304" s="385">
        <v>0</v>
      </c>
      <c r="E304" s="362">
        <v>6.47</v>
      </c>
      <c r="F304" s="385">
        <v>5.8390000000000004</v>
      </c>
      <c r="G304" s="219">
        <f t="shared" si="5"/>
        <v>90.247295208655345</v>
      </c>
    </row>
    <row r="305" spans="1:7" x14ac:dyDescent="0.2">
      <c r="A305" s="217">
        <v>3299</v>
      </c>
      <c r="B305" s="384">
        <v>5136</v>
      </c>
      <c r="C305" s="200" t="s">
        <v>294</v>
      </c>
      <c r="D305" s="385">
        <v>0</v>
      </c>
      <c r="E305" s="362">
        <v>88.24</v>
      </c>
      <c r="F305" s="385">
        <v>88.24</v>
      </c>
      <c r="G305" s="219">
        <f t="shared" si="5"/>
        <v>100</v>
      </c>
    </row>
    <row r="306" spans="1:7" x14ac:dyDescent="0.2">
      <c r="A306" s="217">
        <v>3299</v>
      </c>
      <c r="B306" s="384">
        <v>5139</v>
      </c>
      <c r="C306" s="200" t="s">
        <v>265</v>
      </c>
      <c r="D306" s="385">
        <v>60</v>
      </c>
      <c r="E306" s="362">
        <v>213.19</v>
      </c>
      <c r="F306" s="385">
        <v>194.88987</v>
      </c>
      <c r="G306" s="219">
        <f t="shared" si="5"/>
        <v>91.416046718889248</v>
      </c>
    </row>
    <row r="307" spans="1:7" x14ac:dyDescent="0.2">
      <c r="A307" s="217">
        <v>3299</v>
      </c>
      <c r="B307" s="384">
        <v>5162</v>
      </c>
      <c r="C307" s="200" t="s">
        <v>287</v>
      </c>
      <c r="D307" s="385">
        <v>0</v>
      </c>
      <c r="E307" s="362">
        <v>3</v>
      </c>
      <c r="F307" s="385">
        <v>2.6509999999999998</v>
      </c>
      <c r="G307" s="219">
        <f t="shared" si="5"/>
        <v>88.36666666666666</v>
      </c>
    </row>
    <row r="308" spans="1:7" x14ac:dyDescent="0.2">
      <c r="A308" s="217">
        <v>3299</v>
      </c>
      <c r="B308" s="384">
        <v>5164</v>
      </c>
      <c r="C308" s="200" t="s">
        <v>264</v>
      </c>
      <c r="D308" s="385">
        <v>0</v>
      </c>
      <c r="E308" s="362">
        <v>56</v>
      </c>
      <c r="F308" s="385">
        <v>53.926000000000002</v>
      </c>
      <c r="G308" s="219">
        <f t="shared" si="5"/>
        <v>96.296428571428578</v>
      </c>
    </row>
    <row r="309" spans="1:7" x14ac:dyDescent="0.2">
      <c r="A309" s="217">
        <v>3299</v>
      </c>
      <c r="B309" s="384">
        <v>5166</v>
      </c>
      <c r="C309" s="200" t="s">
        <v>263</v>
      </c>
      <c r="D309" s="385">
        <v>0</v>
      </c>
      <c r="E309" s="362">
        <v>11.9</v>
      </c>
      <c r="F309" s="385">
        <v>11.858000000000001</v>
      </c>
      <c r="G309" s="219">
        <f t="shared" si="5"/>
        <v>99.647058823529406</v>
      </c>
    </row>
    <row r="310" spans="1:7" x14ac:dyDescent="0.2">
      <c r="A310" s="217">
        <v>3299</v>
      </c>
      <c r="B310" s="384">
        <v>5168</v>
      </c>
      <c r="C310" s="200" t="s">
        <v>285</v>
      </c>
      <c r="D310" s="385">
        <v>883</v>
      </c>
      <c r="E310" s="362">
        <v>898</v>
      </c>
      <c r="F310" s="385">
        <v>630.20499999999993</v>
      </c>
      <c r="G310" s="219">
        <f t="shared" si="5"/>
        <v>70.17873051224943</v>
      </c>
    </row>
    <row r="311" spans="1:7" x14ac:dyDescent="0.2">
      <c r="A311" s="217">
        <v>3299</v>
      </c>
      <c r="B311" s="384">
        <v>5169</v>
      </c>
      <c r="C311" s="200" t="s">
        <v>262</v>
      </c>
      <c r="D311" s="385">
        <v>2220</v>
      </c>
      <c r="E311" s="362">
        <v>1619.9199999999998</v>
      </c>
      <c r="F311" s="385">
        <v>892.55333999999993</v>
      </c>
      <c r="G311" s="219">
        <f t="shared" si="5"/>
        <v>55.098606104005135</v>
      </c>
    </row>
    <row r="312" spans="1:7" x14ac:dyDescent="0.2">
      <c r="A312" s="217">
        <v>3299</v>
      </c>
      <c r="B312" s="384">
        <v>5173</v>
      </c>
      <c r="C312" s="200" t="s">
        <v>282</v>
      </c>
      <c r="D312" s="385">
        <v>0</v>
      </c>
      <c r="E312" s="362">
        <v>55</v>
      </c>
      <c r="F312" s="385">
        <v>25.025999999999996</v>
      </c>
      <c r="G312" s="219">
        <f t="shared" si="5"/>
        <v>45.50181818181818</v>
      </c>
    </row>
    <row r="313" spans="1:7" x14ac:dyDescent="0.2">
      <c r="A313" s="217">
        <v>3299</v>
      </c>
      <c r="B313" s="384">
        <v>5175</v>
      </c>
      <c r="C313" s="200" t="s">
        <v>261</v>
      </c>
      <c r="D313" s="385">
        <v>92</v>
      </c>
      <c r="E313" s="362">
        <v>197.72</v>
      </c>
      <c r="F313" s="385">
        <v>154.71700000000001</v>
      </c>
      <c r="G313" s="219">
        <f t="shared" si="5"/>
        <v>78.250556342302261</v>
      </c>
    </row>
    <row r="314" spans="1:7" x14ac:dyDescent="0.2">
      <c r="A314" s="217">
        <v>3299</v>
      </c>
      <c r="B314" s="384">
        <v>5194</v>
      </c>
      <c r="C314" s="200" t="s">
        <v>276</v>
      </c>
      <c r="D314" s="385">
        <v>110</v>
      </c>
      <c r="E314" s="362">
        <v>151.25</v>
      </c>
      <c r="F314" s="385">
        <v>151.25</v>
      </c>
      <c r="G314" s="219">
        <f t="shared" si="5"/>
        <v>100</v>
      </c>
    </row>
    <row r="315" spans="1:7" x14ac:dyDescent="0.2">
      <c r="A315" s="217">
        <v>3299</v>
      </c>
      <c r="B315" s="384">
        <v>5213</v>
      </c>
      <c r="C315" s="200" t="s">
        <v>330</v>
      </c>
      <c r="D315" s="385">
        <v>0</v>
      </c>
      <c r="E315" s="362">
        <v>70</v>
      </c>
      <c r="F315" s="385">
        <v>70</v>
      </c>
      <c r="G315" s="219">
        <f t="shared" si="5"/>
        <v>100</v>
      </c>
    </row>
    <row r="316" spans="1:7" x14ac:dyDescent="0.2">
      <c r="A316" s="217">
        <v>3299</v>
      </c>
      <c r="B316" s="384">
        <v>5221</v>
      </c>
      <c r="C316" s="200" t="s">
        <v>318</v>
      </c>
      <c r="D316" s="385">
        <v>0</v>
      </c>
      <c r="E316" s="362">
        <v>730.83</v>
      </c>
      <c r="F316" s="385">
        <v>730.80599999999993</v>
      </c>
      <c r="G316" s="219">
        <f t="shared" si="5"/>
        <v>99.996716062558988</v>
      </c>
    </row>
    <row r="317" spans="1:7" x14ac:dyDescent="0.2">
      <c r="A317" s="217">
        <v>3299</v>
      </c>
      <c r="B317" s="384">
        <v>5222</v>
      </c>
      <c r="C317" s="200" t="s">
        <v>275</v>
      </c>
      <c r="D317" s="385">
        <v>0</v>
      </c>
      <c r="E317" s="362">
        <v>285</v>
      </c>
      <c r="F317" s="385">
        <v>285</v>
      </c>
      <c r="G317" s="219">
        <f t="shared" si="5"/>
        <v>100</v>
      </c>
    </row>
    <row r="318" spans="1:7" x14ac:dyDescent="0.2">
      <c r="A318" s="217">
        <v>3299</v>
      </c>
      <c r="B318" s="384">
        <v>5229</v>
      </c>
      <c r="C318" s="200" t="s">
        <v>309</v>
      </c>
      <c r="D318" s="385">
        <v>600</v>
      </c>
      <c r="E318" s="362">
        <v>70</v>
      </c>
      <c r="F318" s="385">
        <v>70</v>
      </c>
      <c r="G318" s="219">
        <f t="shared" si="5"/>
        <v>100</v>
      </c>
    </row>
    <row r="319" spans="1:7" x14ac:dyDescent="0.2">
      <c r="A319" s="217">
        <v>3299</v>
      </c>
      <c r="B319" s="384">
        <v>5321</v>
      </c>
      <c r="C319" s="200" t="s">
        <v>274</v>
      </c>
      <c r="D319" s="385">
        <v>586</v>
      </c>
      <c r="E319" s="362">
        <v>5867.01</v>
      </c>
      <c r="F319" s="385">
        <v>5866.9249999999993</v>
      </c>
      <c r="G319" s="219">
        <f t="shared" si="5"/>
        <v>99.998551221150109</v>
      </c>
    </row>
    <row r="320" spans="1:7" x14ac:dyDescent="0.2">
      <c r="A320" s="217">
        <v>3299</v>
      </c>
      <c r="B320" s="384">
        <v>5331</v>
      </c>
      <c r="C320" s="200" t="s">
        <v>322</v>
      </c>
      <c r="D320" s="385">
        <v>439275</v>
      </c>
      <c r="E320" s="362">
        <v>3706.7000000000003</v>
      </c>
      <c r="F320" s="385">
        <v>2276.7190000000001</v>
      </c>
      <c r="G320" s="219">
        <f t="shared" si="5"/>
        <v>61.421722826233569</v>
      </c>
    </row>
    <row r="321" spans="1:7" x14ac:dyDescent="0.2">
      <c r="A321" s="217">
        <v>3299</v>
      </c>
      <c r="B321" s="384">
        <v>5332</v>
      </c>
      <c r="C321" s="200" t="s">
        <v>349</v>
      </c>
      <c r="D321" s="385">
        <v>0</v>
      </c>
      <c r="E321" s="362">
        <v>200</v>
      </c>
      <c r="F321" s="385">
        <v>200</v>
      </c>
      <c r="G321" s="219">
        <f t="shared" si="5"/>
        <v>100</v>
      </c>
    </row>
    <row r="322" spans="1:7" x14ac:dyDescent="0.2">
      <c r="A322" s="217">
        <v>3299</v>
      </c>
      <c r="B322" s="384">
        <v>5336</v>
      </c>
      <c r="C322" s="200" t="s">
        <v>320</v>
      </c>
      <c r="D322" s="385">
        <v>0</v>
      </c>
      <c r="E322" s="362">
        <v>15682.73</v>
      </c>
      <c r="F322" s="385">
        <v>15570.756200000002</v>
      </c>
      <c r="G322" s="219">
        <f t="shared" si="5"/>
        <v>99.286005689060531</v>
      </c>
    </row>
    <row r="323" spans="1:7" x14ac:dyDescent="0.2">
      <c r="A323" s="217">
        <v>3299</v>
      </c>
      <c r="B323" s="384">
        <v>5339</v>
      </c>
      <c r="C323" s="200" t="s">
        <v>317</v>
      </c>
      <c r="D323" s="385">
        <v>0</v>
      </c>
      <c r="E323" s="362">
        <v>902</v>
      </c>
      <c r="F323" s="385">
        <v>902</v>
      </c>
      <c r="G323" s="219">
        <f t="shared" si="5"/>
        <v>100</v>
      </c>
    </row>
    <row r="324" spans="1:7" x14ac:dyDescent="0.2">
      <c r="A324" s="217">
        <v>3299</v>
      </c>
      <c r="B324" s="384">
        <v>5362</v>
      </c>
      <c r="C324" s="200" t="s">
        <v>256</v>
      </c>
      <c r="D324" s="385">
        <v>0</v>
      </c>
      <c r="E324" s="362">
        <v>22</v>
      </c>
      <c r="F324" s="385">
        <v>8</v>
      </c>
      <c r="G324" s="219">
        <f t="shared" si="5"/>
        <v>36.363636363636367</v>
      </c>
    </row>
    <row r="325" spans="1:7" x14ac:dyDescent="0.2">
      <c r="A325" s="217">
        <v>3299</v>
      </c>
      <c r="B325" s="384">
        <v>5363</v>
      </c>
      <c r="C325" s="200" t="s">
        <v>272</v>
      </c>
      <c r="D325" s="385">
        <v>0</v>
      </c>
      <c r="E325" s="362">
        <v>1521.6</v>
      </c>
      <c r="F325" s="385">
        <v>485.42343</v>
      </c>
      <c r="G325" s="219">
        <f t="shared" si="5"/>
        <v>31.90217074132492</v>
      </c>
    </row>
    <row r="326" spans="1:7" x14ac:dyDescent="0.2">
      <c r="A326" s="217">
        <v>3299</v>
      </c>
      <c r="B326" s="384">
        <v>5492</v>
      </c>
      <c r="C326" s="200" t="s">
        <v>307</v>
      </c>
      <c r="D326" s="385">
        <v>250</v>
      </c>
      <c r="E326" s="362">
        <v>250</v>
      </c>
      <c r="F326" s="385">
        <v>250</v>
      </c>
      <c r="G326" s="219">
        <f t="shared" si="5"/>
        <v>100</v>
      </c>
    </row>
    <row r="327" spans="1:7" x14ac:dyDescent="0.2">
      <c r="A327" s="218">
        <v>3299</v>
      </c>
      <c r="B327" s="383"/>
      <c r="C327" s="201" t="s">
        <v>151</v>
      </c>
      <c r="D327" s="381">
        <v>444076</v>
      </c>
      <c r="E327" s="377">
        <v>34698.99</v>
      </c>
      <c r="F327" s="381">
        <v>30911.691739999998</v>
      </c>
      <c r="G327" s="389">
        <f t="shared" si="5"/>
        <v>89.085278101754554</v>
      </c>
    </row>
    <row r="328" spans="1:7" x14ac:dyDescent="0.2">
      <c r="A328" s="217"/>
      <c r="B328" s="368"/>
      <c r="C328" s="200"/>
      <c r="D328" s="369"/>
      <c r="E328" s="369"/>
      <c r="F328" s="369"/>
      <c r="G328" s="219"/>
    </row>
    <row r="329" spans="1:7" x14ac:dyDescent="0.2">
      <c r="A329" s="387">
        <v>3311</v>
      </c>
      <c r="B329" s="382">
        <v>5213</v>
      </c>
      <c r="C329" s="375" t="s">
        <v>330</v>
      </c>
      <c r="D329" s="380">
        <v>0</v>
      </c>
      <c r="E329" s="376">
        <v>1024</v>
      </c>
      <c r="F329" s="380">
        <v>1024</v>
      </c>
      <c r="G329" s="388">
        <f t="shared" si="5"/>
        <v>100</v>
      </c>
    </row>
    <row r="330" spans="1:7" x14ac:dyDescent="0.2">
      <c r="A330" s="217">
        <v>3311</v>
      </c>
      <c r="B330" s="384">
        <v>5222</v>
      </c>
      <c r="C330" s="200" t="s">
        <v>275</v>
      </c>
      <c r="D330" s="385">
        <v>0</v>
      </c>
      <c r="E330" s="362">
        <v>740</v>
      </c>
      <c r="F330" s="385">
        <v>640</v>
      </c>
      <c r="G330" s="219">
        <f t="shared" si="5"/>
        <v>86.486486486486484</v>
      </c>
    </row>
    <row r="331" spans="1:7" x14ac:dyDescent="0.2">
      <c r="A331" s="217">
        <v>3311</v>
      </c>
      <c r="B331" s="384">
        <v>5321</v>
      </c>
      <c r="C331" s="200" t="s">
        <v>274</v>
      </c>
      <c r="D331" s="385">
        <v>5200</v>
      </c>
      <c r="E331" s="362">
        <v>3864</v>
      </c>
      <c r="F331" s="385">
        <v>3864</v>
      </c>
      <c r="G331" s="219">
        <f t="shared" si="5"/>
        <v>100</v>
      </c>
    </row>
    <row r="332" spans="1:7" x14ac:dyDescent="0.2">
      <c r="A332" s="217">
        <v>3311</v>
      </c>
      <c r="B332" s="384">
        <v>5331</v>
      </c>
      <c r="C332" s="200" t="s">
        <v>322</v>
      </c>
      <c r="D332" s="385">
        <v>46580</v>
      </c>
      <c r="E332" s="362">
        <v>46280</v>
      </c>
      <c r="F332" s="385">
        <v>46280</v>
      </c>
      <c r="G332" s="219">
        <f t="shared" si="5"/>
        <v>100</v>
      </c>
    </row>
    <row r="333" spans="1:7" x14ac:dyDescent="0.2">
      <c r="A333" s="217">
        <v>3311</v>
      </c>
      <c r="B333" s="384">
        <v>5336</v>
      </c>
      <c r="C333" s="200" t="s">
        <v>320</v>
      </c>
      <c r="D333" s="385">
        <v>0</v>
      </c>
      <c r="E333" s="362">
        <v>2300</v>
      </c>
      <c r="F333" s="385">
        <v>2300</v>
      </c>
      <c r="G333" s="219">
        <f t="shared" si="5"/>
        <v>100</v>
      </c>
    </row>
    <row r="334" spans="1:7" x14ac:dyDescent="0.2">
      <c r="A334" s="217">
        <v>3311</v>
      </c>
      <c r="B334" s="384">
        <v>5493</v>
      </c>
      <c r="C334" s="200" t="s">
        <v>346</v>
      </c>
      <c r="D334" s="385">
        <v>0</v>
      </c>
      <c r="E334" s="362">
        <v>50</v>
      </c>
      <c r="F334" s="385">
        <v>50</v>
      </c>
      <c r="G334" s="219">
        <f t="shared" si="5"/>
        <v>100</v>
      </c>
    </row>
    <row r="335" spans="1:7" x14ac:dyDescent="0.2">
      <c r="A335" s="218">
        <v>3311</v>
      </c>
      <c r="B335" s="383"/>
      <c r="C335" s="201" t="s">
        <v>229</v>
      </c>
      <c r="D335" s="381">
        <v>51780</v>
      </c>
      <c r="E335" s="377">
        <v>54258</v>
      </c>
      <c r="F335" s="381">
        <v>54158</v>
      </c>
      <c r="G335" s="389">
        <f t="shared" si="5"/>
        <v>99.81569538132625</v>
      </c>
    </row>
    <row r="336" spans="1:7" x14ac:dyDescent="0.2">
      <c r="A336" s="217"/>
      <c r="B336" s="368"/>
      <c r="C336" s="200"/>
      <c r="D336" s="369"/>
      <c r="E336" s="369"/>
      <c r="F336" s="369"/>
      <c r="G336" s="219"/>
    </row>
    <row r="337" spans="1:7" x14ac:dyDescent="0.2">
      <c r="A337" s="387">
        <v>3312</v>
      </c>
      <c r="B337" s="382">
        <v>5169</v>
      </c>
      <c r="C337" s="375" t="s">
        <v>262</v>
      </c>
      <c r="D337" s="380">
        <v>1000</v>
      </c>
      <c r="E337" s="376">
        <v>0</v>
      </c>
      <c r="F337" s="380">
        <v>0</v>
      </c>
      <c r="G337" s="392" t="s">
        <v>205</v>
      </c>
    </row>
    <row r="338" spans="1:7" x14ac:dyDescent="0.2">
      <c r="A338" s="217">
        <v>3312</v>
      </c>
      <c r="B338" s="384">
        <v>5212</v>
      </c>
      <c r="C338" s="200" t="s">
        <v>337</v>
      </c>
      <c r="D338" s="385">
        <v>0</v>
      </c>
      <c r="E338" s="362">
        <v>560</v>
      </c>
      <c r="F338" s="385">
        <v>560</v>
      </c>
      <c r="G338" s="219">
        <f t="shared" si="5"/>
        <v>100</v>
      </c>
    </row>
    <row r="339" spans="1:7" x14ac:dyDescent="0.2">
      <c r="A339" s="217">
        <v>3312</v>
      </c>
      <c r="B339" s="384">
        <v>5213</v>
      </c>
      <c r="C339" s="200" t="s">
        <v>330</v>
      </c>
      <c r="D339" s="385">
        <v>0</v>
      </c>
      <c r="E339" s="362">
        <v>1210</v>
      </c>
      <c r="F339" s="385">
        <v>1210</v>
      </c>
      <c r="G339" s="219">
        <f t="shared" si="5"/>
        <v>100</v>
      </c>
    </row>
    <row r="340" spans="1:7" x14ac:dyDescent="0.2">
      <c r="A340" s="217">
        <v>3312</v>
      </c>
      <c r="B340" s="384">
        <v>5221</v>
      </c>
      <c r="C340" s="200" t="s">
        <v>318</v>
      </c>
      <c r="D340" s="385">
        <v>0</v>
      </c>
      <c r="E340" s="362">
        <v>1720</v>
      </c>
      <c r="F340" s="385">
        <v>1720</v>
      </c>
      <c r="G340" s="219">
        <f t="shared" si="5"/>
        <v>100</v>
      </c>
    </row>
    <row r="341" spans="1:7" x14ac:dyDescent="0.2">
      <c r="A341" s="217">
        <v>3312</v>
      </c>
      <c r="B341" s="384">
        <v>5222</v>
      </c>
      <c r="C341" s="200" t="s">
        <v>275</v>
      </c>
      <c r="D341" s="385">
        <v>0</v>
      </c>
      <c r="E341" s="362">
        <v>5300</v>
      </c>
      <c r="F341" s="385">
        <v>5299.6469999999999</v>
      </c>
      <c r="G341" s="219">
        <f t="shared" si="5"/>
        <v>99.993339622641514</v>
      </c>
    </row>
    <row r="342" spans="1:7" x14ac:dyDescent="0.2">
      <c r="A342" s="217">
        <v>3312</v>
      </c>
      <c r="B342" s="384">
        <v>5321</v>
      </c>
      <c r="C342" s="200" t="s">
        <v>274</v>
      </c>
      <c r="D342" s="385">
        <v>0</v>
      </c>
      <c r="E342" s="362">
        <v>1478</v>
      </c>
      <c r="F342" s="385">
        <v>1478</v>
      </c>
      <c r="G342" s="219">
        <f t="shared" si="5"/>
        <v>100</v>
      </c>
    </row>
    <row r="343" spans="1:7" x14ac:dyDescent="0.2">
      <c r="A343" s="217">
        <v>3312</v>
      </c>
      <c r="B343" s="384">
        <v>5331</v>
      </c>
      <c r="C343" s="200" t="s">
        <v>322</v>
      </c>
      <c r="D343" s="385">
        <v>0</v>
      </c>
      <c r="E343" s="362">
        <v>90</v>
      </c>
      <c r="F343" s="385">
        <v>90</v>
      </c>
      <c r="G343" s="219">
        <f t="shared" ref="G343:G406" si="6">F343/E343*100</f>
        <v>100</v>
      </c>
    </row>
    <row r="344" spans="1:7" x14ac:dyDescent="0.2">
      <c r="A344" s="217">
        <v>3312</v>
      </c>
      <c r="B344" s="384">
        <v>5336</v>
      </c>
      <c r="C344" s="200" t="s">
        <v>320</v>
      </c>
      <c r="D344" s="385">
        <v>0</v>
      </c>
      <c r="E344" s="362">
        <v>350</v>
      </c>
      <c r="F344" s="385">
        <v>350</v>
      </c>
      <c r="G344" s="219">
        <f t="shared" si="6"/>
        <v>100</v>
      </c>
    </row>
    <row r="345" spans="1:7" x14ac:dyDescent="0.2">
      <c r="A345" s="218">
        <v>3312</v>
      </c>
      <c r="B345" s="383"/>
      <c r="C345" s="201" t="s">
        <v>150</v>
      </c>
      <c r="D345" s="381">
        <v>1000</v>
      </c>
      <c r="E345" s="377">
        <v>10708</v>
      </c>
      <c r="F345" s="381">
        <v>10707.647000000001</v>
      </c>
      <c r="G345" s="389">
        <f t="shared" si="6"/>
        <v>99.996703399327615</v>
      </c>
    </row>
    <row r="346" spans="1:7" x14ac:dyDescent="0.2">
      <c r="A346" s="217"/>
      <c r="B346" s="368"/>
      <c r="C346" s="200"/>
      <c r="D346" s="369"/>
      <c r="E346" s="369"/>
      <c r="F346" s="369"/>
      <c r="G346" s="219"/>
    </row>
    <row r="347" spans="1:7" x14ac:dyDescent="0.2">
      <c r="A347" s="387">
        <v>3313</v>
      </c>
      <c r="B347" s="382">
        <v>5213</v>
      </c>
      <c r="C347" s="375" t="s">
        <v>330</v>
      </c>
      <c r="D347" s="380">
        <v>0</v>
      </c>
      <c r="E347" s="376">
        <v>200</v>
      </c>
      <c r="F347" s="380">
        <v>200</v>
      </c>
      <c r="G347" s="388">
        <f t="shared" si="6"/>
        <v>100</v>
      </c>
    </row>
    <row r="348" spans="1:7" x14ac:dyDescent="0.2">
      <c r="A348" s="218">
        <v>3313</v>
      </c>
      <c r="B348" s="383"/>
      <c r="C348" s="201" t="s">
        <v>149</v>
      </c>
      <c r="D348" s="381">
        <v>0</v>
      </c>
      <c r="E348" s="377">
        <v>200</v>
      </c>
      <c r="F348" s="381">
        <v>200</v>
      </c>
      <c r="G348" s="389">
        <f t="shared" si="6"/>
        <v>100</v>
      </c>
    </row>
    <row r="349" spans="1:7" x14ac:dyDescent="0.2">
      <c r="A349" s="217"/>
      <c r="B349" s="368"/>
      <c r="C349" s="200"/>
      <c r="D349" s="369"/>
      <c r="E349" s="369"/>
      <c r="F349" s="369"/>
      <c r="G349" s="219"/>
    </row>
    <row r="350" spans="1:7" x14ac:dyDescent="0.2">
      <c r="A350" s="387">
        <v>3314</v>
      </c>
      <c r="B350" s="382">
        <v>5321</v>
      </c>
      <c r="C350" s="375" t="s">
        <v>274</v>
      </c>
      <c r="D350" s="380">
        <v>14500</v>
      </c>
      <c r="E350" s="376">
        <v>14530</v>
      </c>
      <c r="F350" s="380">
        <v>14530</v>
      </c>
      <c r="G350" s="388">
        <f t="shared" si="6"/>
        <v>100</v>
      </c>
    </row>
    <row r="351" spans="1:7" x14ac:dyDescent="0.2">
      <c r="A351" s="217">
        <v>3314</v>
      </c>
      <c r="B351" s="384">
        <v>5331</v>
      </c>
      <c r="C351" s="200" t="s">
        <v>322</v>
      </c>
      <c r="D351" s="385">
        <v>37711</v>
      </c>
      <c r="E351" s="362">
        <v>37711</v>
      </c>
      <c r="F351" s="385">
        <v>37711</v>
      </c>
      <c r="G351" s="219">
        <f t="shared" si="6"/>
        <v>100</v>
      </c>
    </row>
    <row r="352" spans="1:7" x14ac:dyDescent="0.2">
      <c r="A352" s="217">
        <v>3314</v>
      </c>
      <c r="B352" s="384">
        <v>5336</v>
      </c>
      <c r="C352" s="200" t="s">
        <v>320</v>
      </c>
      <c r="D352" s="385">
        <v>0</v>
      </c>
      <c r="E352" s="362">
        <v>167</v>
      </c>
      <c r="F352" s="385">
        <v>167</v>
      </c>
      <c r="G352" s="219">
        <f t="shared" si="6"/>
        <v>100</v>
      </c>
    </row>
    <row r="353" spans="1:7" x14ac:dyDescent="0.2">
      <c r="A353" s="217">
        <v>3314</v>
      </c>
      <c r="B353" s="384">
        <v>5494</v>
      </c>
      <c r="C353" s="200" t="s">
        <v>360</v>
      </c>
      <c r="D353" s="385">
        <v>50</v>
      </c>
      <c r="E353" s="362">
        <v>50</v>
      </c>
      <c r="F353" s="385">
        <v>50</v>
      </c>
      <c r="G353" s="219">
        <f t="shared" si="6"/>
        <v>100</v>
      </c>
    </row>
    <row r="354" spans="1:7" x14ac:dyDescent="0.2">
      <c r="A354" s="218">
        <v>3314</v>
      </c>
      <c r="B354" s="383"/>
      <c r="C354" s="201" t="s">
        <v>148</v>
      </c>
      <c r="D354" s="381">
        <v>52261</v>
      </c>
      <c r="E354" s="377">
        <v>52458</v>
      </c>
      <c r="F354" s="381">
        <v>52458</v>
      </c>
      <c r="G354" s="389">
        <f t="shared" si="6"/>
        <v>100</v>
      </c>
    </row>
    <row r="355" spans="1:7" x14ac:dyDescent="0.2">
      <c r="A355" s="217"/>
      <c r="B355" s="368"/>
      <c r="C355" s="200"/>
      <c r="D355" s="369"/>
      <c r="E355" s="369"/>
      <c r="F355" s="369"/>
      <c r="G355" s="219"/>
    </row>
    <row r="356" spans="1:7" x14ac:dyDescent="0.2">
      <c r="A356" s="387">
        <v>3315</v>
      </c>
      <c r="B356" s="382">
        <v>5011</v>
      </c>
      <c r="C356" s="375" t="s">
        <v>1180</v>
      </c>
      <c r="D356" s="380">
        <v>0</v>
      </c>
      <c r="E356" s="376">
        <v>70</v>
      </c>
      <c r="F356" s="380">
        <v>68.259</v>
      </c>
      <c r="G356" s="388">
        <f t="shared" si="6"/>
        <v>97.512857142857143</v>
      </c>
    </row>
    <row r="357" spans="1:7" x14ac:dyDescent="0.2">
      <c r="A357" s="217">
        <v>3315</v>
      </c>
      <c r="B357" s="384">
        <v>5031</v>
      </c>
      <c r="C357" s="200" t="s">
        <v>303</v>
      </c>
      <c r="D357" s="385">
        <v>0</v>
      </c>
      <c r="E357" s="362">
        <v>17.5</v>
      </c>
      <c r="F357" s="385">
        <v>17.059999999999999</v>
      </c>
      <c r="G357" s="219">
        <f t="shared" si="6"/>
        <v>97.48571428571428</v>
      </c>
    </row>
    <row r="358" spans="1:7" x14ac:dyDescent="0.2">
      <c r="A358" s="217">
        <v>3315</v>
      </c>
      <c r="B358" s="384">
        <v>5032</v>
      </c>
      <c r="C358" s="200" t="s">
        <v>302</v>
      </c>
      <c r="D358" s="385">
        <v>0</v>
      </c>
      <c r="E358" s="362">
        <v>6.3</v>
      </c>
      <c r="F358" s="385">
        <v>6.1360000000000001</v>
      </c>
      <c r="G358" s="219">
        <f t="shared" si="6"/>
        <v>97.396825396825406</v>
      </c>
    </row>
    <row r="359" spans="1:7" x14ac:dyDescent="0.2">
      <c r="A359" s="217">
        <v>3315</v>
      </c>
      <c r="B359" s="384">
        <v>5038</v>
      </c>
      <c r="C359" s="200" t="s">
        <v>301</v>
      </c>
      <c r="D359" s="385">
        <v>0</v>
      </c>
      <c r="E359" s="362">
        <v>0.30000000000000004</v>
      </c>
      <c r="F359" s="385">
        <v>0.27800000000000002</v>
      </c>
      <c r="G359" s="219">
        <f t="shared" si="6"/>
        <v>92.666666666666657</v>
      </c>
    </row>
    <row r="360" spans="1:7" x14ac:dyDescent="0.2">
      <c r="A360" s="217">
        <v>3315</v>
      </c>
      <c r="B360" s="384">
        <v>5169</v>
      </c>
      <c r="C360" s="200" t="s">
        <v>262</v>
      </c>
      <c r="D360" s="385">
        <v>100</v>
      </c>
      <c r="E360" s="362">
        <v>600</v>
      </c>
      <c r="F360" s="385">
        <v>91.138000000000005</v>
      </c>
      <c r="G360" s="219">
        <f t="shared" si="6"/>
        <v>15.189666666666668</v>
      </c>
    </row>
    <row r="361" spans="1:7" x14ac:dyDescent="0.2">
      <c r="A361" s="217">
        <v>3315</v>
      </c>
      <c r="B361" s="384">
        <v>5171</v>
      </c>
      <c r="C361" s="200" t="s">
        <v>284</v>
      </c>
      <c r="D361" s="385">
        <v>1000</v>
      </c>
      <c r="E361" s="362">
        <v>1000</v>
      </c>
      <c r="F361" s="385">
        <v>749.34456</v>
      </c>
      <c r="G361" s="219">
        <f t="shared" si="6"/>
        <v>74.934456000000011</v>
      </c>
    </row>
    <row r="362" spans="1:7" x14ac:dyDescent="0.2">
      <c r="A362" s="217">
        <v>3315</v>
      </c>
      <c r="B362" s="384">
        <v>5331</v>
      </c>
      <c r="C362" s="200" t="s">
        <v>322</v>
      </c>
      <c r="D362" s="385">
        <v>133111</v>
      </c>
      <c r="E362" s="362">
        <v>149842.5</v>
      </c>
      <c r="F362" s="385">
        <v>133799.70325999998</v>
      </c>
      <c r="G362" s="219">
        <f t="shared" si="6"/>
        <v>89.293560411765668</v>
      </c>
    </row>
    <row r="363" spans="1:7" x14ac:dyDescent="0.2">
      <c r="A363" s="217">
        <v>3315</v>
      </c>
      <c r="B363" s="384">
        <v>5336</v>
      </c>
      <c r="C363" s="200" t="s">
        <v>320</v>
      </c>
      <c r="D363" s="385">
        <v>0</v>
      </c>
      <c r="E363" s="362">
        <v>4735</v>
      </c>
      <c r="F363" s="385">
        <v>4735</v>
      </c>
      <c r="G363" s="219">
        <f t="shared" si="6"/>
        <v>100</v>
      </c>
    </row>
    <row r="364" spans="1:7" x14ac:dyDescent="0.2">
      <c r="A364" s="218">
        <v>3315</v>
      </c>
      <c r="B364" s="383"/>
      <c r="C364" s="201" t="s">
        <v>228</v>
      </c>
      <c r="D364" s="381">
        <v>134211</v>
      </c>
      <c r="E364" s="377">
        <v>156271.6</v>
      </c>
      <c r="F364" s="381">
        <v>139466.91881999999</v>
      </c>
      <c r="G364" s="389">
        <f t="shared" si="6"/>
        <v>89.246490609938078</v>
      </c>
    </row>
    <row r="365" spans="1:7" x14ac:dyDescent="0.2">
      <c r="A365" s="217"/>
      <c r="B365" s="368"/>
      <c r="C365" s="200"/>
      <c r="D365" s="369"/>
      <c r="E365" s="369"/>
      <c r="F365" s="369"/>
      <c r="G365" s="219"/>
    </row>
    <row r="366" spans="1:7" x14ac:dyDescent="0.2">
      <c r="A366" s="387">
        <v>3316</v>
      </c>
      <c r="B366" s="382">
        <v>5222</v>
      </c>
      <c r="C366" s="375" t="s">
        <v>275</v>
      </c>
      <c r="D366" s="380">
        <v>0</v>
      </c>
      <c r="E366" s="376">
        <v>265</v>
      </c>
      <c r="F366" s="380">
        <v>265</v>
      </c>
      <c r="G366" s="388">
        <f t="shared" si="6"/>
        <v>100</v>
      </c>
    </row>
    <row r="367" spans="1:7" x14ac:dyDescent="0.2">
      <c r="A367" s="217">
        <v>3316</v>
      </c>
      <c r="B367" s="384">
        <v>5334</v>
      </c>
      <c r="C367" s="200" t="s">
        <v>351</v>
      </c>
      <c r="D367" s="385">
        <v>0</v>
      </c>
      <c r="E367" s="362">
        <v>50</v>
      </c>
      <c r="F367" s="385">
        <v>50</v>
      </c>
      <c r="G367" s="219">
        <f t="shared" si="6"/>
        <v>100</v>
      </c>
    </row>
    <row r="368" spans="1:7" x14ac:dyDescent="0.2">
      <c r="A368" s="217">
        <v>3316</v>
      </c>
      <c r="B368" s="384">
        <v>5493</v>
      </c>
      <c r="C368" s="200" t="s">
        <v>346</v>
      </c>
      <c r="D368" s="385">
        <v>0</v>
      </c>
      <c r="E368" s="362">
        <v>19.52</v>
      </c>
      <c r="F368" s="385">
        <v>19.52</v>
      </c>
      <c r="G368" s="219">
        <f t="shared" si="6"/>
        <v>100</v>
      </c>
    </row>
    <row r="369" spans="1:7" x14ac:dyDescent="0.2">
      <c r="A369" s="218">
        <v>3316</v>
      </c>
      <c r="B369" s="383"/>
      <c r="C369" s="201" t="s">
        <v>147</v>
      </c>
      <c r="D369" s="381">
        <v>0</v>
      </c>
      <c r="E369" s="377">
        <v>334.52</v>
      </c>
      <c r="F369" s="381">
        <v>334.52</v>
      </c>
      <c r="G369" s="389">
        <f t="shared" si="6"/>
        <v>100</v>
      </c>
    </row>
    <row r="370" spans="1:7" x14ac:dyDescent="0.2">
      <c r="A370" s="217"/>
      <c r="B370" s="368"/>
      <c r="C370" s="200"/>
      <c r="D370" s="369"/>
      <c r="E370" s="369"/>
      <c r="F370" s="369"/>
      <c r="G370" s="219"/>
    </row>
    <row r="371" spans="1:7" x14ac:dyDescent="0.2">
      <c r="A371" s="387">
        <v>3319</v>
      </c>
      <c r="B371" s="382">
        <v>5041</v>
      </c>
      <c r="C371" s="375" t="s">
        <v>300</v>
      </c>
      <c r="D371" s="380">
        <v>50</v>
      </c>
      <c r="E371" s="376">
        <v>80</v>
      </c>
      <c r="F371" s="380">
        <v>80</v>
      </c>
      <c r="G371" s="388">
        <f t="shared" si="6"/>
        <v>100</v>
      </c>
    </row>
    <row r="372" spans="1:7" x14ac:dyDescent="0.2">
      <c r="A372" s="217">
        <v>3319</v>
      </c>
      <c r="B372" s="384">
        <v>5139</v>
      </c>
      <c r="C372" s="200" t="s">
        <v>265</v>
      </c>
      <c r="D372" s="385">
        <v>1300</v>
      </c>
      <c r="E372" s="362">
        <v>585.28</v>
      </c>
      <c r="F372" s="385">
        <v>488.79590000000002</v>
      </c>
      <c r="G372" s="219">
        <f t="shared" si="6"/>
        <v>83.514881765992357</v>
      </c>
    </row>
    <row r="373" spans="1:7" x14ac:dyDescent="0.2">
      <c r="A373" s="217">
        <v>3319</v>
      </c>
      <c r="B373" s="384">
        <v>5168</v>
      </c>
      <c r="C373" s="200" t="s">
        <v>285</v>
      </c>
      <c r="D373" s="385">
        <v>34</v>
      </c>
      <c r="E373" s="362">
        <v>45</v>
      </c>
      <c r="F373" s="385">
        <v>34.658000000000001</v>
      </c>
      <c r="G373" s="219">
        <f t="shared" si="6"/>
        <v>77.017777777777781</v>
      </c>
    </row>
    <row r="374" spans="1:7" x14ac:dyDescent="0.2">
      <c r="A374" s="217">
        <v>3319</v>
      </c>
      <c r="B374" s="384">
        <v>5169</v>
      </c>
      <c r="C374" s="200" t="s">
        <v>262</v>
      </c>
      <c r="D374" s="385">
        <v>50</v>
      </c>
      <c r="E374" s="362">
        <v>214.72</v>
      </c>
      <c r="F374" s="385">
        <v>206.92250000000001</v>
      </c>
      <c r="G374" s="219">
        <f t="shared" si="6"/>
        <v>96.368526453055154</v>
      </c>
    </row>
    <row r="375" spans="1:7" x14ac:dyDescent="0.2">
      <c r="A375" s="217">
        <v>3319</v>
      </c>
      <c r="B375" s="384">
        <v>5179</v>
      </c>
      <c r="C375" s="200" t="s">
        <v>280</v>
      </c>
      <c r="D375" s="385">
        <v>0</v>
      </c>
      <c r="E375" s="362">
        <v>50</v>
      </c>
      <c r="F375" s="385">
        <v>43.56</v>
      </c>
      <c r="G375" s="219">
        <f t="shared" si="6"/>
        <v>87.12</v>
      </c>
    </row>
    <row r="376" spans="1:7" x14ac:dyDescent="0.2">
      <c r="A376" s="217">
        <v>3319</v>
      </c>
      <c r="B376" s="384">
        <v>5212</v>
      </c>
      <c r="C376" s="200" t="s">
        <v>337</v>
      </c>
      <c r="D376" s="385">
        <v>0</v>
      </c>
      <c r="E376" s="362">
        <v>300</v>
      </c>
      <c r="F376" s="385">
        <v>300</v>
      </c>
      <c r="G376" s="219">
        <f t="shared" si="6"/>
        <v>100</v>
      </c>
    </row>
    <row r="377" spans="1:7" x14ac:dyDescent="0.2">
      <c r="A377" s="217">
        <v>3319</v>
      </c>
      <c r="B377" s="384">
        <v>5213</v>
      </c>
      <c r="C377" s="200" t="s">
        <v>330</v>
      </c>
      <c r="D377" s="385">
        <v>0</v>
      </c>
      <c r="E377" s="362">
        <v>700</v>
      </c>
      <c r="F377" s="385">
        <v>700</v>
      </c>
      <c r="G377" s="219">
        <f t="shared" si="6"/>
        <v>100</v>
      </c>
    </row>
    <row r="378" spans="1:7" x14ac:dyDescent="0.2">
      <c r="A378" s="217">
        <v>3319</v>
      </c>
      <c r="B378" s="384">
        <v>5221</v>
      </c>
      <c r="C378" s="200" t="s">
        <v>318</v>
      </c>
      <c r="D378" s="385">
        <v>0</v>
      </c>
      <c r="E378" s="362">
        <v>469.8</v>
      </c>
      <c r="F378" s="385">
        <v>469.8</v>
      </c>
      <c r="G378" s="219">
        <f t="shared" si="6"/>
        <v>100</v>
      </c>
    </row>
    <row r="379" spans="1:7" x14ac:dyDescent="0.2">
      <c r="A379" s="217">
        <v>3319</v>
      </c>
      <c r="B379" s="384">
        <v>5222</v>
      </c>
      <c r="C379" s="200" t="s">
        <v>275</v>
      </c>
      <c r="D379" s="385">
        <v>100</v>
      </c>
      <c r="E379" s="362">
        <v>3978.5599999999995</v>
      </c>
      <c r="F379" s="385">
        <v>3970.4869999999996</v>
      </c>
      <c r="G379" s="219">
        <f t="shared" si="6"/>
        <v>99.797087388401835</v>
      </c>
    </row>
    <row r="380" spans="1:7" x14ac:dyDescent="0.2">
      <c r="A380" s="217">
        <v>3319</v>
      </c>
      <c r="B380" s="384">
        <v>5223</v>
      </c>
      <c r="C380" s="200" t="s">
        <v>319</v>
      </c>
      <c r="D380" s="385">
        <v>0</v>
      </c>
      <c r="E380" s="362">
        <v>473</v>
      </c>
      <c r="F380" s="385">
        <v>473</v>
      </c>
      <c r="G380" s="219">
        <f t="shared" si="6"/>
        <v>100</v>
      </c>
    </row>
    <row r="381" spans="1:7" x14ac:dyDescent="0.2">
      <c r="A381" s="217">
        <v>3319</v>
      </c>
      <c r="B381" s="384">
        <v>5229</v>
      </c>
      <c r="C381" s="200" t="s">
        <v>309</v>
      </c>
      <c r="D381" s="385">
        <v>19000</v>
      </c>
      <c r="E381" s="362">
        <v>51.48</v>
      </c>
      <c r="F381" s="385">
        <v>0</v>
      </c>
      <c r="G381" s="219">
        <f t="shared" si="6"/>
        <v>0</v>
      </c>
    </row>
    <row r="382" spans="1:7" x14ac:dyDescent="0.2">
      <c r="A382" s="217">
        <v>3319</v>
      </c>
      <c r="B382" s="384">
        <v>5321</v>
      </c>
      <c r="C382" s="200" t="s">
        <v>274</v>
      </c>
      <c r="D382" s="385">
        <v>0</v>
      </c>
      <c r="E382" s="362">
        <v>3010.84</v>
      </c>
      <c r="F382" s="385">
        <v>2937.1565000000001</v>
      </c>
      <c r="G382" s="219">
        <f t="shared" si="6"/>
        <v>97.552726149513092</v>
      </c>
    </row>
    <row r="383" spans="1:7" x14ac:dyDescent="0.2">
      <c r="A383" s="217">
        <v>3319</v>
      </c>
      <c r="B383" s="384">
        <v>5329</v>
      </c>
      <c r="C383" s="200" t="s">
        <v>343</v>
      </c>
      <c r="D383" s="385">
        <v>0</v>
      </c>
      <c r="E383" s="362">
        <v>86.8</v>
      </c>
      <c r="F383" s="385">
        <v>81.542000000000002</v>
      </c>
      <c r="G383" s="219">
        <f t="shared" si="6"/>
        <v>93.942396313364057</v>
      </c>
    </row>
    <row r="384" spans="1:7" x14ac:dyDescent="0.2">
      <c r="A384" s="217">
        <v>3319</v>
      </c>
      <c r="B384" s="384">
        <v>5332</v>
      </c>
      <c r="C384" s="200" t="s">
        <v>349</v>
      </c>
      <c r="D384" s="385">
        <v>0</v>
      </c>
      <c r="E384" s="362">
        <v>180</v>
      </c>
      <c r="F384" s="385">
        <v>180</v>
      </c>
      <c r="G384" s="219">
        <f t="shared" si="6"/>
        <v>100</v>
      </c>
    </row>
    <row r="385" spans="1:7" x14ac:dyDescent="0.2">
      <c r="A385" s="217">
        <v>3319</v>
      </c>
      <c r="B385" s="384">
        <v>5493</v>
      </c>
      <c r="C385" s="200" t="s">
        <v>346</v>
      </c>
      <c r="D385" s="385">
        <v>0</v>
      </c>
      <c r="E385" s="362">
        <v>220</v>
      </c>
      <c r="F385" s="385">
        <v>220</v>
      </c>
      <c r="G385" s="219">
        <f t="shared" si="6"/>
        <v>100</v>
      </c>
    </row>
    <row r="386" spans="1:7" x14ac:dyDescent="0.2">
      <c r="A386" s="217">
        <v>3319</v>
      </c>
      <c r="B386" s="384">
        <v>5494</v>
      </c>
      <c r="C386" s="200" t="s">
        <v>360</v>
      </c>
      <c r="D386" s="385">
        <v>100</v>
      </c>
      <c r="E386" s="362">
        <v>100</v>
      </c>
      <c r="F386" s="385">
        <v>44</v>
      </c>
      <c r="G386" s="219">
        <f t="shared" si="6"/>
        <v>44</v>
      </c>
    </row>
    <row r="387" spans="1:7" x14ac:dyDescent="0.2">
      <c r="A387" s="218">
        <v>3319</v>
      </c>
      <c r="B387" s="383"/>
      <c r="C387" s="201" t="s">
        <v>146</v>
      </c>
      <c r="D387" s="381">
        <v>20634</v>
      </c>
      <c r="E387" s="377">
        <v>10545.48</v>
      </c>
      <c r="F387" s="381">
        <v>10229.921899999999</v>
      </c>
      <c r="G387" s="389">
        <f t="shared" si="6"/>
        <v>97.007645929820157</v>
      </c>
    </row>
    <row r="388" spans="1:7" x14ac:dyDescent="0.2">
      <c r="A388" s="217"/>
      <c r="B388" s="368"/>
      <c r="C388" s="200"/>
      <c r="D388" s="369"/>
      <c r="E388" s="369"/>
      <c r="F388" s="369"/>
      <c r="G388" s="219"/>
    </row>
    <row r="389" spans="1:7" x14ac:dyDescent="0.2">
      <c r="A389" s="387">
        <v>3322</v>
      </c>
      <c r="B389" s="382">
        <v>5011</v>
      </c>
      <c r="C389" s="375" t="s">
        <v>1180</v>
      </c>
      <c r="D389" s="380">
        <v>0</v>
      </c>
      <c r="E389" s="376">
        <v>215</v>
      </c>
      <c r="F389" s="380">
        <v>212.64800000000002</v>
      </c>
      <c r="G389" s="388">
        <f t="shared" si="6"/>
        <v>98.90604651162792</v>
      </c>
    </row>
    <row r="390" spans="1:7" x14ac:dyDescent="0.2">
      <c r="A390" s="217">
        <v>3322</v>
      </c>
      <c r="B390" s="384">
        <v>5031</v>
      </c>
      <c r="C390" s="200" t="s">
        <v>303</v>
      </c>
      <c r="D390" s="385">
        <v>0</v>
      </c>
      <c r="E390" s="362">
        <v>53.75</v>
      </c>
      <c r="F390" s="385">
        <v>53.150000000000006</v>
      </c>
      <c r="G390" s="219">
        <f t="shared" si="6"/>
        <v>98.88372093023257</v>
      </c>
    </row>
    <row r="391" spans="1:7" x14ac:dyDescent="0.2">
      <c r="A391" s="217">
        <v>3322</v>
      </c>
      <c r="B391" s="384">
        <v>5032</v>
      </c>
      <c r="C391" s="200" t="s">
        <v>302</v>
      </c>
      <c r="D391" s="385">
        <v>0</v>
      </c>
      <c r="E391" s="362">
        <v>19.350000000000001</v>
      </c>
      <c r="F391" s="385">
        <v>19.113</v>
      </c>
      <c r="G391" s="219">
        <f t="shared" si="6"/>
        <v>98.775193798449607</v>
      </c>
    </row>
    <row r="392" spans="1:7" x14ac:dyDescent="0.2">
      <c r="A392" s="217">
        <v>3322</v>
      </c>
      <c r="B392" s="384">
        <v>5038</v>
      </c>
      <c r="C392" s="200" t="s">
        <v>301</v>
      </c>
      <c r="D392" s="385">
        <v>0</v>
      </c>
      <c r="E392" s="362">
        <v>0.91999999999999993</v>
      </c>
      <c r="F392" s="385">
        <v>0.87400000000000011</v>
      </c>
      <c r="G392" s="219">
        <f t="shared" si="6"/>
        <v>95.000000000000014</v>
      </c>
    </row>
    <row r="393" spans="1:7" x14ac:dyDescent="0.2">
      <c r="A393" s="217">
        <v>3322</v>
      </c>
      <c r="B393" s="384">
        <v>5169</v>
      </c>
      <c r="C393" s="200" t="s">
        <v>262</v>
      </c>
      <c r="D393" s="385">
        <v>0</v>
      </c>
      <c r="E393" s="362">
        <v>600</v>
      </c>
      <c r="F393" s="385">
        <v>254.899</v>
      </c>
      <c r="G393" s="219">
        <f t="shared" si="6"/>
        <v>42.483166666666669</v>
      </c>
    </row>
    <row r="394" spans="1:7" x14ac:dyDescent="0.2">
      <c r="A394" s="217">
        <v>3322</v>
      </c>
      <c r="B394" s="384">
        <v>5171</v>
      </c>
      <c r="C394" s="200" t="s">
        <v>284</v>
      </c>
      <c r="D394" s="385">
        <v>56000</v>
      </c>
      <c r="E394" s="362">
        <v>7210.38</v>
      </c>
      <c r="F394" s="385">
        <v>903.14400000000001</v>
      </c>
      <c r="G394" s="219">
        <f t="shared" si="6"/>
        <v>12.525608913815917</v>
      </c>
    </row>
    <row r="395" spans="1:7" x14ac:dyDescent="0.2">
      <c r="A395" s="217">
        <v>3322</v>
      </c>
      <c r="B395" s="384">
        <v>5212</v>
      </c>
      <c r="C395" s="200" t="s">
        <v>337</v>
      </c>
      <c r="D395" s="385">
        <v>0</v>
      </c>
      <c r="E395" s="362">
        <v>629</v>
      </c>
      <c r="F395" s="385">
        <v>279</v>
      </c>
      <c r="G395" s="219">
        <f t="shared" si="6"/>
        <v>44.356120826709059</v>
      </c>
    </row>
    <row r="396" spans="1:7" x14ac:dyDescent="0.2">
      <c r="A396" s="217">
        <v>3322</v>
      </c>
      <c r="B396" s="384">
        <v>5213</v>
      </c>
      <c r="C396" s="200" t="s">
        <v>330</v>
      </c>
      <c r="D396" s="385">
        <v>0</v>
      </c>
      <c r="E396" s="362">
        <v>350</v>
      </c>
      <c r="F396" s="385">
        <v>350</v>
      </c>
      <c r="G396" s="219">
        <f t="shared" si="6"/>
        <v>100</v>
      </c>
    </row>
    <row r="397" spans="1:7" x14ac:dyDescent="0.2">
      <c r="A397" s="217">
        <v>3322</v>
      </c>
      <c r="B397" s="384">
        <v>5222</v>
      </c>
      <c r="C397" s="200" t="s">
        <v>275</v>
      </c>
      <c r="D397" s="385">
        <v>0</v>
      </c>
      <c r="E397" s="362">
        <v>51</v>
      </c>
      <c r="F397" s="385">
        <v>51</v>
      </c>
      <c r="G397" s="219">
        <f t="shared" si="6"/>
        <v>100</v>
      </c>
    </row>
    <row r="398" spans="1:7" x14ac:dyDescent="0.2">
      <c r="A398" s="217">
        <v>3322</v>
      </c>
      <c r="B398" s="384">
        <v>5223</v>
      </c>
      <c r="C398" s="200" t="s">
        <v>319</v>
      </c>
      <c r="D398" s="385">
        <v>0</v>
      </c>
      <c r="E398" s="362">
        <v>1529</v>
      </c>
      <c r="F398" s="385">
        <v>1529</v>
      </c>
      <c r="G398" s="219">
        <f t="shared" si="6"/>
        <v>100</v>
      </c>
    </row>
    <row r="399" spans="1:7" x14ac:dyDescent="0.2">
      <c r="A399" s="217">
        <v>3322</v>
      </c>
      <c r="B399" s="384">
        <v>5229</v>
      </c>
      <c r="C399" s="200" t="s">
        <v>309</v>
      </c>
      <c r="D399" s="385">
        <v>8000</v>
      </c>
      <c r="E399" s="362">
        <v>0.41</v>
      </c>
      <c r="F399" s="385">
        <v>0</v>
      </c>
      <c r="G399" s="219">
        <f t="shared" si="6"/>
        <v>0</v>
      </c>
    </row>
    <row r="400" spans="1:7" x14ac:dyDescent="0.2">
      <c r="A400" s="217">
        <v>3322</v>
      </c>
      <c r="B400" s="384">
        <v>5321</v>
      </c>
      <c r="C400" s="200" t="s">
        <v>274</v>
      </c>
      <c r="D400" s="385">
        <v>0</v>
      </c>
      <c r="E400" s="362">
        <v>10541.000000000002</v>
      </c>
      <c r="F400" s="385">
        <v>3005.402</v>
      </c>
      <c r="G400" s="219">
        <f t="shared" si="6"/>
        <v>28.511545394175119</v>
      </c>
    </row>
    <row r="401" spans="1:7" x14ac:dyDescent="0.2">
      <c r="A401" s="217">
        <v>3322</v>
      </c>
      <c r="B401" s="384">
        <v>5331</v>
      </c>
      <c r="C401" s="200" t="s">
        <v>322</v>
      </c>
      <c r="D401" s="385">
        <v>0</v>
      </c>
      <c r="E401" s="362">
        <v>13.17</v>
      </c>
      <c r="F401" s="385">
        <v>13.162000000000001</v>
      </c>
      <c r="G401" s="219">
        <f t="shared" si="6"/>
        <v>99.939255884586188</v>
      </c>
    </row>
    <row r="402" spans="1:7" x14ac:dyDescent="0.2">
      <c r="A402" s="217">
        <v>3322</v>
      </c>
      <c r="B402" s="384">
        <v>5424</v>
      </c>
      <c r="C402" s="200" t="s">
        <v>271</v>
      </c>
      <c r="D402" s="385">
        <v>0</v>
      </c>
      <c r="E402" s="362">
        <v>0.6</v>
      </c>
      <c r="F402" s="385">
        <v>0.56799999999999995</v>
      </c>
      <c r="G402" s="219">
        <f t="shared" si="6"/>
        <v>94.666666666666671</v>
      </c>
    </row>
    <row r="403" spans="1:7" x14ac:dyDescent="0.2">
      <c r="A403" s="217">
        <v>3322</v>
      </c>
      <c r="B403" s="384">
        <v>5493</v>
      </c>
      <c r="C403" s="200" t="s">
        <v>346</v>
      </c>
      <c r="D403" s="385">
        <v>0</v>
      </c>
      <c r="E403" s="362">
        <v>550</v>
      </c>
      <c r="F403" s="385">
        <v>550</v>
      </c>
      <c r="G403" s="219">
        <f t="shared" si="6"/>
        <v>100</v>
      </c>
    </row>
    <row r="404" spans="1:7" x14ac:dyDescent="0.2">
      <c r="A404" s="218">
        <v>3322</v>
      </c>
      <c r="B404" s="383"/>
      <c r="C404" s="201" t="s">
        <v>144</v>
      </c>
      <c r="D404" s="381">
        <v>64000</v>
      </c>
      <c r="E404" s="377">
        <v>21763.579999999998</v>
      </c>
      <c r="F404" s="381">
        <v>7221.96</v>
      </c>
      <c r="G404" s="389">
        <f t="shared" si="6"/>
        <v>33.183694961950195</v>
      </c>
    </row>
    <row r="405" spans="1:7" x14ac:dyDescent="0.2">
      <c r="A405" s="217"/>
      <c r="B405" s="368"/>
      <c r="C405" s="200"/>
      <c r="D405" s="369"/>
      <c r="E405" s="369"/>
      <c r="F405" s="369"/>
      <c r="G405" s="219"/>
    </row>
    <row r="406" spans="1:7" x14ac:dyDescent="0.2">
      <c r="A406" s="387">
        <v>3326</v>
      </c>
      <c r="B406" s="382">
        <v>5137</v>
      </c>
      <c r="C406" s="375" t="s">
        <v>266</v>
      </c>
      <c r="D406" s="380">
        <v>0</v>
      </c>
      <c r="E406" s="376">
        <v>50</v>
      </c>
      <c r="F406" s="380">
        <v>28.744</v>
      </c>
      <c r="G406" s="388">
        <f t="shared" si="6"/>
        <v>57.487999999999992</v>
      </c>
    </row>
    <row r="407" spans="1:7" x14ac:dyDescent="0.2">
      <c r="A407" s="217">
        <v>3326</v>
      </c>
      <c r="B407" s="384">
        <v>5222</v>
      </c>
      <c r="C407" s="200" t="s">
        <v>275</v>
      </c>
      <c r="D407" s="385">
        <v>0</v>
      </c>
      <c r="E407" s="362">
        <v>2900</v>
      </c>
      <c r="F407" s="385">
        <v>2900</v>
      </c>
      <c r="G407" s="219">
        <f t="shared" ref="G407:G470" si="7">F407/E407*100</f>
        <v>100</v>
      </c>
    </row>
    <row r="408" spans="1:7" x14ac:dyDescent="0.2">
      <c r="A408" s="217">
        <v>3326</v>
      </c>
      <c r="B408" s="384">
        <v>5321</v>
      </c>
      <c r="C408" s="200" t="s">
        <v>274</v>
      </c>
      <c r="D408" s="385">
        <v>750</v>
      </c>
      <c r="E408" s="362">
        <v>891.59</v>
      </c>
      <c r="F408" s="385">
        <v>885.29099999999994</v>
      </c>
      <c r="G408" s="219">
        <f t="shared" si="7"/>
        <v>99.293509348467339</v>
      </c>
    </row>
    <row r="409" spans="1:7" x14ac:dyDescent="0.2">
      <c r="A409" s="218">
        <v>3326</v>
      </c>
      <c r="B409" s="383"/>
      <c r="C409" s="201" t="s">
        <v>227</v>
      </c>
      <c r="D409" s="381">
        <v>750</v>
      </c>
      <c r="E409" s="377">
        <v>3841.59</v>
      </c>
      <c r="F409" s="381">
        <v>3814.0349999999999</v>
      </c>
      <c r="G409" s="389">
        <f t="shared" si="7"/>
        <v>99.28271887421613</v>
      </c>
    </row>
    <row r="410" spans="1:7" x14ac:dyDescent="0.2">
      <c r="A410" s="217"/>
      <c r="B410" s="368"/>
      <c r="C410" s="200"/>
      <c r="D410" s="369"/>
      <c r="E410" s="369"/>
      <c r="F410" s="369"/>
      <c r="G410" s="219"/>
    </row>
    <row r="411" spans="1:7" x14ac:dyDescent="0.2">
      <c r="A411" s="387">
        <v>3329</v>
      </c>
      <c r="B411" s="382">
        <v>5164</v>
      </c>
      <c r="C411" s="375" t="s">
        <v>264</v>
      </c>
      <c r="D411" s="380">
        <v>0</v>
      </c>
      <c r="E411" s="376">
        <v>8.5</v>
      </c>
      <c r="F411" s="380">
        <v>8.3490000000000002</v>
      </c>
      <c r="G411" s="388">
        <f t="shared" si="7"/>
        <v>98.223529411764716</v>
      </c>
    </row>
    <row r="412" spans="1:7" x14ac:dyDescent="0.2">
      <c r="A412" s="217">
        <v>3329</v>
      </c>
      <c r="B412" s="384">
        <v>5166</v>
      </c>
      <c r="C412" s="200" t="s">
        <v>263</v>
      </c>
      <c r="D412" s="385">
        <v>10</v>
      </c>
      <c r="E412" s="362">
        <v>0</v>
      </c>
      <c r="F412" s="385">
        <v>0</v>
      </c>
      <c r="G412" s="391" t="s">
        <v>205</v>
      </c>
    </row>
    <row r="413" spans="1:7" x14ac:dyDescent="0.2">
      <c r="A413" s="217">
        <v>3329</v>
      </c>
      <c r="B413" s="384">
        <v>5169</v>
      </c>
      <c r="C413" s="200" t="s">
        <v>262</v>
      </c>
      <c r="D413" s="385">
        <v>0</v>
      </c>
      <c r="E413" s="362">
        <v>41.5</v>
      </c>
      <c r="F413" s="385">
        <v>40.414000000000001</v>
      </c>
      <c r="G413" s="219">
        <f t="shared" si="7"/>
        <v>97.383132530120491</v>
      </c>
    </row>
    <row r="414" spans="1:7" x14ac:dyDescent="0.2">
      <c r="A414" s="217">
        <v>3329</v>
      </c>
      <c r="B414" s="384">
        <v>5175</v>
      </c>
      <c r="C414" s="200" t="s">
        <v>261</v>
      </c>
      <c r="D414" s="385">
        <v>0</v>
      </c>
      <c r="E414" s="362">
        <v>10</v>
      </c>
      <c r="F414" s="385">
        <v>7.13</v>
      </c>
      <c r="G414" s="219">
        <f t="shared" si="7"/>
        <v>71.3</v>
      </c>
    </row>
    <row r="415" spans="1:7" x14ac:dyDescent="0.2">
      <c r="A415" s="217">
        <v>3329</v>
      </c>
      <c r="B415" s="384">
        <v>5179</v>
      </c>
      <c r="C415" s="200" t="s">
        <v>280</v>
      </c>
      <c r="D415" s="385">
        <v>20</v>
      </c>
      <c r="E415" s="362">
        <v>288</v>
      </c>
      <c r="F415" s="385">
        <v>15.51</v>
      </c>
      <c r="G415" s="219">
        <f t="shared" si="7"/>
        <v>5.385416666666667</v>
      </c>
    </row>
    <row r="416" spans="1:7" x14ac:dyDescent="0.2">
      <c r="A416" s="217">
        <v>3329</v>
      </c>
      <c r="B416" s="384">
        <v>5492</v>
      </c>
      <c r="C416" s="200" t="s">
        <v>307</v>
      </c>
      <c r="D416" s="385">
        <v>0</v>
      </c>
      <c r="E416" s="362">
        <v>35</v>
      </c>
      <c r="F416" s="385">
        <v>35</v>
      </c>
      <c r="G416" s="219">
        <f t="shared" si="7"/>
        <v>100</v>
      </c>
    </row>
    <row r="417" spans="1:7" x14ac:dyDescent="0.2">
      <c r="A417" s="218">
        <v>3329</v>
      </c>
      <c r="B417" s="383"/>
      <c r="C417" s="201" t="s">
        <v>226</v>
      </c>
      <c r="D417" s="381">
        <v>30</v>
      </c>
      <c r="E417" s="377">
        <v>383</v>
      </c>
      <c r="F417" s="381">
        <v>106.40300000000001</v>
      </c>
      <c r="G417" s="389">
        <f t="shared" si="7"/>
        <v>27.781462140992168</v>
      </c>
    </row>
    <row r="418" spans="1:7" x14ac:dyDescent="0.2">
      <c r="A418" s="217"/>
      <c r="B418" s="368"/>
      <c r="C418" s="200"/>
      <c r="D418" s="369"/>
      <c r="E418" s="369"/>
      <c r="F418" s="369"/>
      <c r="G418" s="219"/>
    </row>
    <row r="419" spans="1:7" x14ac:dyDescent="0.2">
      <c r="A419" s="387">
        <v>3341</v>
      </c>
      <c r="B419" s="382">
        <v>5041</v>
      </c>
      <c r="C419" s="375" t="s">
        <v>300</v>
      </c>
      <c r="D419" s="380">
        <v>4100</v>
      </c>
      <c r="E419" s="376">
        <v>6699.84</v>
      </c>
      <c r="F419" s="380">
        <v>6174.1263099999996</v>
      </c>
      <c r="G419" s="388">
        <f t="shared" si="7"/>
        <v>92.153339631991201</v>
      </c>
    </row>
    <row r="420" spans="1:7" x14ac:dyDescent="0.2">
      <c r="A420" s="217">
        <v>3341</v>
      </c>
      <c r="B420" s="384">
        <v>5169</v>
      </c>
      <c r="C420" s="200" t="s">
        <v>262</v>
      </c>
      <c r="D420" s="385">
        <v>0</v>
      </c>
      <c r="E420" s="362">
        <v>500</v>
      </c>
      <c r="F420" s="385">
        <v>500</v>
      </c>
      <c r="G420" s="219">
        <f t="shared" si="7"/>
        <v>100</v>
      </c>
    </row>
    <row r="421" spans="1:7" x14ac:dyDescent="0.2">
      <c r="A421" s="217">
        <v>3341</v>
      </c>
      <c r="B421" s="384">
        <v>5179</v>
      </c>
      <c r="C421" s="200" t="s">
        <v>280</v>
      </c>
      <c r="D421" s="385">
        <v>3600</v>
      </c>
      <c r="E421" s="362">
        <v>5676.67</v>
      </c>
      <c r="F421" s="385">
        <v>5162.1019999999999</v>
      </c>
      <c r="G421" s="219">
        <f t="shared" si="7"/>
        <v>90.935389938115122</v>
      </c>
    </row>
    <row r="422" spans="1:7" x14ac:dyDescent="0.2">
      <c r="A422" s="218">
        <v>3341</v>
      </c>
      <c r="B422" s="383"/>
      <c r="C422" s="201" t="s">
        <v>359</v>
      </c>
      <c r="D422" s="381">
        <v>7700</v>
      </c>
      <c r="E422" s="377">
        <v>12876.51</v>
      </c>
      <c r="F422" s="381">
        <v>11836.228309999999</v>
      </c>
      <c r="G422" s="389">
        <f t="shared" si="7"/>
        <v>91.921089720739531</v>
      </c>
    </row>
    <row r="423" spans="1:7" x14ac:dyDescent="0.2">
      <c r="A423" s="217"/>
      <c r="B423" s="368"/>
      <c r="C423" s="200"/>
      <c r="D423" s="369"/>
      <c r="E423" s="369"/>
      <c r="F423" s="369"/>
      <c r="G423" s="219"/>
    </row>
    <row r="424" spans="1:7" x14ac:dyDescent="0.2">
      <c r="A424" s="387">
        <v>3349</v>
      </c>
      <c r="B424" s="382">
        <v>5166</v>
      </c>
      <c r="C424" s="375" t="s">
        <v>263</v>
      </c>
      <c r="D424" s="380">
        <v>200</v>
      </c>
      <c r="E424" s="376">
        <v>1978.61</v>
      </c>
      <c r="F424" s="380">
        <v>1427.2479499999999</v>
      </c>
      <c r="G424" s="388">
        <f t="shared" si="7"/>
        <v>72.133869231430154</v>
      </c>
    </row>
    <row r="425" spans="1:7" x14ac:dyDescent="0.2">
      <c r="A425" s="217">
        <v>3349</v>
      </c>
      <c r="B425" s="384">
        <v>5169</v>
      </c>
      <c r="C425" s="200" t="s">
        <v>262</v>
      </c>
      <c r="D425" s="385">
        <v>2600</v>
      </c>
      <c r="E425" s="362">
        <v>11716.95</v>
      </c>
      <c r="F425" s="385">
        <v>9543.6161999999986</v>
      </c>
      <c r="G425" s="219">
        <f t="shared" si="7"/>
        <v>81.451369170304545</v>
      </c>
    </row>
    <row r="426" spans="1:7" x14ac:dyDescent="0.2">
      <c r="A426" s="218">
        <v>3349</v>
      </c>
      <c r="B426" s="383"/>
      <c r="C426" s="201" t="s">
        <v>358</v>
      </c>
      <c r="D426" s="381">
        <v>2800</v>
      </c>
      <c r="E426" s="377">
        <v>13695.560000000001</v>
      </c>
      <c r="F426" s="381">
        <v>10970.864149999998</v>
      </c>
      <c r="G426" s="389">
        <f t="shared" si="7"/>
        <v>80.105261486204256</v>
      </c>
    </row>
    <row r="427" spans="1:7" x14ac:dyDescent="0.2">
      <c r="A427" s="217"/>
      <c r="B427" s="368"/>
      <c r="C427" s="200"/>
      <c r="D427" s="369"/>
      <c r="E427" s="369"/>
      <c r="F427" s="369"/>
      <c r="G427" s="219"/>
    </row>
    <row r="428" spans="1:7" x14ac:dyDescent="0.2">
      <c r="A428" s="387">
        <v>3391</v>
      </c>
      <c r="B428" s="382">
        <v>5175</v>
      </c>
      <c r="C428" s="375" t="s">
        <v>261</v>
      </c>
      <c r="D428" s="380">
        <v>50</v>
      </c>
      <c r="E428" s="376">
        <v>50</v>
      </c>
      <c r="F428" s="380">
        <v>34.997</v>
      </c>
      <c r="G428" s="388">
        <f t="shared" si="7"/>
        <v>69.994</v>
      </c>
    </row>
    <row r="429" spans="1:7" x14ac:dyDescent="0.2">
      <c r="A429" s="217">
        <v>3391</v>
      </c>
      <c r="B429" s="384">
        <v>5229</v>
      </c>
      <c r="C429" s="200" t="s">
        <v>309</v>
      </c>
      <c r="D429" s="385">
        <v>0</v>
      </c>
      <c r="E429" s="362">
        <v>70</v>
      </c>
      <c r="F429" s="385">
        <v>70</v>
      </c>
      <c r="G429" s="219">
        <f t="shared" si="7"/>
        <v>100</v>
      </c>
    </row>
    <row r="430" spans="1:7" x14ac:dyDescent="0.2">
      <c r="A430" s="218">
        <v>3391</v>
      </c>
      <c r="B430" s="383"/>
      <c r="C430" s="201" t="s">
        <v>357</v>
      </c>
      <c r="D430" s="381">
        <v>50</v>
      </c>
      <c r="E430" s="377">
        <v>120</v>
      </c>
      <c r="F430" s="381">
        <v>104.997</v>
      </c>
      <c r="G430" s="389">
        <f t="shared" si="7"/>
        <v>87.497499999999988</v>
      </c>
    </row>
    <row r="431" spans="1:7" x14ac:dyDescent="0.2">
      <c r="A431" s="217"/>
      <c r="B431" s="368"/>
      <c r="C431" s="200"/>
      <c r="D431" s="369"/>
      <c r="E431" s="369"/>
      <c r="F431" s="369"/>
      <c r="G431" s="219"/>
    </row>
    <row r="432" spans="1:7" x14ac:dyDescent="0.2">
      <c r="A432" s="387">
        <v>3399</v>
      </c>
      <c r="B432" s="382">
        <v>5041</v>
      </c>
      <c r="C432" s="375" t="s">
        <v>300</v>
      </c>
      <c r="D432" s="380">
        <v>0</v>
      </c>
      <c r="E432" s="376">
        <v>322.61</v>
      </c>
      <c r="F432" s="380">
        <v>322.60300000000001</v>
      </c>
      <c r="G432" s="388">
        <f t="shared" si="7"/>
        <v>99.997830197452032</v>
      </c>
    </row>
    <row r="433" spans="1:7" x14ac:dyDescent="0.2">
      <c r="A433" s="217">
        <v>3399</v>
      </c>
      <c r="B433" s="384">
        <v>5137</v>
      </c>
      <c r="C433" s="200" t="s">
        <v>266</v>
      </c>
      <c r="D433" s="385">
        <v>0</v>
      </c>
      <c r="E433" s="362">
        <v>24</v>
      </c>
      <c r="F433" s="385">
        <v>22.681999999999999</v>
      </c>
      <c r="G433" s="219">
        <f t="shared" si="7"/>
        <v>94.508333333333326</v>
      </c>
    </row>
    <row r="434" spans="1:7" x14ac:dyDescent="0.2">
      <c r="A434" s="217">
        <v>3399</v>
      </c>
      <c r="B434" s="384">
        <v>5139</v>
      </c>
      <c r="C434" s="200" t="s">
        <v>265</v>
      </c>
      <c r="D434" s="385">
        <v>50</v>
      </c>
      <c r="E434" s="362">
        <v>50</v>
      </c>
      <c r="F434" s="385">
        <v>44.749000000000002</v>
      </c>
      <c r="G434" s="219">
        <f t="shared" si="7"/>
        <v>89.498000000000005</v>
      </c>
    </row>
    <row r="435" spans="1:7" x14ac:dyDescent="0.2">
      <c r="A435" s="217">
        <v>3399</v>
      </c>
      <c r="B435" s="384">
        <v>5164</v>
      </c>
      <c r="C435" s="200" t="s">
        <v>264</v>
      </c>
      <c r="D435" s="385">
        <v>50</v>
      </c>
      <c r="E435" s="362">
        <v>50</v>
      </c>
      <c r="F435" s="385">
        <v>40.200000000000003</v>
      </c>
      <c r="G435" s="219">
        <f t="shared" si="7"/>
        <v>80.400000000000006</v>
      </c>
    </row>
    <row r="436" spans="1:7" x14ac:dyDescent="0.2">
      <c r="A436" s="217">
        <v>3399</v>
      </c>
      <c r="B436" s="384">
        <v>5169</v>
      </c>
      <c r="C436" s="200" t="s">
        <v>262</v>
      </c>
      <c r="D436" s="385">
        <v>1550</v>
      </c>
      <c r="E436" s="362">
        <v>51.01</v>
      </c>
      <c r="F436" s="385">
        <v>14.25</v>
      </c>
      <c r="G436" s="219">
        <f t="shared" si="7"/>
        <v>27.935698882572048</v>
      </c>
    </row>
    <row r="437" spans="1:7" x14ac:dyDescent="0.2">
      <c r="A437" s="217">
        <v>3399</v>
      </c>
      <c r="B437" s="384">
        <v>5175</v>
      </c>
      <c r="C437" s="200" t="s">
        <v>261</v>
      </c>
      <c r="D437" s="385">
        <v>150</v>
      </c>
      <c r="E437" s="362">
        <v>69</v>
      </c>
      <c r="F437" s="385">
        <v>68.650000000000006</v>
      </c>
      <c r="G437" s="219">
        <f t="shared" si="7"/>
        <v>99.492753623188406</v>
      </c>
    </row>
    <row r="438" spans="1:7" x14ac:dyDescent="0.2">
      <c r="A438" s="217">
        <v>3399</v>
      </c>
      <c r="B438" s="384">
        <v>5212</v>
      </c>
      <c r="C438" s="200" t="s">
        <v>337</v>
      </c>
      <c r="D438" s="385">
        <v>0</v>
      </c>
      <c r="E438" s="362">
        <v>10</v>
      </c>
      <c r="F438" s="385">
        <v>10</v>
      </c>
      <c r="G438" s="219">
        <f t="shared" si="7"/>
        <v>100</v>
      </c>
    </row>
    <row r="439" spans="1:7" x14ac:dyDescent="0.2">
      <c r="A439" s="217">
        <v>3399</v>
      </c>
      <c r="B439" s="384">
        <v>5222</v>
      </c>
      <c r="C439" s="200" t="s">
        <v>275</v>
      </c>
      <c r="D439" s="385">
        <v>1300</v>
      </c>
      <c r="E439" s="362">
        <v>2005</v>
      </c>
      <c r="F439" s="385">
        <v>2005</v>
      </c>
      <c r="G439" s="219">
        <f t="shared" si="7"/>
        <v>100</v>
      </c>
    </row>
    <row r="440" spans="1:7" x14ac:dyDescent="0.2">
      <c r="A440" s="218">
        <v>3399</v>
      </c>
      <c r="B440" s="383"/>
      <c r="C440" s="201" t="s">
        <v>356</v>
      </c>
      <c r="D440" s="381">
        <v>3100</v>
      </c>
      <c r="E440" s="377">
        <v>2581.62</v>
      </c>
      <c r="F440" s="381">
        <v>2528.134</v>
      </c>
      <c r="G440" s="389">
        <f t="shared" si="7"/>
        <v>97.928200122403766</v>
      </c>
    </row>
    <row r="441" spans="1:7" x14ac:dyDescent="0.2">
      <c r="A441" s="217"/>
      <c r="B441" s="368"/>
      <c r="C441" s="200"/>
      <c r="D441" s="369"/>
      <c r="E441" s="369"/>
      <c r="F441" s="369"/>
      <c r="G441" s="219"/>
    </row>
    <row r="442" spans="1:7" x14ac:dyDescent="0.2">
      <c r="A442" s="387">
        <v>3419</v>
      </c>
      <c r="B442" s="382">
        <v>5134</v>
      </c>
      <c r="C442" s="375" t="s">
        <v>295</v>
      </c>
      <c r="D442" s="380">
        <v>600</v>
      </c>
      <c r="E442" s="376">
        <v>502.69</v>
      </c>
      <c r="F442" s="380">
        <v>502.68299999999999</v>
      </c>
      <c r="G442" s="388">
        <f t="shared" si="7"/>
        <v>99.998607491694685</v>
      </c>
    </row>
    <row r="443" spans="1:7" x14ac:dyDescent="0.2">
      <c r="A443" s="217">
        <v>3419</v>
      </c>
      <c r="B443" s="384">
        <v>5139</v>
      </c>
      <c r="C443" s="200" t="s">
        <v>265</v>
      </c>
      <c r="D443" s="385">
        <v>30</v>
      </c>
      <c r="E443" s="362">
        <v>48.66</v>
      </c>
      <c r="F443" s="385">
        <v>48.650800000000004</v>
      </c>
      <c r="G443" s="219">
        <f t="shared" si="7"/>
        <v>99.98109330045213</v>
      </c>
    </row>
    <row r="444" spans="1:7" x14ac:dyDescent="0.2">
      <c r="A444" s="217">
        <v>3419</v>
      </c>
      <c r="B444" s="384">
        <v>5164</v>
      </c>
      <c r="C444" s="200" t="s">
        <v>264</v>
      </c>
      <c r="D444" s="385">
        <v>90</v>
      </c>
      <c r="E444" s="362">
        <v>84.7</v>
      </c>
      <c r="F444" s="385">
        <v>84.7</v>
      </c>
      <c r="G444" s="219">
        <f t="shared" si="7"/>
        <v>100</v>
      </c>
    </row>
    <row r="445" spans="1:7" x14ac:dyDescent="0.2">
      <c r="A445" s="217">
        <v>3419</v>
      </c>
      <c r="B445" s="384">
        <v>5169</v>
      </c>
      <c r="C445" s="200" t="s">
        <v>262</v>
      </c>
      <c r="D445" s="385">
        <v>750</v>
      </c>
      <c r="E445" s="362">
        <v>830.33</v>
      </c>
      <c r="F445" s="385">
        <v>830.322</v>
      </c>
      <c r="G445" s="219">
        <f t="shared" si="7"/>
        <v>99.999036527645629</v>
      </c>
    </row>
    <row r="446" spans="1:7" x14ac:dyDescent="0.2">
      <c r="A446" s="217">
        <v>3419</v>
      </c>
      <c r="B446" s="384">
        <v>5175</v>
      </c>
      <c r="C446" s="200" t="s">
        <v>261</v>
      </c>
      <c r="D446" s="385">
        <v>150</v>
      </c>
      <c r="E446" s="362">
        <v>12.94</v>
      </c>
      <c r="F446" s="385">
        <v>12.93732</v>
      </c>
      <c r="G446" s="219">
        <f t="shared" si="7"/>
        <v>99.979289026275126</v>
      </c>
    </row>
    <row r="447" spans="1:7" x14ac:dyDescent="0.2">
      <c r="A447" s="217">
        <v>3419</v>
      </c>
      <c r="B447" s="384">
        <v>5179</v>
      </c>
      <c r="C447" s="200" t="s">
        <v>280</v>
      </c>
      <c r="D447" s="385">
        <v>300</v>
      </c>
      <c r="E447" s="362">
        <v>290.39999999999998</v>
      </c>
      <c r="F447" s="385">
        <v>290.39999999999998</v>
      </c>
      <c r="G447" s="219">
        <f t="shared" si="7"/>
        <v>100</v>
      </c>
    </row>
    <row r="448" spans="1:7" x14ac:dyDescent="0.2">
      <c r="A448" s="217">
        <v>3419</v>
      </c>
      <c r="B448" s="384">
        <v>5194</v>
      </c>
      <c r="C448" s="200" t="s">
        <v>276</v>
      </c>
      <c r="D448" s="385">
        <v>30</v>
      </c>
      <c r="E448" s="362">
        <v>65.62</v>
      </c>
      <c r="F448" s="385">
        <v>65.616</v>
      </c>
      <c r="G448" s="219">
        <f t="shared" si="7"/>
        <v>99.993904297470266</v>
      </c>
    </row>
    <row r="449" spans="1:7" x14ac:dyDescent="0.2">
      <c r="A449" s="217">
        <v>3419</v>
      </c>
      <c r="B449" s="384">
        <v>5199</v>
      </c>
      <c r="C449" s="200" t="s">
        <v>1181</v>
      </c>
      <c r="D449" s="385">
        <v>0</v>
      </c>
      <c r="E449" s="362">
        <v>166.6</v>
      </c>
      <c r="F449" s="385">
        <v>166.6</v>
      </c>
      <c r="G449" s="219">
        <f t="shared" si="7"/>
        <v>100</v>
      </c>
    </row>
    <row r="450" spans="1:7" x14ac:dyDescent="0.2">
      <c r="A450" s="217">
        <v>3419</v>
      </c>
      <c r="B450" s="384">
        <v>5212</v>
      </c>
      <c r="C450" s="200" t="s">
        <v>337</v>
      </c>
      <c r="D450" s="385">
        <v>0</v>
      </c>
      <c r="E450" s="362">
        <v>60</v>
      </c>
      <c r="F450" s="385">
        <v>60</v>
      </c>
      <c r="G450" s="219">
        <f t="shared" si="7"/>
        <v>100</v>
      </c>
    </row>
    <row r="451" spans="1:7" x14ac:dyDescent="0.2">
      <c r="A451" s="217">
        <v>3419</v>
      </c>
      <c r="B451" s="384">
        <v>5213</v>
      </c>
      <c r="C451" s="200" t="s">
        <v>330</v>
      </c>
      <c r="D451" s="385">
        <v>5000</v>
      </c>
      <c r="E451" s="362">
        <v>38150</v>
      </c>
      <c r="F451" s="385">
        <v>38150</v>
      </c>
      <c r="G451" s="219">
        <f t="shared" si="7"/>
        <v>100</v>
      </c>
    </row>
    <row r="452" spans="1:7" x14ac:dyDescent="0.2">
      <c r="A452" s="217">
        <v>3419</v>
      </c>
      <c r="B452" s="384">
        <v>5221</v>
      </c>
      <c r="C452" s="200" t="s">
        <v>318</v>
      </c>
      <c r="D452" s="385">
        <v>0</v>
      </c>
      <c r="E452" s="362">
        <v>20</v>
      </c>
      <c r="F452" s="385">
        <v>20</v>
      </c>
      <c r="G452" s="219">
        <f t="shared" si="7"/>
        <v>100</v>
      </c>
    </row>
    <row r="453" spans="1:7" x14ac:dyDescent="0.2">
      <c r="A453" s="217">
        <v>3419</v>
      </c>
      <c r="B453" s="384">
        <v>5222</v>
      </c>
      <c r="C453" s="200" t="s">
        <v>275</v>
      </c>
      <c r="D453" s="385">
        <v>32070</v>
      </c>
      <c r="E453" s="362">
        <v>89132.58</v>
      </c>
      <c r="F453" s="385">
        <v>89090.351799999989</v>
      </c>
      <c r="G453" s="219">
        <f t="shared" si="7"/>
        <v>99.952623159791841</v>
      </c>
    </row>
    <row r="454" spans="1:7" x14ac:dyDescent="0.2">
      <c r="A454" s="217">
        <v>3419</v>
      </c>
      <c r="B454" s="384">
        <v>5229</v>
      </c>
      <c r="C454" s="200" t="s">
        <v>309</v>
      </c>
      <c r="D454" s="385">
        <v>48250</v>
      </c>
      <c r="E454" s="362">
        <v>1060.01</v>
      </c>
      <c r="F454" s="385">
        <v>1060</v>
      </c>
      <c r="G454" s="219">
        <f t="shared" si="7"/>
        <v>99.999056612673471</v>
      </c>
    </row>
    <row r="455" spans="1:7" x14ac:dyDescent="0.2">
      <c r="A455" s="217">
        <v>3419</v>
      </c>
      <c r="B455" s="384">
        <v>5321</v>
      </c>
      <c r="C455" s="200" t="s">
        <v>274</v>
      </c>
      <c r="D455" s="385">
        <v>0</v>
      </c>
      <c r="E455" s="362">
        <v>200</v>
      </c>
      <c r="F455" s="385">
        <v>150</v>
      </c>
      <c r="G455" s="219">
        <f t="shared" si="7"/>
        <v>75</v>
      </c>
    </row>
    <row r="456" spans="1:7" x14ac:dyDescent="0.2">
      <c r="A456" s="217">
        <v>3419</v>
      </c>
      <c r="B456" s="384">
        <v>5331</v>
      </c>
      <c r="C456" s="200" t="s">
        <v>322</v>
      </c>
      <c r="D456" s="385">
        <v>0</v>
      </c>
      <c r="E456" s="362">
        <v>1095</v>
      </c>
      <c r="F456" s="385">
        <v>1095</v>
      </c>
      <c r="G456" s="219">
        <f t="shared" si="7"/>
        <v>100</v>
      </c>
    </row>
    <row r="457" spans="1:7" x14ac:dyDescent="0.2">
      <c r="A457" s="217">
        <v>3419</v>
      </c>
      <c r="B457" s="384">
        <v>5493</v>
      </c>
      <c r="C457" s="200" t="s">
        <v>346</v>
      </c>
      <c r="D457" s="385">
        <v>0</v>
      </c>
      <c r="E457" s="362">
        <v>293</v>
      </c>
      <c r="F457" s="385">
        <v>292.851</v>
      </c>
      <c r="G457" s="219">
        <f t="shared" si="7"/>
        <v>99.949146757679188</v>
      </c>
    </row>
    <row r="458" spans="1:7" x14ac:dyDescent="0.2">
      <c r="A458" s="218">
        <v>3419</v>
      </c>
      <c r="B458" s="383"/>
      <c r="C458" s="201" t="s">
        <v>143</v>
      </c>
      <c r="D458" s="381">
        <v>87270</v>
      </c>
      <c r="E458" s="377">
        <v>132012.53</v>
      </c>
      <c r="F458" s="381">
        <v>131920.11191999997</v>
      </c>
      <c r="G458" s="389">
        <f t="shared" si="7"/>
        <v>99.929992948396617</v>
      </c>
    </row>
    <row r="459" spans="1:7" x14ac:dyDescent="0.2">
      <c r="A459" s="217"/>
      <c r="B459" s="368"/>
      <c r="C459" s="200"/>
      <c r="D459" s="369"/>
      <c r="E459" s="369"/>
      <c r="F459" s="369"/>
      <c r="G459" s="219"/>
    </row>
    <row r="460" spans="1:7" x14ac:dyDescent="0.2">
      <c r="A460" s="387">
        <v>3421</v>
      </c>
      <c r="B460" s="382">
        <v>5139</v>
      </c>
      <c r="C460" s="375" t="s">
        <v>265</v>
      </c>
      <c r="D460" s="380">
        <v>150</v>
      </c>
      <c r="E460" s="376">
        <v>0</v>
      </c>
      <c r="F460" s="380">
        <v>0</v>
      </c>
      <c r="G460" s="392" t="s">
        <v>205</v>
      </c>
    </row>
    <row r="461" spans="1:7" x14ac:dyDescent="0.2">
      <c r="A461" s="217">
        <v>3421</v>
      </c>
      <c r="B461" s="384">
        <v>5164</v>
      </c>
      <c r="C461" s="200" t="s">
        <v>264</v>
      </c>
      <c r="D461" s="385">
        <v>100</v>
      </c>
      <c r="E461" s="362">
        <v>0</v>
      </c>
      <c r="F461" s="385">
        <v>0</v>
      </c>
      <c r="G461" s="391" t="s">
        <v>205</v>
      </c>
    </row>
    <row r="462" spans="1:7" x14ac:dyDescent="0.2">
      <c r="A462" s="217">
        <v>3421</v>
      </c>
      <c r="B462" s="384">
        <v>5169</v>
      </c>
      <c r="C462" s="200" t="s">
        <v>262</v>
      </c>
      <c r="D462" s="385">
        <v>275</v>
      </c>
      <c r="E462" s="362">
        <v>0</v>
      </c>
      <c r="F462" s="385">
        <v>0</v>
      </c>
      <c r="G462" s="391" t="s">
        <v>205</v>
      </c>
    </row>
    <row r="463" spans="1:7" x14ac:dyDescent="0.2">
      <c r="A463" s="217">
        <v>3421</v>
      </c>
      <c r="B463" s="384">
        <v>5213</v>
      </c>
      <c r="C463" s="200" t="s">
        <v>330</v>
      </c>
      <c r="D463" s="385">
        <v>0</v>
      </c>
      <c r="E463" s="362">
        <v>100</v>
      </c>
      <c r="F463" s="385">
        <v>100</v>
      </c>
      <c r="G463" s="219">
        <f t="shared" si="7"/>
        <v>100</v>
      </c>
    </row>
    <row r="464" spans="1:7" x14ac:dyDescent="0.2">
      <c r="A464" s="217">
        <v>3421</v>
      </c>
      <c r="B464" s="384">
        <v>5221</v>
      </c>
      <c r="C464" s="200" t="s">
        <v>318</v>
      </c>
      <c r="D464" s="385">
        <v>0</v>
      </c>
      <c r="E464" s="362">
        <v>225.2</v>
      </c>
      <c r="F464" s="385">
        <v>225.2</v>
      </c>
      <c r="G464" s="219">
        <f t="shared" si="7"/>
        <v>100</v>
      </c>
    </row>
    <row r="465" spans="1:7" x14ac:dyDescent="0.2">
      <c r="A465" s="217">
        <v>3421</v>
      </c>
      <c r="B465" s="384">
        <v>5222</v>
      </c>
      <c r="C465" s="200" t="s">
        <v>275</v>
      </c>
      <c r="D465" s="385">
        <v>500</v>
      </c>
      <c r="E465" s="362">
        <v>2740.3000000000006</v>
      </c>
      <c r="F465" s="385">
        <v>2737.9259999999999</v>
      </c>
      <c r="G465" s="219">
        <f t="shared" si="7"/>
        <v>99.913367149582129</v>
      </c>
    </row>
    <row r="466" spans="1:7" x14ac:dyDescent="0.2">
      <c r="A466" s="217">
        <v>3421</v>
      </c>
      <c r="B466" s="384">
        <v>5229</v>
      </c>
      <c r="C466" s="200" t="s">
        <v>309</v>
      </c>
      <c r="D466" s="385">
        <v>2850</v>
      </c>
      <c r="E466" s="362">
        <v>0</v>
      </c>
      <c r="F466" s="385">
        <v>0</v>
      </c>
      <c r="G466" s="391" t="s">
        <v>205</v>
      </c>
    </row>
    <row r="467" spans="1:7" x14ac:dyDescent="0.2">
      <c r="A467" s="217">
        <v>3421</v>
      </c>
      <c r="B467" s="384">
        <v>5321</v>
      </c>
      <c r="C467" s="200" t="s">
        <v>274</v>
      </c>
      <c r="D467" s="385">
        <v>0</v>
      </c>
      <c r="E467" s="362">
        <v>558.4</v>
      </c>
      <c r="F467" s="385">
        <v>558.4</v>
      </c>
      <c r="G467" s="219">
        <f t="shared" si="7"/>
        <v>100</v>
      </c>
    </row>
    <row r="468" spans="1:7" x14ac:dyDescent="0.2">
      <c r="A468" s="217">
        <v>3421</v>
      </c>
      <c r="B468" s="384">
        <v>5331</v>
      </c>
      <c r="C468" s="200" t="s">
        <v>322</v>
      </c>
      <c r="D468" s="385">
        <v>0</v>
      </c>
      <c r="E468" s="362">
        <v>48</v>
      </c>
      <c r="F468" s="385">
        <v>48</v>
      </c>
      <c r="G468" s="219">
        <f t="shared" si="7"/>
        <v>100</v>
      </c>
    </row>
    <row r="469" spans="1:7" x14ac:dyDescent="0.2">
      <c r="A469" s="217">
        <v>3421</v>
      </c>
      <c r="B469" s="384">
        <v>5493</v>
      </c>
      <c r="C469" s="200" t="s">
        <v>346</v>
      </c>
      <c r="D469" s="385">
        <v>0</v>
      </c>
      <c r="E469" s="362">
        <v>482.88</v>
      </c>
      <c r="F469" s="385">
        <v>482.8716</v>
      </c>
      <c r="G469" s="219">
        <f t="shared" si="7"/>
        <v>99.998260437375734</v>
      </c>
    </row>
    <row r="470" spans="1:7" x14ac:dyDescent="0.2">
      <c r="A470" s="217">
        <v>3421</v>
      </c>
      <c r="B470" s="384">
        <v>5909</v>
      </c>
      <c r="C470" s="200" t="s">
        <v>251</v>
      </c>
      <c r="D470" s="385">
        <v>0</v>
      </c>
      <c r="E470" s="362">
        <v>40.18</v>
      </c>
      <c r="F470" s="385">
        <v>40.18</v>
      </c>
      <c r="G470" s="219">
        <f t="shared" si="7"/>
        <v>100</v>
      </c>
    </row>
    <row r="471" spans="1:7" x14ac:dyDescent="0.2">
      <c r="A471" s="218">
        <v>3421</v>
      </c>
      <c r="B471" s="383"/>
      <c r="C471" s="201" t="s">
        <v>142</v>
      </c>
      <c r="D471" s="381">
        <v>3875</v>
      </c>
      <c r="E471" s="377">
        <v>4194.9600000000009</v>
      </c>
      <c r="F471" s="381">
        <v>4192.5776000000005</v>
      </c>
      <c r="G471" s="389">
        <f t="shared" ref="G471:G534" si="8">F471/E471*100</f>
        <v>99.943208040124333</v>
      </c>
    </row>
    <row r="472" spans="1:7" x14ac:dyDescent="0.2">
      <c r="A472" s="217"/>
      <c r="B472" s="368"/>
      <c r="C472" s="200"/>
      <c r="D472" s="369"/>
      <c r="E472" s="369"/>
      <c r="F472" s="369"/>
      <c r="G472" s="219"/>
    </row>
    <row r="473" spans="1:7" x14ac:dyDescent="0.2">
      <c r="A473" s="387">
        <v>3429</v>
      </c>
      <c r="B473" s="382">
        <v>5222</v>
      </c>
      <c r="C473" s="375" t="s">
        <v>275</v>
      </c>
      <c r="D473" s="380">
        <v>0</v>
      </c>
      <c r="E473" s="376">
        <v>20</v>
      </c>
      <c r="F473" s="380">
        <v>20</v>
      </c>
      <c r="G473" s="388">
        <f t="shared" si="8"/>
        <v>100</v>
      </c>
    </row>
    <row r="474" spans="1:7" x14ac:dyDescent="0.2">
      <c r="A474" s="218">
        <v>3429</v>
      </c>
      <c r="B474" s="383"/>
      <c r="C474" s="201" t="s">
        <v>1182</v>
      </c>
      <c r="D474" s="381">
        <v>0</v>
      </c>
      <c r="E474" s="377">
        <v>20</v>
      </c>
      <c r="F474" s="381">
        <v>20</v>
      </c>
      <c r="G474" s="389">
        <f t="shared" si="8"/>
        <v>100</v>
      </c>
    </row>
    <row r="475" spans="1:7" x14ac:dyDescent="0.2">
      <c r="A475" s="217"/>
      <c r="B475" s="368"/>
      <c r="C475" s="200"/>
      <c r="D475" s="369"/>
      <c r="E475" s="369"/>
      <c r="F475" s="369"/>
      <c r="G475" s="219"/>
    </row>
    <row r="476" spans="1:7" x14ac:dyDescent="0.2">
      <c r="A476" s="387">
        <v>3522</v>
      </c>
      <c r="B476" s="382">
        <v>5166</v>
      </c>
      <c r="C476" s="375" t="s">
        <v>263</v>
      </c>
      <c r="D476" s="380">
        <v>50</v>
      </c>
      <c r="E476" s="376">
        <v>2342</v>
      </c>
      <c r="F476" s="380">
        <v>191.18</v>
      </c>
      <c r="G476" s="388">
        <f t="shared" si="8"/>
        <v>8.1631084543125532</v>
      </c>
    </row>
    <row r="477" spans="1:7" x14ac:dyDescent="0.2">
      <c r="A477" s="217">
        <v>3522</v>
      </c>
      <c r="B477" s="384">
        <v>5169</v>
      </c>
      <c r="C477" s="200" t="s">
        <v>262</v>
      </c>
      <c r="D477" s="385">
        <v>1300</v>
      </c>
      <c r="E477" s="362">
        <v>1914</v>
      </c>
      <c r="F477" s="385">
        <v>1291.07</v>
      </c>
      <c r="G477" s="219">
        <f t="shared" si="8"/>
        <v>67.454022988505741</v>
      </c>
    </row>
    <row r="478" spans="1:7" x14ac:dyDescent="0.2">
      <c r="A478" s="217">
        <v>3522</v>
      </c>
      <c r="B478" s="384">
        <v>5171</v>
      </c>
      <c r="C478" s="200" t="s">
        <v>284</v>
      </c>
      <c r="D478" s="385">
        <v>5533</v>
      </c>
      <c r="E478" s="362">
        <v>9533.01</v>
      </c>
      <c r="F478" s="385">
        <v>259.81966999999997</v>
      </c>
      <c r="G478" s="219">
        <f t="shared" si="8"/>
        <v>2.725473591237185</v>
      </c>
    </row>
    <row r="479" spans="1:7" x14ac:dyDescent="0.2">
      <c r="A479" s="217">
        <v>3522</v>
      </c>
      <c r="B479" s="384">
        <v>5192</v>
      </c>
      <c r="C479" s="200" t="s">
        <v>277</v>
      </c>
      <c r="D479" s="385">
        <v>0</v>
      </c>
      <c r="E479" s="362">
        <v>3</v>
      </c>
      <c r="F479" s="385">
        <v>2.5680000000000001</v>
      </c>
      <c r="G479" s="219">
        <f t="shared" si="8"/>
        <v>85.6</v>
      </c>
    </row>
    <row r="480" spans="1:7" x14ac:dyDescent="0.2">
      <c r="A480" s="217">
        <v>3522</v>
      </c>
      <c r="B480" s="384">
        <v>5213</v>
      </c>
      <c r="C480" s="200" t="s">
        <v>330</v>
      </c>
      <c r="D480" s="385">
        <v>0</v>
      </c>
      <c r="E480" s="362">
        <v>2910</v>
      </c>
      <c r="F480" s="385">
        <v>0</v>
      </c>
      <c r="G480" s="219">
        <f t="shared" si="8"/>
        <v>0</v>
      </c>
    </row>
    <row r="481" spans="1:7" x14ac:dyDescent="0.2">
      <c r="A481" s="217">
        <v>3522</v>
      </c>
      <c r="B481" s="384">
        <v>5331</v>
      </c>
      <c r="C481" s="200" t="s">
        <v>322</v>
      </c>
      <c r="D481" s="385">
        <v>92291</v>
      </c>
      <c r="E481" s="362">
        <v>110752.68999999999</v>
      </c>
      <c r="F481" s="385">
        <v>89814.974849999999</v>
      </c>
      <c r="G481" s="219">
        <f t="shared" si="8"/>
        <v>81.095073040663848</v>
      </c>
    </row>
    <row r="482" spans="1:7" x14ac:dyDescent="0.2">
      <c r="A482" s="217">
        <v>3522</v>
      </c>
      <c r="B482" s="384">
        <v>5336</v>
      </c>
      <c r="C482" s="200" t="s">
        <v>320</v>
      </c>
      <c r="D482" s="385">
        <v>0</v>
      </c>
      <c r="E482" s="362">
        <v>7387.49</v>
      </c>
      <c r="F482" s="385">
        <v>7387.4860700000008</v>
      </c>
      <c r="G482" s="219">
        <f t="shared" si="8"/>
        <v>99.999946801958458</v>
      </c>
    </row>
    <row r="483" spans="1:7" x14ac:dyDescent="0.2">
      <c r="A483" s="218">
        <v>3522</v>
      </c>
      <c r="B483" s="383"/>
      <c r="C483" s="201" t="s">
        <v>141</v>
      </c>
      <c r="D483" s="381">
        <v>99174</v>
      </c>
      <c r="E483" s="377">
        <v>134842.18999999997</v>
      </c>
      <c r="F483" s="381">
        <v>98947.098589999994</v>
      </c>
      <c r="G483" s="389">
        <f t="shared" si="8"/>
        <v>73.379925518860247</v>
      </c>
    </row>
    <row r="484" spans="1:7" x14ac:dyDescent="0.2">
      <c r="A484" s="217"/>
      <c r="B484" s="368"/>
      <c r="C484" s="200"/>
      <c r="D484" s="369"/>
      <c r="E484" s="369"/>
      <c r="F484" s="369"/>
      <c r="G484" s="219"/>
    </row>
    <row r="485" spans="1:7" x14ac:dyDescent="0.2">
      <c r="A485" s="387">
        <v>3523</v>
      </c>
      <c r="B485" s="382">
        <v>5169</v>
      </c>
      <c r="C485" s="375" t="s">
        <v>262</v>
      </c>
      <c r="D485" s="380">
        <v>0</v>
      </c>
      <c r="E485" s="376">
        <v>200</v>
      </c>
      <c r="F485" s="380">
        <v>0</v>
      </c>
      <c r="G485" s="388">
        <f t="shared" si="8"/>
        <v>0</v>
      </c>
    </row>
    <row r="486" spans="1:7" x14ac:dyDescent="0.2">
      <c r="A486" s="217">
        <v>3523</v>
      </c>
      <c r="B486" s="384">
        <v>5213</v>
      </c>
      <c r="C486" s="200" t="s">
        <v>330</v>
      </c>
      <c r="D486" s="385">
        <v>0</v>
      </c>
      <c r="E486" s="362">
        <v>15</v>
      </c>
      <c r="F486" s="385">
        <v>15</v>
      </c>
      <c r="G486" s="219">
        <f t="shared" si="8"/>
        <v>100</v>
      </c>
    </row>
    <row r="487" spans="1:7" x14ac:dyDescent="0.2">
      <c r="A487" s="217">
        <v>3523</v>
      </c>
      <c r="B487" s="384">
        <v>5331</v>
      </c>
      <c r="C487" s="200" t="s">
        <v>322</v>
      </c>
      <c r="D487" s="385">
        <v>6487</v>
      </c>
      <c r="E487" s="362">
        <v>6487</v>
      </c>
      <c r="F487" s="385">
        <v>6387</v>
      </c>
      <c r="G487" s="219">
        <f t="shared" si="8"/>
        <v>98.458455372283026</v>
      </c>
    </row>
    <row r="488" spans="1:7" x14ac:dyDescent="0.2">
      <c r="A488" s="218">
        <v>3523</v>
      </c>
      <c r="B488" s="383"/>
      <c r="C488" s="201" t="s">
        <v>224</v>
      </c>
      <c r="D488" s="381">
        <v>6487</v>
      </c>
      <c r="E488" s="377">
        <v>6702</v>
      </c>
      <c r="F488" s="381">
        <v>6402</v>
      </c>
      <c r="G488" s="389">
        <f t="shared" si="8"/>
        <v>95.5237242614145</v>
      </c>
    </row>
    <row r="489" spans="1:7" x14ac:dyDescent="0.2">
      <c r="A489" s="217"/>
      <c r="B489" s="368"/>
      <c r="C489" s="200"/>
      <c r="D489" s="369"/>
      <c r="E489" s="369"/>
      <c r="F489" s="369"/>
      <c r="G489" s="219"/>
    </row>
    <row r="490" spans="1:7" x14ac:dyDescent="0.2">
      <c r="A490" s="387">
        <v>3529</v>
      </c>
      <c r="B490" s="382">
        <v>5331</v>
      </c>
      <c r="C490" s="375" t="s">
        <v>322</v>
      </c>
      <c r="D490" s="380">
        <v>45026</v>
      </c>
      <c r="E490" s="376">
        <v>45026</v>
      </c>
      <c r="F490" s="380">
        <v>45026</v>
      </c>
      <c r="G490" s="388">
        <f t="shared" si="8"/>
        <v>100</v>
      </c>
    </row>
    <row r="491" spans="1:7" x14ac:dyDescent="0.2">
      <c r="A491" s="218">
        <v>3529</v>
      </c>
      <c r="B491" s="383"/>
      <c r="C491" s="201" t="s">
        <v>355</v>
      </c>
      <c r="D491" s="381">
        <v>45026</v>
      </c>
      <c r="E491" s="377">
        <v>45026</v>
      </c>
      <c r="F491" s="381">
        <v>45026</v>
      </c>
      <c r="G491" s="389">
        <f t="shared" si="8"/>
        <v>100</v>
      </c>
    </row>
    <row r="492" spans="1:7" x14ac:dyDescent="0.2">
      <c r="A492" s="217"/>
      <c r="B492" s="368"/>
      <c r="C492" s="200"/>
      <c r="D492" s="369"/>
      <c r="E492" s="369"/>
      <c r="F492" s="369"/>
      <c r="G492" s="219"/>
    </row>
    <row r="493" spans="1:7" x14ac:dyDescent="0.2">
      <c r="A493" s="387">
        <v>3531</v>
      </c>
      <c r="B493" s="382">
        <v>5319</v>
      </c>
      <c r="C493" s="375" t="s">
        <v>316</v>
      </c>
      <c r="D493" s="380">
        <v>0</v>
      </c>
      <c r="E493" s="376">
        <v>50</v>
      </c>
      <c r="F493" s="380">
        <v>50</v>
      </c>
      <c r="G493" s="388">
        <f t="shared" si="8"/>
        <v>100</v>
      </c>
    </row>
    <row r="494" spans="1:7" x14ac:dyDescent="0.2">
      <c r="A494" s="218">
        <v>3531</v>
      </c>
      <c r="B494" s="383"/>
      <c r="C494" s="201" t="s">
        <v>354</v>
      </c>
      <c r="D494" s="381">
        <v>0</v>
      </c>
      <c r="E494" s="377">
        <v>50</v>
      </c>
      <c r="F494" s="381">
        <v>50</v>
      </c>
      <c r="G494" s="389">
        <f t="shared" si="8"/>
        <v>100</v>
      </c>
    </row>
    <row r="495" spans="1:7" x14ac:dyDescent="0.2">
      <c r="A495" s="217"/>
      <c r="B495" s="368"/>
      <c r="C495" s="200"/>
      <c r="D495" s="369"/>
      <c r="E495" s="369"/>
      <c r="F495" s="369"/>
      <c r="G495" s="219"/>
    </row>
    <row r="496" spans="1:7" x14ac:dyDescent="0.2">
      <c r="A496" s="387">
        <v>3533</v>
      </c>
      <c r="B496" s="382">
        <v>5167</v>
      </c>
      <c r="C496" s="375" t="s">
        <v>286</v>
      </c>
      <c r="D496" s="380">
        <v>0</v>
      </c>
      <c r="E496" s="376">
        <v>7.26</v>
      </c>
      <c r="F496" s="380">
        <v>7.26</v>
      </c>
      <c r="G496" s="388">
        <f t="shared" si="8"/>
        <v>100</v>
      </c>
    </row>
    <row r="497" spans="1:7" x14ac:dyDescent="0.2">
      <c r="A497" s="217">
        <v>3533</v>
      </c>
      <c r="B497" s="384">
        <v>5169</v>
      </c>
      <c r="C497" s="200" t="s">
        <v>262</v>
      </c>
      <c r="D497" s="385">
        <v>500</v>
      </c>
      <c r="E497" s="362">
        <v>400</v>
      </c>
      <c r="F497" s="385">
        <v>130.26900000000001</v>
      </c>
      <c r="G497" s="219">
        <f t="shared" si="8"/>
        <v>32.567250000000001</v>
      </c>
    </row>
    <row r="498" spans="1:7" x14ac:dyDescent="0.2">
      <c r="A498" s="217">
        <v>3533</v>
      </c>
      <c r="B498" s="384">
        <v>5331</v>
      </c>
      <c r="C498" s="200" t="s">
        <v>322</v>
      </c>
      <c r="D498" s="385">
        <v>373331</v>
      </c>
      <c r="E498" s="362">
        <v>373331</v>
      </c>
      <c r="F498" s="385">
        <v>373331</v>
      </c>
      <c r="G498" s="219">
        <f t="shared" si="8"/>
        <v>100</v>
      </c>
    </row>
    <row r="499" spans="1:7" x14ac:dyDescent="0.2">
      <c r="A499" s="217">
        <v>3533</v>
      </c>
      <c r="B499" s="384">
        <v>5336</v>
      </c>
      <c r="C499" s="200" t="s">
        <v>320</v>
      </c>
      <c r="D499" s="385">
        <v>0</v>
      </c>
      <c r="E499" s="362">
        <v>12133.11</v>
      </c>
      <c r="F499" s="385">
        <v>12133.11</v>
      </c>
      <c r="G499" s="219">
        <f t="shared" si="8"/>
        <v>100</v>
      </c>
    </row>
    <row r="500" spans="1:7" x14ac:dyDescent="0.2">
      <c r="A500" s="218">
        <v>3533</v>
      </c>
      <c r="B500" s="383"/>
      <c r="C500" s="201" t="s">
        <v>140</v>
      </c>
      <c r="D500" s="381">
        <v>373831</v>
      </c>
      <c r="E500" s="377">
        <v>385871.37</v>
      </c>
      <c r="F500" s="381">
        <v>385601.63899999997</v>
      </c>
      <c r="G500" s="389">
        <f t="shared" si="8"/>
        <v>99.930098208633609</v>
      </c>
    </row>
    <row r="501" spans="1:7" x14ac:dyDescent="0.2">
      <c r="A501" s="217"/>
      <c r="B501" s="368"/>
      <c r="C501" s="200"/>
      <c r="D501" s="369"/>
      <c r="E501" s="369"/>
      <c r="F501" s="369"/>
      <c r="G501" s="219"/>
    </row>
    <row r="502" spans="1:7" x14ac:dyDescent="0.2">
      <c r="A502" s="387">
        <v>3541</v>
      </c>
      <c r="B502" s="382">
        <v>5169</v>
      </c>
      <c r="C502" s="375" t="s">
        <v>262</v>
      </c>
      <c r="D502" s="380">
        <v>90</v>
      </c>
      <c r="E502" s="376">
        <v>94.72</v>
      </c>
      <c r="F502" s="380">
        <v>94.715999999999994</v>
      </c>
      <c r="G502" s="388">
        <f t="shared" si="8"/>
        <v>99.995777027027017</v>
      </c>
    </row>
    <row r="503" spans="1:7" x14ac:dyDescent="0.2">
      <c r="A503" s="217">
        <v>3541</v>
      </c>
      <c r="B503" s="384">
        <v>5194</v>
      </c>
      <c r="C503" s="200" t="s">
        <v>276</v>
      </c>
      <c r="D503" s="385">
        <v>30</v>
      </c>
      <c r="E503" s="362">
        <v>0</v>
      </c>
      <c r="F503" s="385">
        <v>0</v>
      </c>
      <c r="G503" s="391" t="s">
        <v>205</v>
      </c>
    </row>
    <row r="504" spans="1:7" x14ac:dyDescent="0.2">
      <c r="A504" s="217">
        <v>3541</v>
      </c>
      <c r="B504" s="384">
        <v>5213</v>
      </c>
      <c r="C504" s="200" t="s">
        <v>330</v>
      </c>
      <c r="D504" s="385">
        <v>0</v>
      </c>
      <c r="E504" s="362">
        <v>162.4</v>
      </c>
      <c r="F504" s="385">
        <v>162.4</v>
      </c>
      <c r="G504" s="219">
        <f t="shared" si="8"/>
        <v>100</v>
      </c>
    </row>
    <row r="505" spans="1:7" x14ac:dyDescent="0.2">
      <c r="A505" s="217">
        <v>3541</v>
      </c>
      <c r="B505" s="384">
        <v>5221</v>
      </c>
      <c r="C505" s="200" t="s">
        <v>318</v>
      </c>
      <c r="D505" s="385">
        <v>0</v>
      </c>
      <c r="E505" s="362">
        <v>54</v>
      </c>
      <c r="F505" s="385">
        <v>54</v>
      </c>
      <c r="G505" s="219">
        <f t="shared" si="8"/>
        <v>100</v>
      </c>
    </row>
    <row r="506" spans="1:7" x14ac:dyDescent="0.2">
      <c r="A506" s="217">
        <v>3541</v>
      </c>
      <c r="B506" s="384">
        <v>5222</v>
      </c>
      <c r="C506" s="200" t="s">
        <v>275</v>
      </c>
      <c r="D506" s="385">
        <v>0</v>
      </c>
      <c r="E506" s="362">
        <v>290.8</v>
      </c>
      <c r="F506" s="385">
        <v>290.8</v>
      </c>
      <c r="G506" s="219">
        <f t="shared" si="8"/>
        <v>100</v>
      </c>
    </row>
    <row r="507" spans="1:7" x14ac:dyDescent="0.2">
      <c r="A507" s="217">
        <v>3541</v>
      </c>
      <c r="B507" s="384">
        <v>5223</v>
      </c>
      <c r="C507" s="200" t="s">
        <v>319</v>
      </c>
      <c r="D507" s="385">
        <v>0</v>
      </c>
      <c r="E507" s="362">
        <v>190.4</v>
      </c>
      <c r="F507" s="385">
        <v>190.4</v>
      </c>
      <c r="G507" s="219">
        <f t="shared" si="8"/>
        <v>100</v>
      </c>
    </row>
    <row r="508" spans="1:7" x14ac:dyDescent="0.2">
      <c r="A508" s="217">
        <v>3541</v>
      </c>
      <c r="B508" s="384">
        <v>5229</v>
      </c>
      <c r="C508" s="200" t="s">
        <v>309</v>
      </c>
      <c r="D508" s="385">
        <v>2000</v>
      </c>
      <c r="E508" s="362">
        <v>219.9</v>
      </c>
      <c r="F508" s="385">
        <v>219.9</v>
      </c>
      <c r="G508" s="219">
        <f t="shared" si="8"/>
        <v>100</v>
      </c>
    </row>
    <row r="509" spans="1:7" x14ac:dyDescent="0.2">
      <c r="A509" s="217">
        <v>3541</v>
      </c>
      <c r="B509" s="384">
        <v>5321</v>
      </c>
      <c r="C509" s="200" t="s">
        <v>274</v>
      </c>
      <c r="D509" s="385">
        <v>0</v>
      </c>
      <c r="E509" s="362">
        <v>820.3</v>
      </c>
      <c r="F509" s="385">
        <v>820.3</v>
      </c>
      <c r="G509" s="219">
        <f t="shared" si="8"/>
        <v>100</v>
      </c>
    </row>
    <row r="510" spans="1:7" x14ac:dyDescent="0.2">
      <c r="A510" s="217">
        <v>3541</v>
      </c>
      <c r="B510" s="384">
        <v>5331</v>
      </c>
      <c r="C510" s="200" t="s">
        <v>322</v>
      </c>
      <c r="D510" s="385">
        <v>0</v>
      </c>
      <c r="E510" s="362">
        <v>412.19999999999993</v>
      </c>
      <c r="F510" s="385">
        <v>412.19999999999993</v>
      </c>
      <c r="G510" s="219">
        <f t="shared" si="8"/>
        <v>100</v>
      </c>
    </row>
    <row r="511" spans="1:7" x14ac:dyDescent="0.2">
      <c r="A511" s="217">
        <v>3541</v>
      </c>
      <c r="B511" s="384">
        <v>5336</v>
      </c>
      <c r="C511" s="200" t="s">
        <v>320</v>
      </c>
      <c r="D511" s="385">
        <v>0</v>
      </c>
      <c r="E511" s="362">
        <v>355.40999999999997</v>
      </c>
      <c r="F511" s="385">
        <v>350.49799999999999</v>
      </c>
      <c r="G511" s="219">
        <f t="shared" si="8"/>
        <v>98.617934216820018</v>
      </c>
    </row>
    <row r="512" spans="1:7" x14ac:dyDescent="0.2">
      <c r="A512" s="218">
        <v>3541</v>
      </c>
      <c r="B512" s="383"/>
      <c r="C512" s="201" t="s">
        <v>353</v>
      </c>
      <c r="D512" s="381">
        <v>2120</v>
      </c>
      <c r="E512" s="377">
        <v>2600.1299999999997</v>
      </c>
      <c r="F512" s="381">
        <v>2595.2139999999999</v>
      </c>
      <c r="G512" s="389">
        <f t="shared" si="8"/>
        <v>99.810932530296569</v>
      </c>
    </row>
    <row r="513" spans="1:7" x14ac:dyDescent="0.2">
      <c r="A513" s="217"/>
      <c r="B513" s="368"/>
      <c r="C513" s="200"/>
      <c r="D513" s="369"/>
      <c r="E513" s="369"/>
      <c r="F513" s="369"/>
      <c r="G513" s="219"/>
    </row>
    <row r="514" spans="1:7" x14ac:dyDescent="0.2">
      <c r="A514" s="387">
        <v>3549</v>
      </c>
      <c r="B514" s="382">
        <v>5212</v>
      </c>
      <c r="C514" s="375" t="s">
        <v>337</v>
      </c>
      <c r="D514" s="380">
        <v>1000</v>
      </c>
      <c r="E514" s="376">
        <v>746.17000000000007</v>
      </c>
      <c r="F514" s="380">
        <v>306.85000000000002</v>
      </c>
      <c r="G514" s="388">
        <f t="shared" si="8"/>
        <v>41.123336505085973</v>
      </c>
    </row>
    <row r="515" spans="1:7" x14ac:dyDescent="0.2">
      <c r="A515" s="217">
        <v>3549</v>
      </c>
      <c r="B515" s="384">
        <v>5213</v>
      </c>
      <c r="C515" s="200" t="s">
        <v>330</v>
      </c>
      <c r="D515" s="385">
        <v>0</v>
      </c>
      <c r="E515" s="362">
        <v>328.83</v>
      </c>
      <c r="F515" s="385">
        <v>303.83</v>
      </c>
      <c r="G515" s="219">
        <f t="shared" si="8"/>
        <v>92.397287352127236</v>
      </c>
    </row>
    <row r="516" spans="1:7" x14ac:dyDescent="0.2">
      <c r="A516" s="217">
        <v>3549</v>
      </c>
      <c r="B516" s="384">
        <v>5221</v>
      </c>
      <c r="C516" s="200" t="s">
        <v>318</v>
      </c>
      <c r="D516" s="385">
        <v>0</v>
      </c>
      <c r="E516" s="362">
        <v>440</v>
      </c>
      <c r="F516" s="385">
        <v>440</v>
      </c>
      <c r="G516" s="219">
        <f t="shared" si="8"/>
        <v>100</v>
      </c>
    </row>
    <row r="517" spans="1:7" x14ac:dyDescent="0.2">
      <c r="A517" s="217">
        <v>3549</v>
      </c>
      <c r="B517" s="384">
        <v>5222</v>
      </c>
      <c r="C517" s="200" t="s">
        <v>275</v>
      </c>
      <c r="D517" s="385">
        <v>0</v>
      </c>
      <c r="E517" s="362">
        <v>453.23</v>
      </c>
      <c r="F517" s="385">
        <v>432.3</v>
      </c>
      <c r="G517" s="219">
        <f t="shared" si="8"/>
        <v>95.382035611058399</v>
      </c>
    </row>
    <row r="518" spans="1:7" x14ac:dyDescent="0.2">
      <c r="A518" s="217">
        <v>3549</v>
      </c>
      <c r="B518" s="384">
        <v>5223</v>
      </c>
      <c r="C518" s="200" t="s">
        <v>319</v>
      </c>
      <c r="D518" s="385">
        <v>0</v>
      </c>
      <c r="E518" s="362">
        <v>832.9</v>
      </c>
      <c r="F518" s="385">
        <v>832.9</v>
      </c>
      <c r="G518" s="219">
        <f t="shared" si="8"/>
        <v>100</v>
      </c>
    </row>
    <row r="519" spans="1:7" x14ac:dyDescent="0.2">
      <c r="A519" s="217">
        <v>3549</v>
      </c>
      <c r="B519" s="384">
        <v>5229</v>
      </c>
      <c r="C519" s="200" t="s">
        <v>309</v>
      </c>
      <c r="D519" s="385">
        <v>2000</v>
      </c>
      <c r="E519" s="362">
        <v>14.8</v>
      </c>
      <c r="F519" s="385">
        <v>0</v>
      </c>
      <c r="G519" s="219">
        <f t="shared" si="8"/>
        <v>0</v>
      </c>
    </row>
    <row r="520" spans="1:7" x14ac:dyDescent="0.2">
      <c r="A520" s="218">
        <v>3549</v>
      </c>
      <c r="B520" s="383"/>
      <c r="C520" s="201" t="s">
        <v>352</v>
      </c>
      <c r="D520" s="381">
        <v>3000</v>
      </c>
      <c r="E520" s="377">
        <v>2815.9300000000003</v>
      </c>
      <c r="F520" s="381">
        <v>2315.88</v>
      </c>
      <c r="G520" s="389">
        <f t="shared" si="8"/>
        <v>82.242101188594887</v>
      </c>
    </row>
    <row r="521" spans="1:7" x14ac:dyDescent="0.2">
      <c r="A521" s="217"/>
      <c r="B521" s="368"/>
      <c r="C521" s="200"/>
      <c r="D521" s="369"/>
      <c r="E521" s="369"/>
      <c r="F521" s="369"/>
      <c r="G521" s="219"/>
    </row>
    <row r="522" spans="1:7" x14ac:dyDescent="0.2">
      <c r="A522" s="387">
        <v>3599</v>
      </c>
      <c r="B522" s="382">
        <v>5021</v>
      </c>
      <c r="C522" s="375" t="s">
        <v>305</v>
      </c>
      <c r="D522" s="380">
        <v>200</v>
      </c>
      <c r="E522" s="376">
        <v>1424.25</v>
      </c>
      <c r="F522" s="380">
        <v>867.6</v>
      </c>
      <c r="G522" s="388">
        <f t="shared" si="8"/>
        <v>60.916271721958928</v>
      </c>
    </row>
    <row r="523" spans="1:7" x14ac:dyDescent="0.2">
      <c r="A523" s="217">
        <v>3599</v>
      </c>
      <c r="B523" s="384">
        <v>5137</v>
      </c>
      <c r="C523" s="200" t="s">
        <v>266</v>
      </c>
      <c r="D523" s="385">
        <v>0</v>
      </c>
      <c r="E523" s="362">
        <v>313.27</v>
      </c>
      <c r="F523" s="385">
        <v>313.25690000000003</v>
      </c>
      <c r="G523" s="219">
        <f t="shared" si="8"/>
        <v>99.995818303699707</v>
      </c>
    </row>
    <row r="524" spans="1:7" x14ac:dyDescent="0.2">
      <c r="A524" s="217">
        <v>3599</v>
      </c>
      <c r="B524" s="384">
        <v>5139</v>
      </c>
      <c r="C524" s="200" t="s">
        <v>265</v>
      </c>
      <c r="D524" s="385">
        <v>0</v>
      </c>
      <c r="E524" s="362">
        <v>327.74</v>
      </c>
      <c r="F524" s="385">
        <v>326.78469999999999</v>
      </c>
      <c r="G524" s="219">
        <f t="shared" si="8"/>
        <v>99.70851894794653</v>
      </c>
    </row>
    <row r="525" spans="1:7" x14ac:dyDescent="0.2">
      <c r="A525" s="217">
        <v>3599</v>
      </c>
      <c r="B525" s="384">
        <v>5162</v>
      </c>
      <c r="C525" s="200" t="s">
        <v>287</v>
      </c>
      <c r="D525" s="385">
        <v>0</v>
      </c>
      <c r="E525" s="362">
        <v>30</v>
      </c>
      <c r="F525" s="385">
        <v>14.52</v>
      </c>
      <c r="G525" s="219">
        <f t="shared" si="8"/>
        <v>48.4</v>
      </c>
    </row>
    <row r="526" spans="1:7" x14ac:dyDescent="0.2">
      <c r="A526" s="217">
        <v>3599</v>
      </c>
      <c r="B526" s="384">
        <v>5164</v>
      </c>
      <c r="C526" s="200" t="s">
        <v>264</v>
      </c>
      <c r="D526" s="385">
        <v>0</v>
      </c>
      <c r="E526" s="362">
        <v>18</v>
      </c>
      <c r="F526" s="385">
        <v>17.956</v>
      </c>
      <c r="G526" s="219">
        <f t="shared" si="8"/>
        <v>99.75555555555556</v>
      </c>
    </row>
    <row r="527" spans="1:7" x14ac:dyDescent="0.2">
      <c r="A527" s="217">
        <v>3599</v>
      </c>
      <c r="B527" s="384">
        <v>5166</v>
      </c>
      <c r="C527" s="200" t="s">
        <v>263</v>
      </c>
      <c r="D527" s="385">
        <v>3050</v>
      </c>
      <c r="E527" s="362">
        <v>430.69</v>
      </c>
      <c r="F527" s="385">
        <v>267.613</v>
      </c>
      <c r="G527" s="219">
        <f t="shared" si="8"/>
        <v>62.135874991293036</v>
      </c>
    </row>
    <row r="528" spans="1:7" x14ac:dyDescent="0.2">
      <c r="A528" s="217">
        <v>3599</v>
      </c>
      <c r="B528" s="384">
        <v>5168</v>
      </c>
      <c r="C528" s="200" t="s">
        <v>285</v>
      </c>
      <c r="D528" s="385">
        <v>3301</v>
      </c>
      <c r="E528" s="362">
        <v>4302.1100000000006</v>
      </c>
      <c r="F528" s="385">
        <v>3773.1115199999999</v>
      </c>
      <c r="G528" s="219">
        <f t="shared" si="8"/>
        <v>87.703743511904605</v>
      </c>
    </row>
    <row r="529" spans="1:7" x14ac:dyDescent="0.2">
      <c r="A529" s="217">
        <v>3599</v>
      </c>
      <c r="B529" s="384">
        <v>5169</v>
      </c>
      <c r="C529" s="200" t="s">
        <v>262</v>
      </c>
      <c r="D529" s="385">
        <v>16300</v>
      </c>
      <c r="E529" s="362">
        <v>18067.61</v>
      </c>
      <c r="F529" s="385">
        <v>16445.151599999997</v>
      </c>
      <c r="G529" s="219">
        <f t="shared" si="8"/>
        <v>91.020071830197779</v>
      </c>
    </row>
    <row r="530" spans="1:7" x14ac:dyDescent="0.2">
      <c r="A530" s="217">
        <v>3599</v>
      </c>
      <c r="B530" s="384">
        <v>5175</v>
      </c>
      <c r="C530" s="200" t="s">
        <v>261</v>
      </c>
      <c r="D530" s="385">
        <v>150</v>
      </c>
      <c r="E530" s="362">
        <v>219</v>
      </c>
      <c r="F530" s="385">
        <v>180.86500000000001</v>
      </c>
      <c r="G530" s="219">
        <f t="shared" si="8"/>
        <v>82.586757990867582</v>
      </c>
    </row>
    <row r="531" spans="1:7" x14ac:dyDescent="0.2">
      <c r="A531" s="217">
        <v>3599</v>
      </c>
      <c r="B531" s="384">
        <v>5179</v>
      </c>
      <c r="C531" s="200" t="s">
        <v>280</v>
      </c>
      <c r="D531" s="385">
        <v>0</v>
      </c>
      <c r="E531" s="362">
        <v>214.89</v>
      </c>
      <c r="F531" s="385">
        <v>193.5</v>
      </c>
      <c r="G531" s="219">
        <f t="shared" si="8"/>
        <v>90.04607008236772</v>
      </c>
    </row>
    <row r="532" spans="1:7" x14ac:dyDescent="0.2">
      <c r="A532" s="217">
        <v>3599</v>
      </c>
      <c r="B532" s="384">
        <v>5191</v>
      </c>
      <c r="C532" s="200" t="s">
        <v>278</v>
      </c>
      <c r="D532" s="385">
        <v>0</v>
      </c>
      <c r="E532" s="362">
        <v>5.5</v>
      </c>
      <c r="F532" s="385">
        <v>5.4331000000000005</v>
      </c>
      <c r="G532" s="219">
        <f t="shared" si="8"/>
        <v>98.783636363636376</v>
      </c>
    </row>
    <row r="533" spans="1:7" x14ac:dyDescent="0.2">
      <c r="A533" s="217">
        <v>3599</v>
      </c>
      <c r="B533" s="384">
        <v>5192</v>
      </c>
      <c r="C533" s="200" t="s">
        <v>277</v>
      </c>
      <c r="D533" s="385">
        <v>0</v>
      </c>
      <c r="E533" s="362">
        <v>2105.9499999999998</v>
      </c>
      <c r="F533" s="385">
        <v>0</v>
      </c>
      <c r="G533" s="219">
        <f t="shared" si="8"/>
        <v>0</v>
      </c>
    </row>
    <row r="534" spans="1:7" x14ac:dyDescent="0.2">
      <c r="A534" s="217">
        <v>3599</v>
      </c>
      <c r="B534" s="384">
        <v>5212</v>
      </c>
      <c r="C534" s="200" t="s">
        <v>337</v>
      </c>
      <c r="D534" s="385">
        <v>0</v>
      </c>
      <c r="E534" s="362">
        <v>326</v>
      </c>
      <c r="F534" s="385">
        <v>326</v>
      </c>
      <c r="G534" s="219">
        <f t="shared" si="8"/>
        <v>100</v>
      </c>
    </row>
    <row r="535" spans="1:7" x14ac:dyDescent="0.2">
      <c r="A535" s="217">
        <v>3599</v>
      </c>
      <c r="B535" s="384">
        <v>5213</v>
      </c>
      <c r="C535" s="200" t="s">
        <v>330</v>
      </c>
      <c r="D535" s="385">
        <v>0</v>
      </c>
      <c r="E535" s="362">
        <v>70</v>
      </c>
      <c r="F535" s="385">
        <v>70</v>
      </c>
      <c r="G535" s="219">
        <f t="shared" ref="G535:G598" si="9">F535/E535*100</f>
        <v>100</v>
      </c>
    </row>
    <row r="536" spans="1:7" x14ac:dyDescent="0.2">
      <c r="A536" s="217">
        <v>3599</v>
      </c>
      <c r="B536" s="384">
        <v>5221</v>
      </c>
      <c r="C536" s="200" t="s">
        <v>318</v>
      </c>
      <c r="D536" s="385">
        <v>0</v>
      </c>
      <c r="E536" s="362">
        <v>30</v>
      </c>
      <c r="F536" s="385">
        <v>30</v>
      </c>
      <c r="G536" s="219">
        <f t="shared" si="9"/>
        <v>100</v>
      </c>
    </row>
    <row r="537" spans="1:7" x14ac:dyDescent="0.2">
      <c r="A537" s="217">
        <v>3599</v>
      </c>
      <c r="B537" s="384">
        <v>5222</v>
      </c>
      <c r="C537" s="200" t="s">
        <v>275</v>
      </c>
      <c r="D537" s="385">
        <v>0</v>
      </c>
      <c r="E537" s="362">
        <v>139</v>
      </c>
      <c r="F537" s="385">
        <v>139</v>
      </c>
      <c r="G537" s="219">
        <f t="shared" si="9"/>
        <v>100</v>
      </c>
    </row>
    <row r="538" spans="1:7" x14ac:dyDescent="0.2">
      <c r="A538" s="217">
        <v>3599</v>
      </c>
      <c r="B538" s="384">
        <v>5229</v>
      </c>
      <c r="C538" s="200" t="s">
        <v>309</v>
      </c>
      <c r="D538" s="385">
        <v>1500</v>
      </c>
      <c r="E538" s="362">
        <v>36.479999999999997</v>
      </c>
      <c r="F538" s="385">
        <v>0</v>
      </c>
      <c r="G538" s="219">
        <f t="shared" si="9"/>
        <v>0</v>
      </c>
    </row>
    <row r="539" spans="1:7" x14ac:dyDescent="0.2">
      <c r="A539" s="217">
        <v>3599</v>
      </c>
      <c r="B539" s="384">
        <v>5321</v>
      </c>
      <c r="C539" s="200" t="s">
        <v>274</v>
      </c>
      <c r="D539" s="385">
        <v>7680</v>
      </c>
      <c r="E539" s="362">
        <v>7680</v>
      </c>
      <c r="F539" s="385">
        <v>6069.21</v>
      </c>
      <c r="G539" s="219">
        <f t="shared" si="9"/>
        <v>79.026171874999989</v>
      </c>
    </row>
    <row r="540" spans="1:7" x14ac:dyDescent="0.2">
      <c r="A540" s="217">
        <v>3599</v>
      </c>
      <c r="B540" s="384">
        <v>5332</v>
      </c>
      <c r="C540" s="200" t="s">
        <v>349</v>
      </c>
      <c r="D540" s="385">
        <v>0</v>
      </c>
      <c r="E540" s="362">
        <v>30</v>
      </c>
      <c r="F540" s="385">
        <v>30</v>
      </c>
      <c r="G540" s="219">
        <f t="shared" si="9"/>
        <v>100</v>
      </c>
    </row>
    <row r="541" spans="1:7" x14ac:dyDescent="0.2">
      <c r="A541" s="218">
        <v>3599</v>
      </c>
      <c r="B541" s="383"/>
      <c r="C541" s="201" t="s">
        <v>139</v>
      </c>
      <c r="D541" s="381">
        <v>32181</v>
      </c>
      <c r="E541" s="377">
        <v>35770.490000000005</v>
      </c>
      <c r="F541" s="381">
        <v>29070.001819999998</v>
      </c>
      <c r="G541" s="389">
        <f t="shared" si="9"/>
        <v>81.268111843030368</v>
      </c>
    </row>
    <row r="542" spans="1:7" x14ac:dyDescent="0.2">
      <c r="A542" s="217"/>
      <c r="B542" s="368"/>
      <c r="C542" s="200"/>
      <c r="D542" s="369"/>
      <c r="E542" s="369"/>
      <c r="F542" s="369"/>
      <c r="G542" s="219"/>
    </row>
    <row r="543" spans="1:7" x14ac:dyDescent="0.2">
      <c r="A543" s="387">
        <v>3635</v>
      </c>
      <c r="B543" s="382">
        <v>5166</v>
      </c>
      <c r="C543" s="375" t="s">
        <v>263</v>
      </c>
      <c r="D543" s="380">
        <v>300</v>
      </c>
      <c r="E543" s="376">
        <v>300</v>
      </c>
      <c r="F543" s="380">
        <v>10</v>
      </c>
      <c r="G543" s="388">
        <f t="shared" si="9"/>
        <v>3.3333333333333335</v>
      </c>
    </row>
    <row r="544" spans="1:7" x14ac:dyDescent="0.2">
      <c r="A544" s="217">
        <v>3635</v>
      </c>
      <c r="B544" s="384">
        <v>5169</v>
      </c>
      <c r="C544" s="200" t="s">
        <v>262</v>
      </c>
      <c r="D544" s="385">
        <v>1900</v>
      </c>
      <c r="E544" s="362">
        <v>4938.2</v>
      </c>
      <c r="F544" s="385">
        <v>302.5</v>
      </c>
      <c r="G544" s="219">
        <f t="shared" si="9"/>
        <v>6.1257138228504315</v>
      </c>
    </row>
    <row r="545" spans="1:7" x14ac:dyDescent="0.2">
      <c r="A545" s="218">
        <v>3635</v>
      </c>
      <c r="B545" s="383"/>
      <c r="C545" s="201" t="s">
        <v>223</v>
      </c>
      <c r="D545" s="381">
        <v>2200</v>
      </c>
      <c r="E545" s="377">
        <v>5238.2</v>
      </c>
      <c r="F545" s="381">
        <v>312.5</v>
      </c>
      <c r="G545" s="389">
        <f t="shared" si="9"/>
        <v>5.9657897751135893</v>
      </c>
    </row>
    <row r="546" spans="1:7" x14ac:dyDescent="0.2">
      <c r="A546" s="217"/>
      <c r="B546" s="368"/>
      <c r="C546" s="200"/>
      <c r="D546" s="369"/>
      <c r="E546" s="369"/>
      <c r="F546" s="369"/>
      <c r="G546" s="219"/>
    </row>
    <row r="547" spans="1:7" x14ac:dyDescent="0.2">
      <c r="A547" s="387">
        <v>3636</v>
      </c>
      <c r="B547" s="382">
        <v>5021</v>
      </c>
      <c r="C547" s="375" t="s">
        <v>305</v>
      </c>
      <c r="D547" s="380">
        <v>0</v>
      </c>
      <c r="E547" s="376">
        <v>149.26</v>
      </c>
      <c r="F547" s="380">
        <v>0</v>
      </c>
      <c r="G547" s="388">
        <f t="shared" si="9"/>
        <v>0</v>
      </c>
    </row>
    <row r="548" spans="1:7" x14ac:dyDescent="0.2">
      <c r="A548" s="217">
        <v>3636</v>
      </c>
      <c r="B548" s="384">
        <v>5031</v>
      </c>
      <c r="C548" s="200" t="s">
        <v>303</v>
      </c>
      <c r="D548" s="385">
        <v>0</v>
      </c>
      <c r="E548" s="362">
        <v>37.31</v>
      </c>
      <c r="F548" s="385">
        <v>0</v>
      </c>
      <c r="G548" s="219">
        <f t="shared" si="9"/>
        <v>0</v>
      </c>
    </row>
    <row r="549" spans="1:7" x14ac:dyDescent="0.2">
      <c r="A549" s="217">
        <v>3636</v>
      </c>
      <c r="B549" s="384">
        <v>5032</v>
      </c>
      <c r="C549" s="200" t="s">
        <v>302</v>
      </c>
      <c r="D549" s="385">
        <v>0</v>
      </c>
      <c r="E549" s="362">
        <v>13.43</v>
      </c>
      <c r="F549" s="385">
        <v>0</v>
      </c>
      <c r="G549" s="219">
        <f t="shared" si="9"/>
        <v>0</v>
      </c>
    </row>
    <row r="550" spans="1:7" x14ac:dyDescent="0.2">
      <c r="A550" s="217">
        <v>3636</v>
      </c>
      <c r="B550" s="384">
        <v>5166</v>
      </c>
      <c r="C550" s="200" t="s">
        <v>263</v>
      </c>
      <c r="D550" s="385">
        <v>1200</v>
      </c>
      <c r="E550" s="362">
        <v>1200</v>
      </c>
      <c r="F550" s="385">
        <v>850.20650000000001</v>
      </c>
      <c r="G550" s="219">
        <f t="shared" si="9"/>
        <v>70.850541666666672</v>
      </c>
    </row>
    <row r="551" spans="1:7" x14ac:dyDescent="0.2">
      <c r="A551" s="217">
        <v>3636</v>
      </c>
      <c r="B551" s="384">
        <v>5169</v>
      </c>
      <c r="C551" s="200" t="s">
        <v>262</v>
      </c>
      <c r="D551" s="385">
        <v>200</v>
      </c>
      <c r="E551" s="362">
        <v>100</v>
      </c>
      <c r="F551" s="385">
        <v>0</v>
      </c>
      <c r="G551" s="219">
        <f t="shared" si="9"/>
        <v>0</v>
      </c>
    </row>
    <row r="552" spans="1:7" x14ac:dyDescent="0.2">
      <c r="A552" s="217">
        <v>3636</v>
      </c>
      <c r="B552" s="384">
        <v>5213</v>
      </c>
      <c r="C552" s="200" t="s">
        <v>330</v>
      </c>
      <c r="D552" s="385">
        <v>28000</v>
      </c>
      <c r="E552" s="362">
        <v>40911.969999999994</v>
      </c>
      <c r="F552" s="385">
        <v>13952.442660000001</v>
      </c>
      <c r="G552" s="219">
        <f t="shared" si="9"/>
        <v>34.103570813138553</v>
      </c>
    </row>
    <row r="553" spans="1:7" x14ac:dyDescent="0.2">
      <c r="A553" s="217">
        <v>3636</v>
      </c>
      <c r="B553" s="384">
        <v>5221</v>
      </c>
      <c r="C553" s="200" t="s">
        <v>318</v>
      </c>
      <c r="D553" s="385">
        <v>0</v>
      </c>
      <c r="E553" s="362">
        <v>600</v>
      </c>
      <c r="F553" s="385">
        <v>600</v>
      </c>
      <c r="G553" s="219">
        <f t="shared" si="9"/>
        <v>100</v>
      </c>
    </row>
    <row r="554" spans="1:7" x14ac:dyDescent="0.2">
      <c r="A554" s="217">
        <v>3636</v>
      </c>
      <c r="B554" s="384">
        <v>5222</v>
      </c>
      <c r="C554" s="200" t="s">
        <v>275</v>
      </c>
      <c r="D554" s="385">
        <v>0</v>
      </c>
      <c r="E554" s="362">
        <v>4994.2000000000007</v>
      </c>
      <c r="F554" s="385">
        <v>4688.3395</v>
      </c>
      <c r="G554" s="219">
        <f t="shared" si="9"/>
        <v>93.875685795522784</v>
      </c>
    </row>
    <row r="555" spans="1:7" x14ac:dyDescent="0.2">
      <c r="A555" s="217">
        <v>3636</v>
      </c>
      <c r="B555" s="384">
        <v>5229</v>
      </c>
      <c r="C555" s="200" t="s">
        <v>309</v>
      </c>
      <c r="D555" s="385">
        <v>5000</v>
      </c>
      <c r="E555" s="362">
        <v>5000</v>
      </c>
      <c r="F555" s="385">
        <v>5000</v>
      </c>
      <c r="G555" s="219">
        <f t="shared" si="9"/>
        <v>100</v>
      </c>
    </row>
    <row r="556" spans="1:7" x14ac:dyDescent="0.2">
      <c r="A556" s="217">
        <v>3636</v>
      </c>
      <c r="B556" s="384">
        <v>5321</v>
      </c>
      <c r="C556" s="200" t="s">
        <v>274</v>
      </c>
      <c r="D556" s="385">
        <v>525</v>
      </c>
      <c r="E556" s="362">
        <v>825.00000000000011</v>
      </c>
      <c r="F556" s="385">
        <v>797.33</v>
      </c>
      <c r="G556" s="219">
        <f t="shared" si="9"/>
        <v>96.646060606060601</v>
      </c>
    </row>
    <row r="557" spans="1:7" x14ac:dyDescent="0.2">
      <c r="A557" s="217">
        <v>3636</v>
      </c>
      <c r="B557" s="384">
        <v>5329</v>
      </c>
      <c r="C557" s="200" t="s">
        <v>343</v>
      </c>
      <c r="D557" s="385">
        <v>0</v>
      </c>
      <c r="E557" s="362">
        <v>2055.6899999999996</v>
      </c>
      <c r="F557" s="385">
        <v>1784.2639999999999</v>
      </c>
      <c r="G557" s="219">
        <f t="shared" si="9"/>
        <v>86.796355481614455</v>
      </c>
    </row>
    <row r="558" spans="1:7" x14ac:dyDescent="0.2">
      <c r="A558" s="217">
        <v>3636</v>
      </c>
      <c r="B558" s="384">
        <v>5332</v>
      </c>
      <c r="C558" s="200" t="s">
        <v>349</v>
      </c>
      <c r="D558" s="385">
        <v>6000</v>
      </c>
      <c r="E558" s="362">
        <v>25564.25</v>
      </c>
      <c r="F558" s="385">
        <v>23724.589490000002</v>
      </c>
      <c r="G558" s="219">
        <f t="shared" si="9"/>
        <v>92.803776719442197</v>
      </c>
    </row>
    <row r="559" spans="1:7" x14ac:dyDescent="0.2">
      <c r="A559" s="217">
        <v>3636</v>
      </c>
      <c r="B559" s="384">
        <v>5334</v>
      </c>
      <c r="C559" s="200" t="s">
        <v>351</v>
      </c>
      <c r="D559" s="385">
        <v>0</v>
      </c>
      <c r="E559" s="362">
        <v>651.34999999999991</v>
      </c>
      <c r="F559" s="385">
        <v>321.75927999999999</v>
      </c>
      <c r="G559" s="219">
        <f t="shared" si="9"/>
        <v>49.3988301220542</v>
      </c>
    </row>
    <row r="560" spans="1:7" x14ac:dyDescent="0.2">
      <c r="A560" s="217">
        <v>3636</v>
      </c>
      <c r="B560" s="384">
        <v>5339</v>
      </c>
      <c r="C560" s="200" t="s">
        <v>317</v>
      </c>
      <c r="D560" s="385">
        <v>0</v>
      </c>
      <c r="E560" s="362">
        <v>876.3</v>
      </c>
      <c r="F560" s="385">
        <v>531.89400000000001</v>
      </c>
      <c r="G560" s="219">
        <f t="shared" si="9"/>
        <v>60.697706264977747</v>
      </c>
    </row>
    <row r="561" spans="1:7" x14ac:dyDescent="0.2">
      <c r="A561" s="218">
        <v>3636</v>
      </c>
      <c r="B561" s="383"/>
      <c r="C561" s="201" t="s">
        <v>138</v>
      </c>
      <c r="D561" s="381">
        <v>40925</v>
      </c>
      <c r="E561" s="377">
        <v>82978.760000000009</v>
      </c>
      <c r="F561" s="381">
        <v>52250.825430000004</v>
      </c>
      <c r="G561" s="389">
        <f t="shared" si="9"/>
        <v>62.968915696016673</v>
      </c>
    </row>
    <row r="562" spans="1:7" x14ac:dyDescent="0.2">
      <c r="A562" s="217"/>
      <c r="B562" s="368"/>
      <c r="C562" s="200"/>
      <c r="D562" s="369"/>
      <c r="E562" s="369"/>
      <c r="F562" s="369"/>
      <c r="G562" s="219"/>
    </row>
    <row r="563" spans="1:7" x14ac:dyDescent="0.2">
      <c r="A563" s="387">
        <v>3639</v>
      </c>
      <c r="B563" s="382">
        <v>5011</v>
      </c>
      <c r="C563" s="375" t="s">
        <v>1180</v>
      </c>
      <c r="D563" s="380">
        <v>0</v>
      </c>
      <c r="E563" s="376">
        <v>2081.5</v>
      </c>
      <c r="F563" s="380">
        <v>1754.5014899999999</v>
      </c>
      <c r="G563" s="388">
        <f t="shared" si="9"/>
        <v>84.290246937304829</v>
      </c>
    </row>
    <row r="564" spans="1:7" x14ac:dyDescent="0.2">
      <c r="A564" s="217">
        <v>3639</v>
      </c>
      <c r="B564" s="384">
        <v>5021</v>
      </c>
      <c r="C564" s="200" t="s">
        <v>305</v>
      </c>
      <c r="D564" s="385">
        <v>0</v>
      </c>
      <c r="E564" s="362">
        <v>223.83999999999997</v>
      </c>
      <c r="F564" s="385">
        <v>177.8</v>
      </c>
      <c r="G564" s="219">
        <f t="shared" si="9"/>
        <v>79.431736954967846</v>
      </c>
    </row>
    <row r="565" spans="1:7" x14ac:dyDescent="0.2">
      <c r="A565" s="217">
        <v>3639</v>
      </c>
      <c r="B565" s="384">
        <v>5031</v>
      </c>
      <c r="C565" s="200" t="s">
        <v>303</v>
      </c>
      <c r="D565" s="385">
        <v>0</v>
      </c>
      <c r="E565" s="362">
        <v>523.27</v>
      </c>
      <c r="F565" s="385">
        <v>441.25837999999999</v>
      </c>
      <c r="G565" s="219">
        <f t="shared" si="9"/>
        <v>84.327093087698515</v>
      </c>
    </row>
    <row r="566" spans="1:7" x14ac:dyDescent="0.2">
      <c r="A566" s="217">
        <v>3639</v>
      </c>
      <c r="B566" s="384">
        <v>5032</v>
      </c>
      <c r="C566" s="200" t="s">
        <v>302</v>
      </c>
      <c r="D566" s="385">
        <v>0</v>
      </c>
      <c r="E566" s="362">
        <v>187.59</v>
      </c>
      <c r="F566" s="385">
        <v>158.84893000000002</v>
      </c>
      <c r="G566" s="219">
        <f t="shared" si="9"/>
        <v>84.678783517245066</v>
      </c>
    </row>
    <row r="567" spans="1:7" x14ac:dyDescent="0.2">
      <c r="A567" s="217">
        <v>3639</v>
      </c>
      <c r="B567" s="384">
        <v>5038</v>
      </c>
      <c r="C567" s="200" t="s">
        <v>301</v>
      </c>
      <c r="D567" s="385">
        <v>0</v>
      </c>
      <c r="E567" s="362">
        <v>8.9599999999999991</v>
      </c>
      <c r="F567" s="385">
        <v>7.3630599999999991</v>
      </c>
      <c r="G567" s="219">
        <f t="shared" si="9"/>
        <v>82.177008928571425</v>
      </c>
    </row>
    <row r="568" spans="1:7" x14ac:dyDescent="0.2">
      <c r="A568" s="217">
        <v>3639</v>
      </c>
      <c r="B568" s="384">
        <v>5041</v>
      </c>
      <c r="C568" s="200" t="s">
        <v>300</v>
      </c>
      <c r="D568" s="385">
        <v>0</v>
      </c>
      <c r="E568" s="362">
        <v>217.8</v>
      </c>
      <c r="F568" s="385">
        <v>217.8</v>
      </c>
      <c r="G568" s="219">
        <f t="shared" si="9"/>
        <v>100</v>
      </c>
    </row>
    <row r="569" spans="1:7" x14ac:dyDescent="0.2">
      <c r="A569" s="217">
        <v>3639</v>
      </c>
      <c r="B569" s="384">
        <v>5136</v>
      </c>
      <c r="C569" s="200" t="s">
        <v>294</v>
      </c>
      <c r="D569" s="385">
        <v>200</v>
      </c>
      <c r="E569" s="362">
        <v>0</v>
      </c>
      <c r="F569" s="385">
        <v>0</v>
      </c>
      <c r="G569" s="391" t="s">
        <v>205</v>
      </c>
    </row>
    <row r="570" spans="1:7" x14ac:dyDescent="0.2">
      <c r="A570" s="217">
        <v>3639</v>
      </c>
      <c r="B570" s="384">
        <v>5137</v>
      </c>
      <c r="C570" s="200" t="s">
        <v>266</v>
      </c>
      <c r="D570" s="385">
        <v>40</v>
      </c>
      <c r="E570" s="362">
        <v>55.3</v>
      </c>
      <c r="F570" s="385">
        <v>51.166199999999996</v>
      </c>
      <c r="G570" s="219">
        <f t="shared" si="9"/>
        <v>92.524773960217004</v>
      </c>
    </row>
    <row r="571" spans="1:7" x14ac:dyDescent="0.2">
      <c r="A571" s="217">
        <v>3639</v>
      </c>
      <c r="B571" s="384">
        <v>5139</v>
      </c>
      <c r="C571" s="200" t="s">
        <v>265</v>
      </c>
      <c r="D571" s="385">
        <v>600</v>
      </c>
      <c r="E571" s="362">
        <v>469.6</v>
      </c>
      <c r="F571" s="385">
        <v>108.9216</v>
      </c>
      <c r="G571" s="219">
        <f t="shared" si="9"/>
        <v>23.194548551959112</v>
      </c>
    </row>
    <row r="572" spans="1:7" x14ac:dyDescent="0.2">
      <c r="A572" s="217">
        <v>3639</v>
      </c>
      <c r="B572" s="384">
        <v>5141</v>
      </c>
      <c r="C572" s="200" t="s">
        <v>259</v>
      </c>
      <c r="D572" s="385">
        <v>6261</v>
      </c>
      <c r="E572" s="362">
        <v>6261</v>
      </c>
      <c r="F572" s="385">
        <v>6260.5360000000001</v>
      </c>
      <c r="G572" s="219">
        <f t="shared" si="9"/>
        <v>99.992589043283814</v>
      </c>
    </row>
    <row r="573" spans="1:7" x14ac:dyDescent="0.2">
      <c r="A573" s="217">
        <v>3639</v>
      </c>
      <c r="B573" s="384">
        <v>5151</v>
      </c>
      <c r="C573" s="200" t="s">
        <v>292</v>
      </c>
      <c r="D573" s="385">
        <v>155</v>
      </c>
      <c r="E573" s="362">
        <v>155</v>
      </c>
      <c r="F573" s="385">
        <v>138.94893999999999</v>
      </c>
      <c r="G573" s="219">
        <f t="shared" si="9"/>
        <v>89.644477419354828</v>
      </c>
    </row>
    <row r="574" spans="1:7" x14ac:dyDescent="0.2">
      <c r="A574" s="217">
        <v>3639</v>
      </c>
      <c r="B574" s="384">
        <v>5152</v>
      </c>
      <c r="C574" s="200" t="s">
        <v>291</v>
      </c>
      <c r="D574" s="385">
        <v>730</v>
      </c>
      <c r="E574" s="362">
        <v>730</v>
      </c>
      <c r="F574" s="385">
        <v>581.7171800000001</v>
      </c>
      <c r="G574" s="219">
        <f t="shared" si="9"/>
        <v>79.687284931506866</v>
      </c>
    </row>
    <row r="575" spans="1:7" x14ac:dyDescent="0.2">
      <c r="A575" s="217">
        <v>3639</v>
      </c>
      <c r="B575" s="384">
        <v>5154</v>
      </c>
      <c r="C575" s="200" t="s">
        <v>290</v>
      </c>
      <c r="D575" s="385">
        <v>750</v>
      </c>
      <c r="E575" s="362">
        <v>750</v>
      </c>
      <c r="F575" s="385">
        <v>530.35456000000011</v>
      </c>
      <c r="G575" s="219">
        <f t="shared" si="9"/>
        <v>70.713941333333352</v>
      </c>
    </row>
    <row r="576" spans="1:7" x14ac:dyDescent="0.2">
      <c r="A576" s="217">
        <v>3639</v>
      </c>
      <c r="B576" s="384">
        <v>5162</v>
      </c>
      <c r="C576" s="200" t="s">
        <v>287</v>
      </c>
      <c r="D576" s="385">
        <v>4</v>
      </c>
      <c r="E576" s="362">
        <v>4</v>
      </c>
      <c r="F576" s="385">
        <v>1.1295999999999999</v>
      </c>
      <c r="G576" s="219">
        <f t="shared" si="9"/>
        <v>28.24</v>
      </c>
    </row>
    <row r="577" spans="1:7" x14ac:dyDescent="0.2">
      <c r="A577" s="217">
        <v>3639</v>
      </c>
      <c r="B577" s="384">
        <v>5163</v>
      </c>
      <c r="C577" s="200" t="s">
        <v>257</v>
      </c>
      <c r="D577" s="385">
        <v>0</v>
      </c>
      <c r="E577" s="362">
        <v>2000</v>
      </c>
      <c r="F577" s="385">
        <v>0</v>
      </c>
      <c r="G577" s="219">
        <f t="shared" si="9"/>
        <v>0</v>
      </c>
    </row>
    <row r="578" spans="1:7" x14ac:dyDescent="0.2">
      <c r="A578" s="217">
        <v>3639</v>
      </c>
      <c r="B578" s="384">
        <v>5164</v>
      </c>
      <c r="C578" s="200" t="s">
        <v>264</v>
      </c>
      <c r="D578" s="385">
        <v>225</v>
      </c>
      <c r="E578" s="362">
        <v>347</v>
      </c>
      <c r="F578" s="385">
        <v>327.30731000000003</v>
      </c>
      <c r="G578" s="219">
        <f t="shared" si="9"/>
        <v>94.324873198847271</v>
      </c>
    </row>
    <row r="579" spans="1:7" x14ac:dyDescent="0.2">
      <c r="A579" s="217">
        <v>3639</v>
      </c>
      <c r="B579" s="384">
        <v>5166</v>
      </c>
      <c r="C579" s="200" t="s">
        <v>263</v>
      </c>
      <c r="D579" s="385">
        <v>600</v>
      </c>
      <c r="E579" s="362">
        <v>7981.56</v>
      </c>
      <c r="F579" s="385">
        <v>4694.6355199999998</v>
      </c>
      <c r="G579" s="219">
        <f t="shared" si="9"/>
        <v>58.818520690190887</v>
      </c>
    </row>
    <row r="580" spans="1:7" x14ac:dyDescent="0.2">
      <c r="A580" s="217">
        <v>3639</v>
      </c>
      <c r="B580" s="384">
        <v>5167</v>
      </c>
      <c r="C580" s="200" t="s">
        <v>286</v>
      </c>
      <c r="D580" s="385">
        <v>0</v>
      </c>
      <c r="E580" s="362">
        <v>13.6</v>
      </c>
      <c r="F580" s="385">
        <v>0</v>
      </c>
      <c r="G580" s="219">
        <f t="shared" si="9"/>
        <v>0</v>
      </c>
    </row>
    <row r="581" spans="1:7" x14ac:dyDescent="0.2">
      <c r="A581" s="217">
        <v>3639</v>
      </c>
      <c r="B581" s="384">
        <v>5168</v>
      </c>
      <c r="C581" s="200" t="s">
        <v>285</v>
      </c>
      <c r="D581" s="385">
        <v>327</v>
      </c>
      <c r="E581" s="362">
        <v>925.63</v>
      </c>
      <c r="F581" s="385">
        <v>490.45292000000001</v>
      </c>
      <c r="G581" s="219">
        <f t="shared" si="9"/>
        <v>52.985849637544156</v>
      </c>
    </row>
    <row r="582" spans="1:7" x14ac:dyDescent="0.2">
      <c r="A582" s="217">
        <v>3639</v>
      </c>
      <c r="B582" s="384">
        <v>5169</v>
      </c>
      <c r="C582" s="200" t="s">
        <v>262</v>
      </c>
      <c r="D582" s="385">
        <v>37286</v>
      </c>
      <c r="E582" s="362">
        <v>42657.37000000001</v>
      </c>
      <c r="F582" s="385">
        <v>15591.77166</v>
      </c>
      <c r="G582" s="219">
        <f t="shared" si="9"/>
        <v>36.551178987359037</v>
      </c>
    </row>
    <row r="583" spans="1:7" x14ac:dyDescent="0.2">
      <c r="A583" s="217">
        <v>3639</v>
      </c>
      <c r="B583" s="384">
        <v>5171</v>
      </c>
      <c r="C583" s="200" t="s">
        <v>284</v>
      </c>
      <c r="D583" s="385">
        <v>0</v>
      </c>
      <c r="E583" s="362">
        <v>1.21</v>
      </c>
      <c r="F583" s="385">
        <v>1.21</v>
      </c>
      <c r="G583" s="219">
        <f t="shared" si="9"/>
        <v>100</v>
      </c>
    </row>
    <row r="584" spans="1:7" x14ac:dyDescent="0.2">
      <c r="A584" s="217">
        <v>3639</v>
      </c>
      <c r="B584" s="384">
        <v>5173</v>
      </c>
      <c r="C584" s="200" t="s">
        <v>282</v>
      </c>
      <c r="D584" s="385">
        <v>14</v>
      </c>
      <c r="E584" s="362">
        <v>32.75</v>
      </c>
      <c r="F584" s="385">
        <v>10.113999999999997</v>
      </c>
      <c r="G584" s="219">
        <f t="shared" si="9"/>
        <v>30.882442748091592</v>
      </c>
    </row>
    <row r="585" spans="1:7" x14ac:dyDescent="0.2">
      <c r="A585" s="217">
        <v>3639</v>
      </c>
      <c r="B585" s="384">
        <v>5175</v>
      </c>
      <c r="C585" s="200" t="s">
        <v>261</v>
      </c>
      <c r="D585" s="385">
        <v>204</v>
      </c>
      <c r="E585" s="362">
        <v>245.37</v>
      </c>
      <c r="F585" s="385">
        <v>154.16299999999998</v>
      </c>
      <c r="G585" s="219">
        <f t="shared" si="9"/>
        <v>62.828789175530822</v>
      </c>
    </row>
    <row r="586" spans="1:7" x14ac:dyDescent="0.2">
      <c r="A586" s="217">
        <v>3639</v>
      </c>
      <c r="B586" s="384">
        <v>5179</v>
      </c>
      <c r="C586" s="200" t="s">
        <v>280</v>
      </c>
      <c r="D586" s="385">
        <v>50000</v>
      </c>
      <c r="E586" s="362">
        <v>79071.02</v>
      </c>
      <c r="F586" s="385">
        <v>660.70600000000002</v>
      </c>
      <c r="G586" s="219">
        <f t="shared" si="9"/>
        <v>0.83558552804807629</v>
      </c>
    </row>
    <row r="587" spans="1:7" x14ac:dyDescent="0.2">
      <c r="A587" s="217">
        <v>3639</v>
      </c>
      <c r="B587" s="384">
        <v>5192</v>
      </c>
      <c r="C587" s="200" t="s">
        <v>277</v>
      </c>
      <c r="D587" s="385">
        <v>0</v>
      </c>
      <c r="E587" s="362">
        <v>97.01</v>
      </c>
      <c r="F587" s="385">
        <v>97.004070000000013</v>
      </c>
      <c r="G587" s="219">
        <f t="shared" si="9"/>
        <v>99.993887228120826</v>
      </c>
    </row>
    <row r="588" spans="1:7" x14ac:dyDescent="0.2">
      <c r="A588" s="217">
        <v>3639</v>
      </c>
      <c r="B588" s="384">
        <v>5212</v>
      </c>
      <c r="C588" s="200" t="s">
        <v>337</v>
      </c>
      <c r="D588" s="385">
        <v>0</v>
      </c>
      <c r="E588" s="362">
        <v>50</v>
      </c>
      <c r="F588" s="385">
        <v>49</v>
      </c>
      <c r="G588" s="219">
        <f t="shared" si="9"/>
        <v>98</v>
      </c>
    </row>
    <row r="589" spans="1:7" x14ac:dyDescent="0.2">
      <c r="A589" s="217">
        <v>3639</v>
      </c>
      <c r="B589" s="384">
        <v>5213</v>
      </c>
      <c r="C589" s="200" t="s">
        <v>330</v>
      </c>
      <c r="D589" s="385">
        <v>0</v>
      </c>
      <c r="E589" s="362">
        <v>9024.52</v>
      </c>
      <c r="F589" s="385">
        <v>2948.4560000000001</v>
      </c>
      <c r="G589" s="219">
        <f t="shared" si="9"/>
        <v>32.671610235225806</v>
      </c>
    </row>
    <row r="590" spans="1:7" x14ac:dyDescent="0.2">
      <c r="A590" s="217">
        <v>3639</v>
      </c>
      <c r="B590" s="384">
        <v>5221</v>
      </c>
      <c r="C590" s="200" t="s">
        <v>318</v>
      </c>
      <c r="D590" s="385">
        <v>100</v>
      </c>
      <c r="E590" s="362">
        <v>0</v>
      </c>
      <c r="F590" s="385">
        <v>0</v>
      </c>
      <c r="G590" s="391" t="s">
        <v>205</v>
      </c>
    </row>
    <row r="591" spans="1:7" x14ac:dyDescent="0.2">
      <c r="A591" s="217">
        <v>3639</v>
      </c>
      <c r="B591" s="384">
        <v>5222</v>
      </c>
      <c r="C591" s="200" t="s">
        <v>275</v>
      </c>
      <c r="D591" s="385">
        <v>1000</v>
      </c>
      <c r="E591" s="362">
        <v>3010</v>
      </c>
      <c r="F591" s="385">
        <v>2984.4929999999999</v>
      </c>
      <c r="G591" s="219">
        <f t="shared" si="9"/>
        <v>99.152591362126245</v>
      </c>
    </row>
    <row r="592" spans="1:7" x14ac:dyDescent="0.2">
      <c r="A592" s="217">
        <v>3639</v>
      </c>
      <c r="B592" s="384">
        <v>5229</v>
      </c>
      <c r="C592" s="200" t="s">
        <v>309</v>
      </c>
      <c r="D592" s="385">
        <v>400</v>
      </c>
      <c r="E592" s="362">
        <v>200</v>
      </c>
      <c r="F592" s="385">
        <v>200</v>
      </c>
      <c r="G592" s="219">
        <f t="shared" si="9"/>
        <v>100</v>
      </c>
    </row>
    <row r="593" spans="1:7" x14ac:dyDescent="0.2">
      <c r="A593" s="217">
        <v>3639</v>
      </c>
      <c r="B593" s="384">
        <v>5230</v>
      </c>
      <c r="C593" s="200" t="s">
        <v>350</v>
      </c>
      <c r="D593" s="385">
        <v>350</v>
      </c>
      <c r="E593" s="362">
        <v>390</v>
      </c>
      <c r="F593" s="385">
        <v>329.8</v>
      </c>
      <c r="G593" s="219">
        <f t="shared" si="9"/>
        <v>84.564102564102569</v>
      </c>
    </row>
    <row r="594" spans="1:7" x14ac:dyDescent="0.2">
      <c r="A594" s="217">
        <v>3639</v>
      </c>
      <c r="B594" s="384">
        <v>5321</v>
      </c>
      <c r="C594" s="200" t="s">
        <v>274</v>
      </c>
      <c r="D594" s="385">
        <v>0</v>
      </c>
      <c r="E594" s="362">
        <v>1016.78</v>
      </c>
      <c r="F594" s="385">
        <v>766.51</v>
      </c>
      <c r="G594" s="219">
        <f t="shared" si="9"/>
        <v>75.386022541749441</v>
      </c>
    </row>
    <row r="595" spans="1:7" x14ac:dyDescent="0.2">
      <c r="A595" s="217">
        <v>3639</v>
      </c>
      <c r="B595" s="384">
        <v>5329</v>
      </c>
      <c r="C595" s="200" t="s">
        <v>343</v>
      </c>
      <c r="D595" s="385">
        <v>0</v>
      </c>
      <c r="E595" s="362">
        <v>245</v>
      </c>
      <c r="F595" s="385">
        <v>245</v>
      </c>
      <c r="G595" s="219">
        <f t="shared" si="9"/>
        <v>100</v>
      </c>
    </row>
    <row r="596" spans="1:7" x14ac:dyDescent="0.2">
      <c r="A596" s="217">
        <v>3639</v>
      </c>
      <c r="B596" s="384">
        <v>5332</v>
      </c>
      <c r="C596" s="200" t="s">
        <v>349</v>
      </c>
      <c r="D596" s="385">
        <v>300</v>
      </c>
      <c r="E596" s="362">
        <v>2128.3000000000002</v>
      </c>
      <c r="F596" s="385">
        <v>1400</v>
      </c>
      <c r="G596" s="219">
        <f t="shared" si="9"/>
        <v>65.780200159751914</v>
      </c>
    </row>
    <row r="597" spans="1:7" x14ac:dyDescent="0.2">
      <c r="A597" s="217">
        <v>3639</v>
      </c>
      <c r="B597" s="384">
        <v>5334</v>
      </c>
      <c r="C597" s="200" t="s">
        <v>351</v>
      </c>
      <c r="D597" s="385">
        <v>0</v>
      </c>
      <c r="E597" s="362">
        <v>495.8</v>
      </c>
      <c r="F597" s="385">
        <v>396.64</v>
      </c>
      <c r="G597" s="219">
        <f t="shared" si="9"/>
        <v>80</v>
      </c>
    </row>
    <row r="598" spans="1:7" x14ac:dyDescent="0.2">
      <c r="A598" s="217">
        <v>3639</v>
      </c>
      <c r="B598" s="384">
        <v>5339</v>
      </c>
      <c r="C598" s="200" t="s">
        <v>317</v>
      </c>
      <c r="D598" s="385">
        <v>0</v>
      </c>
      <c r="E598" s="362">
        <v>795.6</v>
      </c>
      <c r="F598" s="385">
        <v>636.48</v>
      </c>
      <c r="G598" s="219">
        <f t="shared" si="9"/>
        <v>80</v>
      </c>
    </row>
    <row r="599" spans="1:7" x14ac:dyDescent="0.2">
      <c r="A599" s="217">
        <v>3639</v>
      </c>
      <c r="B599" s="384">
        <v>5362</v>
      </c>
      <c r="C599" s="200" t="s">
        <v>256</v>
      </c>
      <c r="D599" s="385">
        <v>9400</v>
      </c>
      <c r="E599" s="362">
        <v>9400</v>
      </c>
      <c r="F599" s="385">
        <v>2185.681</v>
      </c>
      <c r="G599" s="219">
        <f t="shared" ref="G599:G662" si="10">F599/E599*100</f>
        <v>23.251925531914893</v>
      </c>
    </row>
    <row r="600" spans="1:7" x14ac:dyDescent="0.2">
      <c r="A600" s="217">
        <v>3639</v>
      </c>
      <c r="B600" s="384">
        <v>5909</v>
      </c>
      <c r="C600" s="200" t="s">
        <v>251</v>
      </c>
      <c r="D600" s="385">
        <v>10</v>
      </c>
      <c r="E600" s="362">
        <v>3317</v>
      </c>
      <c r="F600" s="385">
        <v>0</v>
      </c>
      <c r="G600" s="219">
        <f t="shared" si="10"/>
        <v>0</v>
      </c>
    </row>
    <row r="601" spans="1:7" x14ac:dyDescent="0.2">
      <c r="A601" s="218">
        <v>3639</v>
      </c>
      <c r="B601" s="383"/>
      <c r="C601" s="201" t="s">
        <v>96</v>
      </c>
      <c r="D601" s="381">
        <v>108956</v>
      </c>
      <c r="E601" s="377">
        <v>175113.38</v>
      </c>
      <c r="F601" s="381">
        <v>44599.770420000008</v>
      </c>
      <c r="G601" s="389">
        <f t="shared" si="10"/>
        <v>25.469082042731404</v>
      </c>
    </row>
    <row r="602" spans="1:7" x14ac:dyDescent="0.2">
      <c r="A602" s="217"/>
      <c r="B602" s="368"/>
      <c r="C602" s="200"/>
      <c r="D602" s="369"/>
      <c r="E602" s="369"/>
      <c r="F602" s="369"/>
      <c r="G602" s="219"/>
    </row>
    <row r="603" spans="1:7" x14ac:dyDescent="0.2">
      <c r="A603" s="387">
        <v>3713</v>
      </c>
      <c r="B603" s="382">
        <v>5011</v>
      </c>
      <c r="C603" s="375" t="s">
        <v>1180</v>
      </c>
      <c r="D603" s="380">
        <v>0</v>
      </c>
      <c r="E603" s="376">
        <v>9600</v>
      </c>
      <c r="F603" s="380">
        <v>3713.3029999999999</v>
      </c>
      <c r="G603" s="388">
        <f t="shared" si="10"/>
        <v>38.680239583333332</v>
      </c>
    </row>
    <row r="604" spans="1:7" x14ac:dyDescent="0.2">
      <c r="A604" s="217">
        <v>3713</v>
      </c>
      <c r="B604" s="384">
        <v>5021</v>
      </c>
      <c r="C604" s="200" t="s">
        <v>305</v>
      </c>
      <c r="D604" s="385">
        <v>0</v>
      </c>
      <c r="E604" s="362">
        <v>589.25</v>
      </c>
      <c r="F604" s="385">
        <v>586.9</v>
      </c>
      <c r="G604" s="219">
        <f t="shared" si="10"/>
        <v>99.60118795078489</v>
      </c>
    </row>
    <row r="605" spans="1:7" x14ac:dyDescent="0.2">
      <c r="A605" s="217">
        <v>3713</v>
      </c>
      <c r="B605" s="384">
        <v>5031</v>
      </c>
      <c r="C605" s="200" t="s">
        <v>303</v>
      </c>
      <c r="D605" s="385">
        <v>0</v>
      </c>
      <c r="E605" s="362">
        <v>2637.31</v>
      </c>
      <c r="F605" s="385">
        <v>1075.0619999999999</v>
      </c>
      <c r="G605" s="219">
        <f t="shared" si="10"/>
        <v>40.763581073138916</v>
      </c>
    </row>
    <row r="606" spans="1:7" x14ac:dyDescent="0.2">
      <c r="A606" s="217">
        <v>3713</v>
      </c>
      <c r="B606" s="384">
        <v>5032</v>
      </c>
      <c r="C606" s="200" t="s">
        <v>302</v>
      </c>
      <c r="D606" s="385">
        <v>0</v>
      </c>
      <c r="E606" s="362">
        <v>913.44</v>
      </c>
      <c r="F606" s="385">
        <v>387.02000000000004</v>
      </c>
      <c r="G606" s="219">
        <f t="shared" si="10"/>
        <v>42.36950429146961</v>
      </c>
    </row>
    <row r="607" spans="1:7" x14ac:dyDescent="0.2">
      <c r="A607" s="217">
        <v>3713</v>
      </c>
      <c r="B607" s="384">
        <v>5038</v>
      </c>
      <c r="C607" s="200" t="s">
        <v>301</v>
      </c>
      <c r="D607" s="385">
        <v>0</v>
      </c>
      <c r="E607" s="362">
        <v>50</v>
      </c>
      <c r="F607" s="385">
        <v>18.067</v>
      </c>
      <c r="G607" s="219">
        <f t="shared" si="10"/>
        <v>36.134</v>
      </c>
    </row>
    <row r="608" spans="1:7" x14ac:dyDescent="0.2">
      <c r="A608" s="217">
        <v>3713</v>
      </c>
      <c r="B608" s="384">
        <v>5137</v>
      </c>
      <c r="C608" s="200" t="s">
        <v>266</v>
      </c>
      <c r="D608" s="385">
        <v>0</v>
      </c>
      <c r="E608" s="362">
        <v>220</v>
      </c>
      <c r="F608" s="385">
        <v>55.192</v>
      </c>
      <c r="G608" s="219">
        <f t="shared" si="10"/>
        <v>25.087272727272726</v>
      </c>
    </row>
    <row r="609" spans="1:7" x14ac:dyDescent="0.2">
      <c r="A609" s="217">
        <v>3713</v>
      </c>
      <c r="B609" s="384">
        <v>5139</v>
      </c>
      <c r="C609" s="200" t="s">
        <v>265</v>
      </c>
      <c r="D609" s="385">
        <v>0</v>
      </c>
      <c r="E609" s="362">
        <v>300</v>
      </c>
      <c r="F609" s="385">
        <v>47.686999999999998</v>
      </c>
      <c r="G609" s="219">
        <f t="shared" si="10"/>
        <v>15.895666666666667</v>
      </c>
    </row>
    <row r="610" spans="1:7" x14ac:dyDescent="0.2">
      <c r="A610" s="217">
        <v>3713</v>
      </c>
      <c r="B610" s="384">
        <v>5167</v>
      </c>
      <c r="C610" s="200" t="s">
        <v>286</v>
      </c>
      <c r="D610" s="385">
        <v>0</v>
      </c>
      <c r="E610" s="362">
        <v>33.880000000000003</v>
      </c>
      <c r="F610" s="385">
        <v>0</v>
      </c>
      <c r="G610" s="219">
        <f t="shared" si="10"/>
        <v>0</v>
      </c>
    </row>
    <row r="611" spans="1:7" x14ac:dyDescent="0.2">
      <c r="A611" s="217">
        <v>3713</v>
      </c>
      <c r="B611" s="384">
        <v>5169</v>
      </c>
      <c r="C611" s="200" t="s">
        <v>262</v>
      </c>
      <c r="D611" s="385">
        <v>1500</v>
      </c>
      <c r="E611" s="362">
        <v>1972.42</v>
      </c>
      <c r="F611" s="385">
        <v>238.14582000000001</v>
      </c>
      <c r="G611" s="219">
        <f t="shared" si="10"/>
        <v>12.073788544022063</v>
      </c>
    </row>
    <row r="612" spans="1:7" x14ac:dyDescent="0.2">
      <c r="A612" s="217">
        <v>3713</v>
      </c>
      <c r="B612" s="384">
        <v>5175</v>
      </c>
      <c r="C612" s="200" t="s">
        <v>261</v>
      </c>
      <c r="D612" s="385">
        <v>0</v>
      </c>
      <c r="E612" s="362">
        <v>55</v>
      </c>
      <c r="F612" s="385">
        <v>14.231999999999999</v>
      </c>
      <c r="G612" s="219">
        <f t="shared" si="10"/>
        <v>25.876363636363635</v>
      </c>
    </row>
    <row r="613" spans="1:7" x14ac:dyDescent="0.2">
      <c r="A613" s="217">
        <v>3713</v>
      </c>
      <c r="B613" s="384">
        <v>5424</v>
      </c>
      <c r="C613" s="200" t="s">
        <v>271</v>
      </c>
      <c r="D613" s="385">
        <v>0</v>
      </c>
      <c r="E613" s="362">
        <v>72.33</v>
      </c>
      <c r="F613" s="385">
        <v>6.7830000000000004</v>
      </c>
      <c r="G613" s="219">
        <f t="shared" si="10"/>
        <v>9.3778515138946492</v>
      </c>
    </row>
    <row r="614" spans="1:7" x14ac:dyDescent="0.2">
      <c r="A614" s="218">
        <v>3713</v>
      </c>
      <c r="B614" s="383"/>
      <c r="C614" s="201" t="s">
        <v>348</v>
      </c>
      <c r="D614" s="381">
        <v>1500</v>
      </c>
      <c r="E614" s="377">
        <v>16443.63</v>
      </c>
      <c r="F614" s="381">
        <v>6142.3918199999998</v>
      </c>
      <c r="G614" s="389">
        <f t="shared" si="10"/>
        <v>37.354232733283347</v>
      </c>
    </row>
    <row r="615" spans="1:7" x14ac:dyDescent="0.2">
      <c r="A615" s="217"/>
      <c r="B615" s="368"/>
      <c r="C615" s="200"/>
      <c r="D615" s="369"/>
      <c r="E615" s="369"/>
      <c r="F615" s="369"/>
      <c r="G615" s="219"/>
    </row>
    <row r="616" spans="1:7" x14ac:dyDescent="0.2">
      <c r="A616" s="387">
        <v>3716</v>
      </c>
      <c r="B616" s="382">
        <v>5168</v>
      </c>
      <c r="C616" s="375" t="s">
        <v>285</v>
      </c>
      <c r="D616" s="380">
        <v>0</v>
      </c>
      <c r="E616" s="376">
        <v>200</v>
      </c>
      <c r="F616" s="380">
        <v>0</v>
      </c>
      <c r="G616" s="388">
        <f t="shared" si="10"/>
        <v>0</v>
      </c>
    </row>
    <row r="617" spans="1:7" x14ac:dyDescent="0.2">
      <c r="A617" s="217">
        <v>3716</v>
      </c>
      <c r="B617" s="384">
        <v>5169</v>
      </c>
      <c r="C617" s="200" t="s">
        <v>262</v>
      </c>
      <c r="D617" s="385">
        <v>0</v>
      </c>
      <c r="E617" s="362">
        <v>199.65</v>
      </c>
      <c r="F617" s="385">
        <v>199.65</v>
      </c>
      <c r="G617" s="219">
        <f t="shared" si="10"/>
        <v>100</v>
      </c>
    </row>
    <row r="618" spans="1:7" x14ac:dyDescent="0.2">
      <c r="A618" s="217">
        <v>3716</v>
      </c>
      <c r="B618" s="384">
        <v>5339</v>
      </c>
      <c r="C618" s="200" t="s">
        <v>317</v>
      </c>
      <c r="D618" s="385">
        <v>2500</v>
      </c>
      <c r="E618" s="362">
        <v>2230</v>
      </c>
      <c r="F618" s="385">
        <v>1900</v>
      </c>
      <c r="G618" s="219">
        <f t="shared" si="10"/>
        <v>85.20179372197309</v>
      </c>
    </row>
    <row r="619" spans="1:7" x14ac:dyDescent="0.2">
      <c r="A619" s="218">
        <v>3716</v>
      </c>
      <c r="B619" s="383"/>
      <c r="C619" s="201" t="s">
        <v>347</v>
      </c>
      <c r="D619" s="381">
        <v>2500</v>
      </c>
      <c r="E619" s="377">
        <v>2629.65</v>
      </c>
      <c r="F619" s="381">
        <v>2099.65</v>
      </c>
      <c r="G619" s="389">
        <f t="shared" si="10"/>
        <v>79.845226551061927</v>
      </c>
    </row>
    <row r="620" spans="1:7" x14ac:dyDescent="0.2">
      <c r="A620" s="217"/>
      <c r="B620" s="368"/>
      <c r="C620" s="200"/>
      <c r="D620" s="369"/>
      <c r="E620" s="369"/>
      <c r="F620" s="369"/>
      <c r="G620" s="219"/>
    </row>
    <row r="621" spans="1:7" x14ac:dyDescent="0.2">
      <c r="A621" s="387">
        <v>3719</v>
      </c>
      <c r="B621" s="382">
        <v>5169</v>
      </c>
      <c r="C621" s="375" t="s">
        <v>262</v>
      </c>
      <c r="D621" s="380">
        <v>600</v>
      </c>
      <c r="E621" s="376">
        <v>877.9</v>
      </c>
      <c r="F621" s="380">
        <v>154.09199999999998</v>
      </c>
      <c r="G621" s="388">
        <f t="shared" si="10"/>
        <v>17.552340813304475</v>
      </c>
    </row>
    <row r="622" spans="1:7" x14ac:dyDescent="0.2">
      <c r="A622" s="218">
        <v>3719</v>
      </c>
      <c r="B622" s="383"/>
      <c r="C622" s="201" t="s">
        <v>215</v>
      </c>
      <c r="D622" s="381">
        <v>600</v>
      </c>
      <c r="E622" s="377">
        <v>877.9</v>
      </c>
      <c r="F622" s="381">
        <v>154.09199999999998</v>
      </c>
      <c r="G622" s="389">
        <f t="shared" si="10"/>
        <v>17.552340813304475</v>
      </c>
    </row>
    <row r="623" spans="1:7" x14ac:dyDescent="0.2">
      <c r="A623" s="217"/>
      <c r="B623" s="368"/>
      <c r="C623" s="200"/>
      <c r="D623" s="369"/>
      <c r="E623" s="369"/>
      <c r="F623" s="369"/>
      <c r="G623" s="219"/>
    </row>
    <row r="624" spans="1:7" x14ac:dyDescent="0.2">
      <c r="A624" s="387">
        <v>3722</v>
      </c>
      <c r="B624" s="382">
        <v>5169</v>
      </c>
      <c r="C624" s="375" t="s">
        <v>262</v>
      </c>
      <c r="D624" s="380">
        <v>0</v>
      </c>
      <c r="E624" s="376">
        <v>13.7</v>
      </c>
      <c r="F624" s="380">
        <v>13.63428</v>
      </c>
      <c r="G624" s="388">
        <f t="shared" si="10"/>
        <v>99.52029197080293</v>
      </c>
    </row>
    <row r="625" spans="1:7" x14ac:dyDescent="0.2">
      <c r="A625" s="218">
        <v>3722</v>
      </c>
      <c r="B625" s="383"/>
      <c r="C625" s="201" t="s">
        <v>1183</v>
      </c>
      <c r="D625" s="381">
        <v>0</v>
      </c>
      <c r="E625" s="377">
        <v>13.7</v>
      </c>
      <c r="F625" s="381">
        <v>13.63428</v>
      </c>
      <c r="G625" s="389">
        <f t="shared" si="10"/>
        <v>99.52029197080293</v>
      </c>
    </row>
    <row r="626" spans="1:7" x14ac:dyDescent="0.2">
      <c r="A626" s="217"/>
      <c r="B626" s="368"/>
      <c r="C626" s="200"/>
      <c r="D626" s="369"/>
      <c r="E626" s="369"/>
      <c r="F626" s="369"/>
      <c r="G626" s="219"/>
    </row>
    <row r="627" spans="1:7" x14ac:dyDescent="0.2">
      <c r="A627" s="387">
        <v>3724</v>
      </c>
      <c r="B627" s="382">
        <v>5212</v>
      </c>
      <c r="C627" s="375" t="s">
        <v>337</v>
      </c>
      <c r="D627" s="380">
        <v>0</v>
      </c>
      <c r="E627" s="376">
        <v>123.74</v>
      </c>
      <c r="F627" s="380">
        <v>123.73272</v>
      </c>
      <c r="G627" s="388">
        <f t="shared" si="10"/>
        <v>99.99411669629869</v>
      </c>
    </row>
    <row r="628" spans="1:7" x14ac:dyDescent="0.2">
      <c r="A628" s="217">
        <v>3724</v>
      </c>
      <c r="B628" s="384">
        <v>5213</v>
      </c>
      <c r="C628" s="200" t="s">
        <v>330</v>
      </c>
      <c r="D628" s="385">
        <v>0</v>
      </c>
      <c r="E628" s="362">
        <v>1018.85</v>
      </c>
      <c r="F628" s="385">
        <v>1018.84119</v>
      </c>
      <c r="G628" s="219">
        <f t="shared" si="10"/>
        <v>99.9991352996025</v>
      </c>
    </row>
    <row r="629" spans="1:7" x14ac:dyDescent="0.2">
      <c r="A629" s="217">
        <v>3724</v>
      </c>
      <c r="B629" s="384">
        <v>5336</v>
      </c>
      <c r="C629" s="200" t="s">
        <v>320</v>
      </c>
      <c r="D629" s="385">
        <v>0</v>
      </c>
      <c r="E629" s="362">
        <v>17.68</v>
      </c>
      <c r="F629" s="385">
        <v>17.6706</v>
      </c>
      <c r="G629" s="219">
        <f t="shared" si="10"/>
        <v>99.946832579185525</v>
      </c>
    </row>
    <row r="630" spans="1:7" x14ac:dyDescent="0.2">
      <c r="A630" s="218">
        <v>3724</v>
      </c>
      <c r="B630" s="383"/>
      <c r="C630" s="201" t="s">
        <v>345</v>
      </c>
      <c r="D630" s="381">
        <v>0</v>
      </c>
      <c r="E630" s="377">
        <v>1160.27</v>
      </c>
      <c r="F630" s="381">
        <v>1160.24451</v>
      </c>
      <c r="G630" s="389">
        <f t="shared" si="10"/>
        <v>99.997803097554879</v>
      </c>
    </row>
    <row r="631" spans="1:7" x14ac:dyDescent="0.2">
      <c r="A631" s="217"/>
      <c r="B631" s="368"/>
      <c r="C631" s="200"/>
      <c r="D631" s="369"/>
      <c r="E631" s="369"/>
      <c r="F631" s="369"/>
      <c r="G631" s="219"/>
    </row>
    <row r="632" spans="1:7" x14ac:dyDescent="0.2">
      <c r="A632" s="387">
        <v>3727</v>
      </c>
      <c r="B632" s="382">
        <v>5139</v>
      </c>
      <c r="C632" s="375" t="s">
        <v>265</v>
      </c>
      <c r="D632" s="380">
        <v>0</v>
      </c>
      <c r="E632" s="376">
        <v>290.3</v>
      </c>
      <c r="F632" s="380">
        <v>0</v>
      </c>
      <c r="G632" s="388">
        <f t="shared" si="10"/>
        <v>0</v>
      </c>
    </row>
    <row r="633" spans="1:7" x14ac:dyDescent="0.2">
      <c r="A633" s="218">
        <v>3727</v>
      </c>
      <c r="B633" s="383"/>
      <c r="C633" s="201" t="s">
        <v>1184</v>
      </c>
      <c r="D633" s="381">
        <v>0</v>
      </c>
      <c r="E633" s="377">
        <v>290.3</v>
      </c>
      <c r="F633" s="381">
        <v>0</v>
      </c>
      <c r="G633" s="389">
        <f t="shared" si="10"/>
        <v>0</v>
      </c>
    </row>
    <row r="634" spans="1:7" x14ac:dyDescent="0.2">
      <c r="A634" s="217"/>
      <c r="B634" s="368"/>
      <c r="C634" s="200"/>
      <c r="D634" s="369"/>
      <c r="E634" s="369"/>
      <c r="F634" s="369"/>
      <c r="G634" s="219"/>
    </row>
    <row r="635" spans="1:7" x14ac:dyDescent="0.2">
      <c r="A635" s="387">
        <v>3729</v>
      </c>
      <c r="B635" s="382">
        <v>5139</v>
      </c>
      <c r="C635" s="375" t="s">
        <v>265</v>
      </c>
      <c r="D635" s="380">
        <v>200</v>
      </c>
      <c r="E635" s="376">
        <v>0</v>
      </c>
      <c r="F635" s="380">
        <v>0</v>
      </c>
      <c r="G635" s="392" t="s">
        <v>205</v>
      </c>
    </row>
    <row r="636" spans="1:7" x14ac:dyDescent="0.2">
      <c r="A636" s="217">
        <v>3729</v>
      </c>
      <c r="B636" s="384">
        <v>5169</v>
      </c>
      <c r="C636" s="200" t="s">
        <v>262</v>
      </c>
      <c r="D636" s="385">
        <v>0</v>
      </c>
      <c r="E636" s="362">
        <v>1454.35</v>
      </c>
      <c r="F636" s="385">
        <v>1134.0231000000001</v>
      </c>
      <c r="G636" s="219">
        <f t="shared" si="10"/>
        <v>77.974565957300527</v>
      </c>
    </row>
    <row r="637" spans="1:7" x14ac:dyDescent="0.2">
      <c r="A637" s="217">
        <v>3729</v>
      </c>
      <c r="B637" s="384">
        <v>5212</v>
      </c>
      <c r="C637" s="200" t="s">
        <v>337</v>
      </c>
      <c r="D637" s="385">
        <v>0</v>
      </c>
      <c r="E637" s="362">
        <v>150</v>
      </c>
      <c r="F637" s="385">
        <v>150</v>
      </c>
      <c r="G637" s="219">
        <f t="shared" si="10"/>
        <v>100</v>
      </c>
    </row>
    <row r="638" spans="1:7" x14ac:dyDescent="0.2">
      <c r="A638" s="217">
        <v>3729</v>
      </c>
      <c r="B638" s="384">
        <v>5213</v>
      </c>
      <c r="C638" s="200" t="s">
        <v>330</v>
      </c>
      <c r="D638" s="385">
        <v>1100</v>
      </c>
      <c r="E638" s="362">
        <v>150</v>
      </c>
      <c r="F638" s="385">
        <v>150</v>
      </c>
      <c r="G638" s="219">
        <f t="shared" si="10"/>
        <v>100</v>
      </c>
    </row>
    <row r="639" spans="1:7" x14ac:dyDescent="0.2">
      <c r="A639" s="217">
        <v>3729</v>
      </c>
      <c r="B639" s="384">
        <v>5321</v>
      </c>
      <c r="C639" s="200" t="s">
        <v>274</v>
      </c>
      <c r="D639" s="385">
        <v>300</v>
      </c>
      <c r="E639" s="362">
        <v>300</v>
      </c>
      <c r="F639" s="385">
        <v>300</v>
      </c>
      <c r="G639" s="219">
        <f t="shared" si="10"/>
        <v>100</v>
      </c>
    </row>
    <row r="640" spans="1:7" x14ac:dyDescent="0.2">
      <c r="A640" s="218">
        <v>3729</v>
      </c>
      <c r="B640" s="383"/>
      <c r="C640" s="201" t="s">
        <v>213</v>
      </c>
      <c r="D640" s="381">
        <v>1600</v>
      </c>
      <c r="E640" s="377">
        <v>2054.35</v>
      </c>
      <c r="F640" s="381">
        <v>1734.0231000000001</v>
      </c>
      <c r="G640" s="389">
        <f t="shared" si="10"/>
        <v>84.407384330810245</v>
      </c>
    </row>
    <row r="641" spans="1:7" x14ac:dyDescent="0.2">
      <c r="A641" s="217"/>
      <c r="B641" s="368"/>
      <c r="C641" s="200"/>
      <c r="D641" s="369"/>
      <c r="E641" s="369"/>
      <c r="F641" s="369"/>
      <c r="G641" s="219"/>
    </row>
    <row r="642" spans="1:7" x14ac:dyDescent="0.2">
      <c r="A642" s="387">
        <v>3741</v>
      </c>
      <c r="B642" s="382">
        <v>5169</v>
      </c>
      <c r="C642" s="375" t="s">
        <v>262</v>
      </c>
      <c r="D642" s="380">
        <v>1000</v>
      </c>
      <c r="E642" s="376">
        <v>740</v>
      </c>
      <c r="F642" s="380">
        <v>511.73879999999997</v>
      </c>
      <c r="G642" s="388">
        <f t="shared" si="10"/>
        <v>69.153891891891888</v>
      </c>
    </row>
    <row r="643" spans="1:7" x14ac:dyDescent="0.2">
      <c r="A643" s="217">
        <v>3741</v>
      </c>
      <c r="B643" s="384">
        <v>5192</v>
      </c>
      <c r="C643" s="200" t="s">
        <v>277</v>
      </c>
      <c r="D643" s="385">
        <v>0</v>
      </c>
      <c r="E643" s="362">
        <v>415.36</v>
      </c>
      <c r="F643" s="385">
        <v>415.32100000000003</v>
      </c>
      <c r="G643" s="219">
        <f t="shared" si="10"/>
        <v>99.990610554699543</v>
      </c>
    </row>
    <row r="644" spans="1:7" x14ac:dyDescent="0.2">
      <c r="A644" s="217">
        <v>3741</v>
      </c>
      <c r="B644" s="384">
        <v>5222</v>
      </c>
      <c r="C644" s="200" t="s">
        <v>275</v>
      </c>
      <c r="D644" s="385">
        <v>1000</v>
      </c>
      <c r="E644" s="362">
        <v>900</v>
      </c>
      <c r="F644" s="385">
        <v>900</v>
      </c>
      <c r="G644" s="219">
        <f t="shared" si="10"/>
        <v>100</v>
      </c>
    </row>
    <row r="645" spans="1:7" x14ac:dyDescent="0.2">
      <c r="A645" s="218">
        <v>3741</v>
      </c>
      <c r="B645" s="383"/>
      <c r="C645" s="201" t="s">
        <v>344</v>
      </c>
      <c r="D645" s="381">
        <v>2000</v>
      </c>
      <c r="E645" s="377">
        <v>2055.36</v>
      </c>
      <c r="F645" s="381">
        <v>1827.0598</v>
      </c>
      <c r="G645" s="389">
        <f t="shared" si="10"/>
        <v>88.892447065234308</v>
      </c>
    </row>
    <row r="646" spans="1:7" x14ac:dyDescent="0.2">
      <c r="A646" s="217"/>
      <c r="B646" s="368"/>
      <c r="C646" s="200"/>
      <c r="D646" s="369"/>
      <c r="E646" s="369"/>
      <c r="F646" s="369"/>
      <c r="G646" s="219"/>
    </row>
    <row r="647" spans="1:7" x14ac:dyDescent="0.2">
      <c r="A647" s="387">
        <v>3742</v>
      </c>
      <c r="B647" s="382">
        <v>5139</v>
      </c>
      <c r="C647" s="375" t="s">
        <v>265</v>
      </c>
      <c r="D647" s="380">
        <v>0</v>
      </c>
      <c r="E647" s="376">
        <v>3.18</v>
      </c>
      <c r="F647" s="380">
        <v>3.1749999999999998</v>
      </c>
      <c r="G647" s="388">
        <f t="shared" si="10"/>
        <v>99.842767295597483</v>
      </c>
    </row>
    <row r="648" spans="1:7" x14ac:dyDescent="0.2">
      <c r="A648" s="217">
        <v>3742</v>
      </c>
      <c r="B648" s="384">
        <v>5166</v>
      </c>
      <c r="C648" s="200" t="s">
        <v>263</v>
      </c>
      <c r="D648" s="385">
        <v>0</v>
      </c>
      <c r="E648" s="362">
        <v>153</v>
      </c>
      <c r="F648" s="385">
        <v>153</v>
      </c>
      <c r="G648" s="219">
        <f t="shared" si="10"/>
        <v>100</v>
      </c>
    </row>
    <row r="649" spans="1:7" x14ac:dyDescent="0.2">
      <c r="A649" s="217">
        <v>3742</v>
      </c>
      <c r="B649" s="384">
        <v>5169</v>
      </c>
      <c r="C649" s="200" t="s">
        <v>262</v>
      </c>
      <c r="D649" s="385">
        <v>2800</v>
      </c>
      <c r="E649" s="362">
        <v>3007.37</v>
      </c>
      <c r="F649" s="385">
        <v>1843.69067</v>
      </c>
      <c r="G649" s="219">
        <f t="shared" si="10"/>
        <v>61.305747879376341</v>
      </c>
    </row>
    <row r="650" spans="1:7" x14ac:dyDescent="0.2">
      <c r="A650" s="217">
        <v>3742</v>
      </c>
      <c r="B650" s="384">
        <v>5192</v>
      </c>
      <c r="C650" s="200" t="s">
        <v>277</v>
      </c>
      <c r="D650" s="385">
        <v>700</v>
      </c>
      <c r="E650" s="362">
        <v>786.75</v>
      </c>
      <c r="F650" s="385">
        <v>779.13990000000001</v>
      </c>
      <c r="G650" s="219">
        <f t="shared" si="10"/>
        <v>99.032716873212593</v>
      </c>
    </row>
    <row r="651" spans="1:7" x14ac:dyDescent="0.2">
      <c r="A651" s="218">
        <v>3742</v>
      </c>
      <c r="B651" s="383"/>
      <c r="C651" s="201" t="s">
        <v>135</v>
      </c>
      <c r="D651" s="381">
        <v>3500</v>
      </c>
      <c r="E651" s="377">
        <v>3950.2999999999997</v>
      </c>
      <c r="F651" s="381">
        <v>2779.0055699999998</v>
      </c>
      <c r="G651" s="389">
        <f t="shared" si="10"/>
        <v>70.349228413031923</v>
      </c>
    </row>
    <row r="652" spans="1:7" x14ac:dyDescent="0.2">
      <c r="A652" s="217"/>
      <c r="B652" s="368"/>
      <c r="C652" s="200"/>
      <c r="D652" s="369"/>
      <c r="E652" s="369"/>
      <c r="F652" s="369"/>
      <c r="G652" s="219"/>
    </row>
    <row r="653" spans="1:7" x14ac:dyDescent="0.2">
      <c r="A653" s="387">
        <v>3744</v>
      </c>
      <c r="B653" s="382">
        <v>5169</v>
      </c>
      <c r="C653" s="375" t="s">
        <v>262</v>
      </c>
      <c r="D653" s="380">
        <v>100</v>
      </c>
      <c r="E653" s="376">
        <v>100</v>
      </c>
      <c r="F653" s="380">
        <v>0</v>
      </c>
      <c r="G653" s="388">
        <f t="shared" si="10"/>
        <v>0</v>
      </c>
    </row>
    <row r="654" spans="1:7" x14ac:dyDescent="0.2">
      <c r="A654" s="218">
        <v>3744</v>
      </c>
      <c r="B654" s="383"/>
      <c r="C654" s="201" t="s">
        <v>211</v>
      </c>
      <c r="D654" s="381">
        <v>100</v>
      </c>
      <c r="E654" s="377">
        <v>100</v>
      </c>
      <c r="F654" s="381">
        <v>0</v>
      </c>
      <c r="G654" s="389">
        <f t="shared" si="10"/>
        <v>0</v>
      </c>
    </row>
    <row r="655" spans="1:7" x14ac:dyDescent="0.2">
      <c r="A655" s="217"/>
      <c r="B655" s="368"/>
      <c r="C655" s="200"/>
      <c r="D655" s="369"/>
      <c r="E655" s="369"/>
      <c r="F655" s="369"/>
      <c r="G655" s="219"/>
    </row>
    <row r="656" spans="1:7" x14ac:dyDescent="0.2">
      <c r="A656" s="387">
        <v>3749</v>
      </c>
      <c r="B656" s="382">
        <v>5139</v>
      </c>
      <c r="C656" s="375" t="s">
        <v>265</v>
      </c>
      <c r="D656" s="380">
        <v>0</v>
      </c>
      <c r="E656" s="376">
        <v>255.5</v>
      </c>
      <c r="F656" s="380">
        <v>252.733</v>
      </c>
      <c r="G656" s="388">
        <f t="shared" si="10"/>
        <v>98.917025440313111</v>
      </c>
    </row>
    <row r="657" spans="1:7" x14ac:dyDescent="0.2">
      <c r="A657" s="217">
        <v>3749</v>
      </c>
      <c r="B657" s="384">
        <v>5169</v>
      </c>
      <c r="C657" s="200" t="s">
        <v>262</v>
      </c>
      <c r="D657" s="385">
        <v>500</v>
      </c>
      <c r="E657" s="362">
        <v>444.5</v>
      </c>
      <c r="F657" s="385">
        <v>0</v>
      </c>
      <c r="G657" s="219">
        <f t="shared" si="10"/>
        <v>0</v>
      </c>
    </row>
    <row r="658" spans="1:7" x14ac:dyDescent="0.2">
      <c r="A658" s="218">
        <v>3749</v>
      </c>
      <c r="B658" s="383"/>
      <c r="C658" s="201" t="s">
        <v>1185</v>
      </c>
      <c r="D658" s="381">
        <v>500</v>
      </c>
      <c r="E658" s="377">
        <v>700</v>
      </c>
      <c r="F658" s="381">
        <v>252.733</v>
      </c>
      <c r="G658" s="389">
        <f t="shared" si="10"/>
        <v>36.104714285714287</v>
      </c>
    </row>
    <row r="659" spans="1:7" x14ac:dyDescent="0.2">
      <c r="A659" s="217"/>
      <c r="B659" s="368"/>
      <c r="C659" s="200"/>
      <c r="D659" s="369"/>
      <c r="E659" s="369"/>
      <c r="F659" s="369"/>
      <c r="G659" s="219"/>
    </row>
    <row r="660" spans="1:7" x14ac:dyDescent="0.2">
      <c r="A660" s="387">
        <v>3769</v>
      </c>
      <c r="B660" s="382">
        <v>5139</v>
      </c>
      <c r="C660" s="375" t="s">
        <v>265</v>
      </c>
      <c r="D660" s="380">
        <v>100</v>
      </c>
      <c r="E660" s="376">
        <v>50</v>
      </c>
      <c r="F660" s="380">
        <v>42.231999999999999</v>
      </c>
      <c r="G660" s="388">
        <f t="shared" si="10"/>
        <v>84.463999999999999</v>
      </c>
    </row>
    <row r="661" spans="1:7" x14ac:dyDescent="0.2">
      <c r="A661" s="217">
        <v>3769</v>
      </c>
      <c r="B661" s="384">
        <v>5164</v>
      </c>
      <c r="C661" s="200" t="s">
        <v>264</v>
      </c>
      <c r="D661" s="385">
        <v>50</v>
      </c>
      <c r="E661" s="362">
        <v>50</v>
      </c>
      <c r="F661" s="385">
        <v>0</v>
      </c>
      <c r="G661" s="219">
        <f t="shared" si="10"/>
        <v>0</v>
      </c>
    </row>
    <row r="662" spans="1:7" x14ac:dyDescent="0.2">
      <c r="A662" s="217">
        <v>3769</v>
      </c>
      <c r="B662" s="384">
        <v>5166</v>
      </c>
      <c r="C662" s="200" t="s">
        <v>263</v>
      </c>
      <c r="D662" s="385">
        <v>800</v>
      </c>
      <c r="E662" s="362">
        <v>800</v>
      </c>
      <c r="F662" s="385">
        <v>309.91947999999996</v>
      </c>
      <c r="G662" s="219">
        <f t="shared" si="10"/>
        <v>38.739934999999996</v>
      </c>
    </row>
    <row r="663" spans="1:7" x14ac:dyDescent="0.2">
      <c r="A663" s="217">
        <v>3769</v>
      </c>
      <c r="B663" s="384">
        <v>5169</v>
      </c>
      <c r="C663" s="200" t="s">
        <v>262</v>
      </c>
      <c r="D663" s="385">
        <v>1100</v>
      </c>
      <c r="E663" s="362">
        <v>1451.31</v>
      </c>
      <c r="F663" s="385">
        <v>173.44550000000001</v>
      </c>
      <c r="G663" s="219">
        <f t="shared" ref="G663:G728" si="11">F663/E663*100</f>
        <v>11.950961545086853</v>
      </c>
    </row>
    <row r="664" spans="1:7" x14ac:dyDescent="0.2">
      <c r="A664" s="218">
        <v>3769</v>
      </c>
      <c r="B664" s="383"/>
      <c r="C664" s="201" t="s">
        <v>134</v>
      </c>
      <c r="D664" s="381">
        <v>2050</v>
      </c>
      <c r="E664" s="377">
        <v>2351.31</v>
      </c>
      <c r="F664" s="381">
        <v>525.59698000000003</v>
      </c>
      <c r="G664" s="389">
        <f t="shared" si="11"/>
        <v>22.353368122450888</v>
      </c>
    </row>
    <row r="665" spans="1:7" x14ac:dyDescent="0.2">
      <c r="A665" s="217"/>
      <c r="B665" s="368"/>
      <c r="C665" s="200"/>
      <c r="D665" s="369"/>
      <c r="E665" s="369"/>
      <c r="F665" s="369"/>
      <c r="G665" s="219"/>
    </row>
    <row r="666" spans="1:7" x14ac:dyDescent="0.2">
      <c r="A666" s="387">
        <v>3771</v>
      </c>
      <c r="B666" s="382">
        <v>5169</v>
      </c>
      <c r="C666" s="375" t="s">
        <v>262</v>
      </c>
      <c r="D666" s="380">
        <v>10</v>
      </c>
      <c r="E666" s="376">
        <v>10</v>
      </c>
      <c r="F666" s="380">
        <v>0</v>
      </c>
      <c r="G666" s="388">
        <f t="shared" si="11"/>
        <v>0</v>
      </c>
    </row>
    <row r="667" spans="1:7" x14ac:dyDescent="0.2">
      <c r="A667" s="218">
        <v>3771</v>
      </c>
      <c r="B667" s="383"/>
      <c r="C667" s="201" t="s">
        <v>1186</v>
      </c>
      <c r="D667" s="381">
        <v>10</v>
      </c>
      <c r="E667" s="377">
        <v>10</v>
      </c>
      <c r="F667" s="381">
        <v>0</v>
      </c>
      <c r="G667" s="389">
        <f t="shared" si="11"/>
        <v>0</v>
      </c>
    </row>
    <row r="668" spans="1:7" x14ac:dyDescent="0.2">
      <c r="A668" s="217"/>
      <c r="B668" s="368"/>
      <c r="C668" s="200"/>
      <c r="D668" s="369"/>
      <c r="E668" s="369"/>
      <c r="F668" s="369"/>
      <c r="G668" s="219"/>
    </row>
    <row r="669" spans="1:7" x14ac:dyDescent="0.2">
      <c r="A669" s="387">
        <v>3792</v>
      </c>
      <c r="B669" s="382">
        <v>5137</v>
      </c>
      <c r="C669" s="375" t="s">
        <v>266</v>
      </c>
      <c r="D669" s="380">
        <v>0</v>
      </c>
      <c r="E669" s="376">
        <v>10</v>
      </c>
      <c r="F669" s="380">
        <v>0</v>
      </c>
      <c r="G669" s="388">
        <f t="shared" si="11"/>
        <v>0</v>
      </c>
    </row>
    <row r="670" spans="1:7" x14ac:dyDescent="0.2">
      <c r="A670" s="217">
        <v>3792</v>
      </c>
      <c r="B670" s="384">
        <v>5139</v>
      </c>
      <c r="C670" s="200" t="s">
        <v>265</v>
      </c>
      <c r="D670" s="385">
        <v>367</v>
      </c>
      <c r="E670" s="362">
        <v>359.20000000000005</v>
      </c>
      <c r="F670" s="385">
        <v>209.95699999999999</v>
      </c>
      <c r="G670" s="219">
        <f t="shared" si="11"/>
        <v>58.451280623608007</v>
      </c>
    </row>
    <row r="671" spans="1:7" x14ac:dyDescent="0.2">
      <c r="A671" s="217">
        <v>3792</v>
      </c>
      <c r="B671" s="384">
        <v>5166</v>
      </c>
      <c r="C671" s="200" t="s">
        <v>263</v>
      </c>
      <c r="D671" s="385">
        <v>0</v>
      </c>
      <c r="E671" s="362">
        <v>608.74</v>
      </c>
      <c r="F671" s="385">
        <v>308.30799999999999</v>
      </c>
      <c r="G671" s="219">
        <f t="shared" si="11"/>
        <v>50.646910010842063</v>
      </c>
    </row>
    <row r="672" spans="1:7" x14ac:dyDescent="0.2">
      <c r="A672" s="217">
        <v>3792</v>
      </c>
      <c r="B672" s="384">
        <v>5169</v>
      </c>
      <c r="C672" s="200" t="s">
        <v>262</v>
      </c>
      <c r="D672" s="385">
        <v>3304</v>
      </c>
      <c r="E672" s="362">
        <v>2633.29</v>
      </c>
      <c r="F672" s="385">
        <v>1188.51</v>
      </c>
      <c r="G672" s="219">
        <f t="shared" si="11"/>
        <v>45.134033851189962</v>
      </c>
    </row>
    <row r="673" spans="1:7" x14ac:dyDescent="0.2">
      <c r="A673" s="217">
        <v>3792</v>
      </c>
      <c r="B673" s="384">
        <v>5175</v>
      </c>
      <c r="C673" s="200" t="s">
        <v>261</v>
      </c>
      <c r="D673" s="385">
        <v>10</v>
      </c>
      <c r="E673" s="362">
        <v>10</v>
      </c>
      <c r="F673" s="385">
        <v>9.9589999999999996</v>
      </c>
      <c r="G673" s="219">
        <f t="shared" si="11"/>
        <v>99.59</v>
      </c>
    </row>
    <row r="674" spans="1:7" x14ac:dyDescent="0.2">
      <c r="A674" s="217">
        <v>3792</v>
      </c>
      <c r="B674" s="384">
        <v>5194</v>
      </c>
      <c r="C674" s="200" t="s">
        <v>276</v>
      </c>
      <c r="D674" s="385">
        <v>160</v>
      </c>
      <c r="E674" s="362">
        <v>160</v>
      </c>
      <c r="F674" s="385">
        <v>160</v>
      </c>
      <c r="G674" s="219">
        <f t="shared" si="11"/>
        <v>100</v>
      </c>
    </row>
    <row r="675" spans="1:7" x14ac:dyDescent="0.2">
      <c r="A675" s="217">
        <v>3792</v>
      </c>
      <c r="B675" s="384">
        <v>5213</v>
      </c>
      <c r="C675" s="200" t="s">
        <v>330</v>
      </c>
      <c r="D675" s="385">
        <v>0</v>
      </c>
      <c r="E675" s="362">
        <v>46.1</v>
      </c>
      <c r="F675" s="385">
        <v>46.1</v>
      </c>
      <c r="G675" s="219">
        <f t="shared" si="11"/>
        <v>100</v>
      </c>
    </row>
    <row r="676" spans="1:7" x14ac:dyDescent="0.2">
      <c r="A676" s="217">
        <v>3792</v>
      </c>
      <c r="B676" s="384">
        <v>5221</v>
      </c>
      <c r="C676" s="200" t="s">
        <v>318</v>
      </c>
      <c r="D676" s="385">
        <v>0</v>
      </c>
      <c r="E676" s="362">
        <v>104.8</v>
      </c>
      <c r="F676" s="385">
        <v>104.8</v>
      </c>
      <c r="G676" s="219">
        <f t="shared" si="11"/>
        <v>100</v>
      </c>
    </row>
    <row r="677" spans="1:7" x14ac:dyDescent="0.2">
      <c r="A677" s="217">
        <v>3792</v>
      </c>
      <c r="B677" s="384">
        <v>5222</v>
      </c>
      <c r="C677" s="200" t="s">
        <v>275</v>
      </c>
      <c r="D677" s="385">
        <v>0</v>
      </c>
      <c r="E677" s="362">
        <v>647.6</v>
      </c>
      <c r="F677" s="385">
        <v>647.6</v>
      </c>
      <c r="G677" s="219">
        <f t="shared" si="11"/>
        <v>100</v>
      </c>
    </row>
    <row r="678" spans="1:7" x14ac:dyDescent="0.2">
      <c r="A678" s="217">
        <v>3792</v>
      </c>
      <c r="B678" s="384">
        <v>5229</v>
      </c>
      <c r="C678" s="200" t="s">
        <v>309</v>
      </c>
      <c r="D678" s="385">
        <v>3099</v>
      </c>
      <c r="E678" s="362">
        <v>101.9</v>
      </c>
      <c r="F678" s="385">
        <v>99</v>
      </c>
      <c r="G678" s="219">
        <f t="shared" si="11"/>
        <v>97.154072620215885</v>
      </c>
    </row>
    <row r="679" spans="1:7" x14ac:dyDescent="0.2">
      <c r="A679" s="217">
        <v>3792</v>
      </c>
      <c r="B679" s="384">
        <v>5321</v>
      </c>
      <c r="C679" s="200" t="s">
        <v>274</v>
      </c>
      <c r="D679" s="385">
        <v>0</v>
      </c>
      <c r="E679" s="362">
        <v>1590.9</v>
      </c>
      <c r="F679" s="385">
        <v>1590.8400000000001</v>
      </c>
      <c r="G679" s="219">
        <f t="shared" si="11"/>
        <v>99.996228549877429</v>
      </c>
    </row>
    <row r="680" spans="1:7" x14ac:dyDescent="0.2">
      <c r="A680" s="217">
        <v>3792</v>
      </c>
      <c r="B680" s="384">
        <v>5329</v>
      </c>
      <c r="C680" s="200" t="s">
        <v>343</v>
      </c>
      <c r="D680" s="385">
        <v>0</v>
      </c>
      <c r="E680" s="362">
        <v>149.6</v>
      </c>
      <c r="F680" s="385">
        <v>148.7826</v>
      </c>
      <c r="G680" s="219">
        <f t="shared" si="11"/>
        <v>99.453609625668463</v>
      </c>
    </row>
    <row r="681" spans="1:7" x14ac:dyDescent="0.2">
      <c r="A681" s="217">
        <v>3792</v>
      </c>
      <c r="B681" s="384">
        <v>5331</v>
      </c>
      <c r="C681" s="200" t="s">
        <v>322</v>
      </c>
      <c r="D681" s="385">
        <v>210</v>
      </c>
      <c r="E681" s="362">
        <v>1242.99</v>
      </c>
      <c r="F681" s="385">
        <v>1242.9879999999998</v>
      </c>
      <c r="G681" s="219">
        <f t="shared" si="11"/>
        <v>99.99983909765966</v>
      </c>
    </row>
    <row r="682" spans="1:7" x14ac:dyDescent="0.2">
      <c r="A682" s="217">
        <v>3792</v>
      </c>
      <c r="B682" s="384">
        <v>5494</v>
      </c>
      <c r="C682" s="200" t="s">
        <v>360</v>
      </c>
      <c r="D682" s="385">
        <v>0</v>
      </c>
      <c r="E682" s="362">
        <v>20</v>
      </c>
      <c r="F682" s="385">
        <v>17.5</v>
      </c>
      <c r="G682" s="219">
        <f t="shared" si="11"/>
        <v>87.5</v>
      </c>
    </row>
    <row r="683" spans="1:7" x14ac:dyDescent="0.2">
      <c r="A683" s="218">
        <v>3792</v>
      </c>
      <c r="B683" s="383"/>
      <c r="C683" s="201" t="s">
        <v>210</v>
      </c>
      <c r="D683" s="381">
        <v>7150</v>
      </c>
      <c r="E683" s="377">
        <v>7685.1200000000008</v>
      </c>
      <c r="F683" s="381">
        <v>5774.3446000000004</v>
      </c>
      <c r="G683" s="389">
        <f t="shared" si="11"/>
        <v>75.13668752081945</v>
      </c>
    </row>
    <row r="684" spans="1:7" x14ac:dyDescent="0.2">
      <c r="A684" s="217"/>
      <c r="B684" s="368"/>
      <c r="C684" s="200"/>
      <c r="D684" s="369"/>
      <c r="E684" s="369"/>
      <c r="F684" s="369"/>
      <c r="G684" s="219"/>
    </row>
    <row r="685" spans="1:7" x14ac:dyDescent="0.2">
      <c r="A685" s="387">
        <v>3799</v>
      </c>
      <c r="B685" s="382">
        <v>5213</v>
      </c>
      <c r="C685" s="375" t="s">
        <v>330</v>
      </c>
      <c r="D685" s="380">
        <v>0</v>
      </c>
      <c r="E685" s="376">
        <v>250</v>
      </c>
      <c r="F685" s="380">
        <v>250</v>
      </c>
      <c r="G685" s="388">
        <f t="shared" si="11"/>
        <v>100</v>
      </c>
    </row>
    <row r="686" spans="1:7" x14ac:dyDescent="0.2">
      <c r="A686" s="217">
        <v>3799</v>
      </c>
      <c r="B686" s="384">
        <v>5222</v>
      </c>
      <c r="C686" s="200" t="s">
        <v>275</v>
      </c>
      <c r="D686" s="385">
        <v>0</v>
      </c>
      <c r="E686" s="362">
        <v>380</v>
      </c>
      <c r="F686" s="385">
        <v>379.19997999999998</v>
      </c>
      <c r="G686" s="219">
        <f t="shared" si="11"/>
        <v>99.789468421052632</v>
      </c>
    </row>
    <row r="687" spans="1:7" x14ac:dyDescent="0.2">
      <c r="A687" s="217">
        <v>3799</v>
      </c>
      <c r="B687" s="384">
        <v>5229</v>
      </c>
      <c r="C687" s="200" t="s">
        <v>309</v>
      </c>
      <c r="D687" s="385">
        <v>950</v>
      </c>
      <c r="E687" s="362">
        <v>200</v>
      </c>
      <c r="F687" s="385">
        <v>150</v>
      </c>
      <c r="G687" s="219">
        <f t="shared" si="11"/>
        <v>75</v>
      </c>
    </row>
    <row r="688" spans="1:7" x14ac:dyDescent="0.2">
      <c r="A688" s="217">
        <v>3799</v>
      </c>
      <c r="B688" s="384">
        <v>5329</v>
      </c>
      <c r="C688" s="200" t="s">
        <v>343</v>
      </c>
      <c r="D688" s="385">
        <v>0</v>
      </c>
      <c r="E688" s="362">
        <v>100</v>
      </c>
      <c r="F688" s="385">
        <v>100</v>
      </c>
      <c r="G688" s="219">
        <f t="shared" si="11"/>
        <v>100</v>
      </c>
    </row>
    <row r="689" spans="1:15" x14ac:dyDescent="0.2">
      <c r="A689" s="218">
        <v>3799</v>
      </c>
      <c r="B689" s="383"/>
      <c r="C689" s="201" t="s">
        <v>209</v>
      </c>
      <c r="D689" s="381">
        <v>950</v>
      </c>
      <c r="E689" s="377">
        <v>930</v>
      </c>
      <c r="F689" s="381">
        <v>879.19997999999998</v>
      </c>
      <c r="G689" s="389">
        <f t="shared" si="11"/>
        <v>94.537632258064519</v>
      </c>
    </row>
    <row r="690" spans="1:15" x14ac:dyDescent="0.2">
      <c r="A690" s="217"/>
      <c r="B690" s="368"/>
      <c r="C690" s="200"/>
      <c r="D690" s="369"/>
      <c r="E690" s="369"/>
      <c r="F690" s="369"/>
      <c r="G690" s="219"/>
    </row>
    <row r="691" spans="1:15" x14ac:dyDescent="0.2">
      <c r="A691" s="387">
        <v>3900</v>
      </c>
      <c r="B691" s="382">
        <v>5222</v>
      </c>
      <c r="C691" s="375" t="s">
        <v>275</v>
      </c>
      <c r="D691" s="380">
        <v>0</v>
      </c>
      <c r="E691" s="376">
        <v>225</v>
      </c>
      <c r="F691" s="380">
        <v>225</v>
      </c>
      <c r="G691" s="388">
        <f t="shared" si="11"/>
        <v>100</v>
      </c>
    </row>
    <row r="692" spans="1:15" x14ac:dyDescent="0.2">
      <c r="A692" s="217">
        <v>3900</v>
      </c>
      <c r="B692" s="384">
        <v>5321</v>
      </c>
      <c r="C692" s="200" t="s">
        <v>274</v>
      </c>
      <c r="D692" s="385">
        <v>0</v>
      </c>
      <c r="E692" s="362">
        <v>931.29</v>
      </c>
      <c r="F692" s="385">
        <v>931.27234999999996</v>
      </c>
      <c r="G692" s="219">
        <f t="shared" si="11"/>
        <v>99.998104779392023</v>
      </c>
    </row>
    <row r="693" spans="1:15" x14ac:dyDescent="0.2">
      <c r="A693" s="218">
        <v>3900</v>
      </c>
      <c r="B693" s="383"/>
      <c r="C693" s="201" t="s">
        <v>342</v>
      </c>
      <c r="D693" s="381">
        <v>0</v>
      </c>
      <c r="E693" s="377">
        <v>1156.29</v>
      </c>
      <c r="F693" s="381">
        <v>1156.27235</v>
      </c>
      <c r="G693" s="389">
        <f t="shared" si="11"/>
        <v>99.998473566319873</v>
      </c>
    </row>
    <row r="694" spans="1:15" x14ac:dyDescent="0.2">
      <c r="A694" s="217"/>
      <c r="B694" s="368"/>
      <c r="C694" s="200"/>
      <c r="D694" s="369"/>
      <c r="E694" s="369"/>
      <c r="F694" s="369"/>
      <c r="G694" s="219"/>
    </row>
    <row r="695" spans="1:15" x14ac:dyDescent="0.2">
      <c r="A695" s="1046" t="s">
        <v>208</v>
      </c>
      <c r="B695" s="1047"/>
      <c r="C695" s="1047"/>
      <c r="D695" s="207">
        <v>1904633</v>
      </c>
      <c r="E695" s="378">
        <v>12821835.07</v>
      </c>
      <c r="F695" s="207">
        <v>12540161.742529999</v>
      </c>
      <c r="G695" s="390">
        <f t="shared" si="11"/>
        <v>97.80317461633048</v>
      </c>
      <c r="I695" s="95"/>
      <c r="J695" s="95"/>
      <c r="K695" s="95"/>
      <c r="L695" s="95"/>
      <c r="M695" s="95"/>
      <c r="N695" s="95"/>
      <c r="O695" s="95"/>
    </row>
    <row r="696" spans="1:15" x14ac:dyDescent="0.2">
      <c r="A696" s="206"/>
      <c r="B696" s="205"/>
      <c r="C696" s="204"/>
      <c r="D696" s="203"/>
      <c r="E696" s="203"/>
      <c r="F696" s="203"/>
      <c r="G696" s="202"/>
      <c r="I696" s="95"/>
      <c r="J696" s="95"/>
      <c r="K696" s="95"/>
      <c r="L696" s="95"/>
      <c r="M696" s="95"/>
      <c r="N696" s="95"/>
      <c r="O696" s="95"/>
    </row>
    <row r="697" spans="1:15" x14ac:dyDescent="0.2">
      <c r="A697" s="387">
        <v>4312</v>
      </c>
      <c r="B697" s="382">
        <v>5221</v>
      </c>
      <c r="C697" s="375" t="s">
        <v>318</v>
      </c>
      <c r="D697" s="380">
        <v>0</v>
      </c>
      <c r="E697" s="376">
        <v>8778.6</v>
      </c>
      <c r="F697" s="380">
        <v>8778.6</v>
      </c>
      <c r="G697" s="388">
        <f t="shared" si="11"/>
        <v>100</v>
      </c>
    </row>
    <row r="698" spans="1:15" x14ac:dyDescent="0.2">
      <c r="A698" s="217">
        <v>4312</v>
      </c>
      <c r="B698" s="384">
        <v>5222</v>
      </c>
      <c r="C698" s="200" t="s">
        <v>275</v>
      </c>
      <c r="D698" s="385">
        <v>0</v>
      </c>
      <c r="E698" s="362">
        <v>6296</v>
      </c>
      <c r="F698" s="385">
        <v>6296</v>
      </c>
      <c r="G698" s="219">
        <f t="shared" si="11"/>
        <v>100</v>
      </c>
    </row>
    <row r="699" spans="1:15" x14ac:dyDescent="0.2">
      <c r="A699" s="217">
        <v>4312</v>
      </c>
      <c r="B699" s="384">
        <v>5223</v>
      </c>
      <c r="C699" s="200" t="s">
        <v>319</v>
      </c>
      <c r="D699" s="385">
        <v>0</v>
      </c>
      <c r="E699" s="362">
        <v>8831</v>
      </c>
      <c r="F699" s="385">
        <v>8831</v>
      </c>
      <c r="G699" s="219">
        <f t="shared" si="11"/>
        <v>100</v>
      </c>
    </row>
    <row r="700" spans="1:15" x14ac:dyDescent="0.2">
      <c r="A700" s="217">
        <v>4312</v>
      </c>
      <c r="B700" s="384">
        <v>5229</v>
      </c>
      <c r="C700" s="200" t="s">
        <v>309</v>
      </c>
      <c r="D700" s="385">
        <v>0</v>
      </c>
      <c r="E700" s="362">
        <v>560</v>
      </c>
      <c r="F700" s="385">
        <v>560</v>
      </c>
      <c r="G700" s="219">
        <f t="shared" si="11"/>
        <v>100</v>
      </c>
    </row>
    <row r="701" spans="1:15" x14ac:dyDescent="0.2">
      <c r="A701" s="217">
        <v>4312</v>
      </c>
      <c r="B701" s="384">
        <v>5321</v>
      </c>
      <c r="C701" s="200" t="s">
        <v>274</v>
      </c>
      <c r="D701" s="385">
        <v>0</v>
      </c>
      <c r="E701" s="362">
        <v>2307</v>
      </c>
      <c r="F701" s="385">
        <v>2307</v>
      </c>
      <c r="G701" s="219">
        <f t="shared" si="11"/>
        <v>100</v>
      </c>
    </row>
    <row r="702" spans="1:15" x14ac:dyDescent="0.2">
      <c r="A702" s="217">
        <v>4312</v>
      </c>
      <c r="B702" s="384">
        <v>5331</v>
      </c>
      <c r="C702" s="200" t="s">
        <v>322</v>
      </c>
      <c r="D702" s="385">
        <v>2800</v>
      </c>
      <c r="E702" s="362">
        <v>3600</v>
      </c>
      <c r="F702" s="385">
        <v>3600</v>
      </c>
      <c r="G702" s="219">
        <f t="shared" si="11"/>
        <v>100</v>
      </c>
    </row>
    <row r="703" spans="1:15" x14ac:dyDescent="0.2">
      <c r="A703" s="217">
        <v>4312</v>
      </c>
      <c r="B703" s="384">
        <v>5336</v>
      </c>
      <c r="C703" s="200" t="s">
        <v>320</v>
      </c>
      <c r="D703" s="385">
        <v>0</v>
      </c>
      <c r="E703" s="362">
        <v>4253</v>
      </c>
      <c r="F703" s="385">
        <v>4253</v>
      </c>
      <c r="G703" s="219">
        <f t="shared" si="11"/>
        <v>100</v>
      </c>
    </row>
    <row r="704" spans="1:15" x14ac:dyDescent="0.2">
      <c r="A704" s="218">
        <v>4312</v>
      </c>
      <c r="B704" s="383"/>
      <c r="C704" s="201" t="s">
        <v>207</v>
      </c>
      <c r="D704" s="381">
        <v>2800</v>
      </c>
      <c r="E704" s="377">
        <v>34625.599999999999</v>
      </c>
      <c r="F704" s="381">
        <v>34625.599999999999</v>
      </c>
      <c r="G704" s="389">
        <f t="shared" si="11"/>
        <v>100</v>
      </c>
    </row>
    <row r="705" spans="1:7" x14ac:dyDescent="0.2">
      <c r="A705" s="217"/>
      <c r="B705" s="368"/>
      <c r="C705" s="200"/>
      <c r="D705" s="369"/>
      <c r="E705" s="369"/>
      <c r="F705" s="369"/>
      <c r="G705" s="219"/>
    </row>
    <row r="706" spans="1:7" x14ac:dyDescent="0.2">
      <c r="A706" s="387">
        <v>4319</v>
      </c>
      <c r="B706" s="382">
        <v>5011</v>
      </c>
      <c r="C706" s="375" t="s">
        <v>1180</v>
      </c>
      <c r="D706" s="380">
        <v>0</v>
      </c>
      <c r="E706" s="376">
        <v>200</v>
      </c>
      <c r="F706" s="380">
        <v>18.583870000000001</v>
      </c>
      <c r="G706" s="388">
        <f t="shared" si="11"/>
        <v>9.2919350000000005</v>
      </c>
    </row>
    <row r="707" spans="1:7" x14ac:dyDescent="0.2">
      <c r="A707" s="217">
        <v>4319</v>
      </c>
      <c r="B707" s="384">
        <v>5021</v>
      </c>
      <c r="C707" s="200" t="s">
        <v>305</v>
      </c>
      <c r="D707" s="385">
        <v>0</v>
      </c>
      <c r="E707" s="362">
        <v>200</v>
      </c>
      <c r="F707" s="385">
        <v>60.46</v>
      </c>
      <c r="G707" s="219">
        <f t="shared" si="11"/>
        <v>30.23</v>
      </c>
    </row>
    <row r="708" spans="1:7" x14ac:dyDescent="0.2">
      <c r="A708" s="217">
        <v>4319</v>
      </c>
      <c r="B708" s="384">
        <v>5031</v>
      </c>
      <c r="C708" s="200" t="s">
        <v>303</v>
      </c>
      <c r="D708" s="385">
        <v>0</v>
      </c>
      <c r="E708" s="362">
        <v>100</v>
      </c>
      <c r="F708" s="385">
        <v>4.6440000000000001</v>
      </c>
      <c r="G708" s="219">
        <f t="shared" si="11"/>
        <v>4.6440000000000001</v>
      </c>
    </row>
    <row r="709" spans="1:7" x14ac:dyDescent="0.2">
      <c r="A709" s="217">
        <v>4319</v>
      </c>
      <c r="B709" s="384">
        <v>5032</v>
      </c>
      <c r="C709" s="200" t="s">
        <v>302</v>
      </c>
      <c r="D709" s="385">
        <v>0</v>
      </c>
      <c r="E709" s="362">
        <v>36</v>
      </c>
      <c r="F709" s="385">
        <v>1.67</v>
      </c>
      <c r="G709" s="219">
        <f t="shared" si="11"/>
        <v>4.6388888888888893</v>
      </c>
    </row>
    <row r="710" spans="1:7" x14ac:dyDescent="0.2">
      <c r="A710" s="217">
        <v>4319</v>
      </c>
      <c r="B710" s="384">
        <v>5038</v>
      </c>
      <c r="C710" s="200" t="s">
        <v>301</v>
      </c>
      <c r="D710" s="385">
        <v>0</v>
      </c>
      <c r="E710" s="362">
        <v>1.69</v>
      </c>
      <c r="F710" s="385">
        <v>7.5999999999999984E-2</v>
      </c>
      <c r="G710" s="219">
        <f t="shared" si="11"/>
        <v>4.4970414201183422</v>
      </c>
    </row>
    <row r="711" spans="1:7" x14ac:dyDescent="0.2">
      <c r="A711" s="217">
        <v>4319</v>
      </c>
      <c r="B711" s="384">
        <v>5136</v>
      </c>
      <c r="C711" s="200" t="s">
        <v>294</v>
      </c>
      <c r="D711" s="385">
        <v>0</v>
      </c>
      <c r="E711" s="362">
        <v>5</v>
      </c>
      <c r="F711" s="385">
        <v>0.40500000000000003</v>
      </c>
      <c r="G711" s="219">
        <f t="shared" si="11"/>
        <v>8.1</v>
      </c>
    </row>
    <row r="712" spans="1:7" x14ac:dyDescent="0.2">
      <c r="A712" s="217">
        <v>4319</v>
      </c>
      <c r="B712" s="384">
        <v>5137</v>
      </c>
      <c r="C712" s="200" t="s">
        <v>266</v>
      </c>
      <c r="D712" s="385">
        <v>0</v>
      </c>
      <c r="E712" s="362">
        <v>13</v>
      </c>
      <c r="F712" s="385">
        <v>0</v>
      </c>
      <c r="G712" s="219">
        <f t="shared" si="11"/>
        <v>0</v>
      </c>
    </row>
    <row r="713" spans="1:7" x14ac:dyDescent="0.2">
      <c r="A713" s="217">
        <v>4319</v>
      </c>
      <c r="B713" s="384">
        <v>5139</v>
      </c>
      <c r="C713" s="200" t="s">
        <v>265</v>
      </c>
      <c r="D713" s="385">
        <v>0</v>
      </c>
      <c r="E713" s="362">
        <v>1187</v>
      </c>
      <c r="F713" s="385">
        <v>89.441000000000003</v>
      </c>
      <c r="G713" s="219">
        <f t="shared" si="11"/>
        <v>7.5350463352990742</v>
      </c>
    </row>
    <row r="714" spans="1:7" x14ac:dyDescent="0.2">
      <c r="A714" s="217">
        <v>4319</v>
      </c>
      <c r="B714" s="384">
        <v>5162</v>
      </c>
      <c r="C714" s="200" t="s">
        <v>287</v>
      </c>
      <c r="D714" s="385">
        <v>0</v>
      </c>
      <c r="E714" s="362">
        <v>10</v>
      </c>
      <c r="F714" s="385">
        <v>1.0589999999999999</v>
      </c>
      <c r="G714" s="219">
        <f t="shared" si="11"/>
        <v>10.59</v>
      </c>
    </row>
    <row r="715" spans="1:7" x14ac:dyDescent="0.2">
      <c r="A715" s="217">
        <v>4319</v>
      </c>
      <c r="B715" s="384">
        <v>5164</v>
      </c>
      <c r="C715" s="200" t="s">
        <v>264</v>
      </c>
      <c r="D715" s="385">
        <v>0</v>
      </c>
      <c r="E715" s="362">
        <v>500</v>
      </c>
      <c r="F715" s="385">
        <v>24.327499999999997</v>
      </c>
      <c r="G715" s="219">
        <f t="shared" si="11"/>
        <v>4.8654999999999999</v>
      </c>
    </row>
    <row r="716" spans="1:7" x14ac:dyDescent="0.2">
      <c r="A716" s="217">
        <v>4319</v>
      </c>
      <c r="B716" s="384">
        <v>5169</v>
      </c>
      <c r="C716" s="200" t="s">
        <v>262</v>
      </c>
      <c r="D716" s="385">
        <v>280</v>
      </c>
      <c r="E716" s="362">
        <v>5629.55</v>
      </c>
      <c r="F716" s="385">
        <v>24.33</v>
      </c>
      <c r="G716" s="219">
        <f t="shared" si="11"/>
        <v>0.43218374470428361</v>
      </c>
    </row>
    <row r="717" spans="1:7" x14ac:dyDescent="0.2">
      <c r="A717" s="217">
        <v>4319</v>
      </c>
      <c r="B717" s="384">
        <v>5175</v>
      </c>
      <c r="C717" s="200" t="s">
        <v>261</v>
      </c>
      <c r="D717" s="385">
        <v>0</v>
      </c>
      <c r="E717" s="362">
        <v>653.21</v>
      </c>
      <c r="F717" s="385">
        <v>25.661000000000001</v>
      </c>
      <c r="G717" s="219">
        <f t="shared" si="11"/>
        <v>3.9284456759694435</v>
      </c>
    </row>
    <row r="718" spans="1:7" x14ac:dyDescent="0.2">
      <c r="A718" s="217">
        <v>4319</v>
      </c>
      <c r="B718" s="384">
        <v>5331</v>
      </c>
      <c r="C718" s="200" t="s">
        <v>322</v>
      </c>
      <c r="D718" s="385">
        <v>8400</v>
      </c>
      <c r="E718" s="362">
        <v>6950</v>
      </c>
      <c r="F718" s="385">
        <v>6950</v>
      </c>
      <c r="G718" s="219">
        <f t="shared" si="11"/>
        <v>100</v>
      </c>
    </row>
    <row r="719" spans="1:7" x14ac:dyDescent="0.2">
      <c r="A719" s="218">
        <v>4319</v>
      </c>
      <c r="B719" s="383"/>
      <c r="C719" s="201" t="s">
        <v>206</v>
      </c>
      <c r="D719" s="381">
        <v>8680</v>
      </c>
      <c r="E719" s="377">
        <v>15485.45</v>
      </c>
      <c r="F719" s="381">
        <v>7200.6573699999999</v>
      </c>
      <c r="G719" s="389">
        <f t="shared" si="11"/>
        <v>46.499503533962525</v>
      </c>
    </row>
    <row r="720" spans="1:7" x14ac:dyDescent="0.2">
      <c r="A720" s="217"/>
      <c r="B720" s="368"/>
      <c r="C720" s="200"/>
      <c r="D720" s="369"/>
      <c r="E720" s="369"/>
      <c r="F720" s="369"/>
      <c r="G720" s="219"/>
    </row>
    <row r="721" spans="1:7" x14ac:dyDescent="0.2">
      <c r="A721" s="387">
        <v>4324</v>
      </c>
      <c r="B721" s="382">
        <v>5222</v>
      </c>
      <c r="C721" s="375" t="s">
        <v>275</v>
      </c>
      <c r="D721" s="380">
        <v>0</v>
      </c>
      <c r="E721" s="376">
        <v>5850</v>
      </c>
      <c r="F721" s="380">
        <v>5639.2</v>
      </c>
      <c r="G721" s="388">
        <f t="shared" si="11"/>
        <v>96.396581196581195</v>
      </c>
    </row>
    <row r="722" spans="1:7" x14ac:dyDescent="0.2">
      <c r="A722" s="217">
        <v>4324</v>
      </c>
      <c r="B722" s="384">
        <v>5223</v>
      </c>
      <c r="C722" s="200" t="s">
        <v>319</v>
      </c>
      <c r="D722" s="385">
        <v>0</v>
      </c>
      <c r="E722" s="362">
        <v>3150</v>
      </c>
      <c r="F722" s="385">
        <v>2843.16</v>
      </c>
      <c r="G722" s="219">
        <f t="shared" si="11"/>
        <v>90.259047619047621</v>
      </c>
    </row>
    <row r="723" spans="1:7" x14ac:dyDescent="0.2">
      <c r="A723" s="217">
        <v>4324</v>
      </c>
      <c r="B723" s="384">
        <v>5321</v>
      </c>
      <c r="C723" s="200" t="s">
        <v>274</v>
      </c>
      <c r="D723" s="385">
        <v>0</v>
      </c>
      <c r="E723" s="362">
        <v>4800</v>
      </c>
      <c r="F723" s="385">
        <v>3616.84</v>
      </c>
      <c r="G723" s="219">
        <f t="shared" si="11"/>
        <v>75.350833333333327</v>
      </c>
    </row>
    <row r="724" spans="1:7" x14ac:dyDescent="0.2">
      <c r="A724" s="217">
        <v>4324</v>
      </c>
      <c r="B724" s="384">
        <v>5336</v>
      </c>
      <c r="C724" s="200" t="s">
        <v>320</v>
      </c>
      <c r="D724" s="385">
        <v>0</v>
      </c>
      <c r="E724" s="362">
        <v>8200</v>
      </c>
      <c r="F724" s="385">
        <v>6354.36</v>
      </c>
      <c r="G724" s="219">
        <f t="shared" si="11"/>
        <v>77.492195121951212</v>
      </c>
    </row>
    <row r="725" spans="1:7" x14ac:dyDescent="0.2">
      <c r="A725" s="218">
        <v>4324</v>
      </c>
      <c r="B725" s="383"/>
      <c r="C725" s="201" t="s">
        <v>341</v>
      </c>
      <c r="D725" s="381">
        <v>0</v>
      </c>
      <c r="E725" s="377">
        <v>22000</v>
      </c>
      <c r="F725" s="381">
        <v>18453.560000000001</v>
      </c>
      <c r="G725" s="389">
        <f t="shared" si="11"/>
        <v>83.879818181818194</v>
      </c>
    </row>
    <row r="726" spans="1:7" x14ac:dyDescent="0.2">
      <c r="A726" s="217"/>
      <c r="B726" s="368"/>
      <c r="C726" s="200"/>
      <c r="D726" s="369"/>
      <c r="E726" s="369"/>
      <c r="F726" s="369"/>
      <c r="G726" s="219"/>
    </row>
    <row r="727" spans="1:7" x14ac:dyDescent="0.2">
      <c r="A727" s="387">
        <v>4329</v>
      </c>
      <c r="B727" s="382">
        <v>5169</v>
      </c>
      <c r="C727" s="375" t="s">
        <v>262</v>
      </c>
      <c r="D727" s="380">
        <v>150</v>
      </c>
      <c r="E727" s="376">
        <v>0</v>
      </c>
      <c r="F727" s="380">
        <v>0</v>
      </c>
      <c r="G727" s="392" t="s">
        <v>205</v>
      </c>
    </row>
    <row r="728" spans="1:7" x14ac:dyDescent="0.2">
      <c r="A728" s="217">
        <v>4329</v>
      </c>
      <c r="B728" s="384">
        <v>5222</v>
      </c>
      <c r="C728" s="200" t="s">
        <v>275</v>
      </c>
      <c r="D728" s="385">
        <v>0</v>
      </c>
      <c r="E728" s="362">
        <v>125</v>
      </c>
      <c r="F728" s="385">
        <v>125</v>
      </c>
      <c r="G728" s="219">
        <f t="shared" si="11"/>
        <v>100</v>
      </c>
    </row>
    <row r="729" spans="1:7" x14ac:dyDescent="0.2">
      <c r="A729" s="217">
        <v>4329</v>
      </c>
      <c r="B729" s="384">
        <v>5223</v>
      </c>
      <c r="C729" s="200" t="s">
        <v>319</v>
      </c>
      <c r="D729" s="385">
        <v>0</v>
      </c>
      <c r="E729" s="362">
        <v>186</v>
      </c>
      <c r="F729" s="385">
        <v>186</v>
      </c>
      <c r="G729" s="219">
        <f t="shared" ref="G729:G792" si="12">F729/E729*100</f>
        <v>100</v>
      </c>
    </row>
    <row r="730" spans="1:7" x14ac:dyDescent="0.2">
      <c r="A730" s="218">
        <v>4329</v>
      </c>
      <c r="B730" s="383"/>
      <c r="C730" s="201" t="s">
        <v>340</v>
      </c>
      <c r="D730" s="381">
        <v>150</v>
      </c>
      <c r="E730" s="377">
        <v>311</v>
      </c>
      <c r="F730" s="381">
        <v>311</v>
      </c>
      <c r="G730" s="389">
        <f t="shared" si="12"/>
        <v>100</v>
      </c>
    </row>
    <row r="731" spans="1:7" x14ac:dyDescent="0.2">
      <c r="A731" s="217"/>
      <c r="B731" s="368"/>
      <c r="C731" s="200"/>
      <c r="D731" s="369"/>
      <c r="E731" s="369"/>
      <c r="F731" s="369"/>
      <c r="G731" s="219"/>
    </row>
    <row r="732" spans="1:7" x14ac:dyDescent="0.2">
      <c r="A732" s="387">
        <v>4339</v>
      </c>
      <c r="B732" s="382">
        <v>5011</v>
      </c>
      <c r="C732" s="375" t="s">
        <v>1180</v>
      </c>
      <c r="D732" s="380">
        <v>0</v>
      </c>
      <c r="E732" s="376">
        <v>750</v>
      </c>
      <c r="F732" s="380">
        <v>575.09505999999999</v>
      </c>
      <c r="G732" s="388">
        <f t="shared" si="12"/>
        <v>76.679341333333326</v>
      </c>
    </row>
    <row r="733" spans="1:7" x14ac:dyDescent="0.2">
      <c r="A733" s="217">
        <v>4339</v>
      </c>
      <c r="B733" s="384">
        <v>5021</v>
      </c>
      <c r="C733" s="200" t="s">
        <v>305</v>
      </c>
      <c r="D733" s="385">
        <v>0</v>
      </c>
      <c r="E733" s="362">
        <v>750</v>
      </c>
      <c r="F733" s="385">
        <v>714.16</v>
      </c>
      <c r="G733" s="219">
        <f t="shared" si="12"/>
        <v>95.22133333333332</v>
      </c>
    </row>
    <row r="734" spans="1:7" x14ac:dyDescent="0.2">
      <c r="A734" s="217">
        <v>4339</v>
      </c>
      <c r="B734" s="384">
        <v>5031</v>
      </c>
      <c r="C734" s="200" t="s">
        <v>303</v>
      </c>
      <c r="D734" s="385">
        <v>0</v>
      </c>
      <c r="E734" s="362">
        <v>375</v>
      </c>
      <c r="F734" s="385">
        <v>316.47800000000001</v>
      </c>
      <c r="G734" s="219">
        <f t="shared" si="12"/>
        <v>84.394133333333329</v>
      </c>
    </row>
    <row r="735" spans="1:7" x14ac:dyDescent="0.2">
      <c r="A735" s="217">
        <v>4339</v>
      </c>
      <c r="B735" s="384">
        <v>5032</v>
      </c>
      <c r="C735" s="200" t="s">
        <v>302</v>
      </c>
      <c r="D735" s="385">
        <v>0</v>
      </c>
      <c r="E735" s="362">
        <v>135</v>
      </c>
      <c r="F735" s="385">
        <v>113.90299999999999</v>
      </c>
      <c r="G735" s="219">
        <f t="shared" si="12"/>
        <v>84.372592592592582</v>
      </c>
    </row>
    <row r="736" spans="1:7" x14ac:dyDescent="0.2">
      <c r="A736" s="217">
        <v>4339</v>
      </c>
      <c r="B736" s="384">
        <v>5038</v>
      </c>
      <c r="C736" s="200" t="s">
        <v>301</v>
      </c>
      <c r="D736" s="385">
        <v>0</v>
      </c>
      <c r="E736" s="362">
        <v>6.3</v>
      </c>
      <c r="F736" s="385">
        <v>5.2619999999999996</v>
      </c>
      <c r="G736" s="219">
        <f t="shared" si="12"/>
        <v>83.523809523809518</v>
      </c>
    </row>
    <row r="737" spans="1:7" x14ac:dyDescent="0.2">
      <c r="A737" s="217">
        <v>4339</v>
      </c>
      <c r="B737" s="384">
        <v>5137</v>
      </c>
      <c r="C737" s="200" t="s">
        <v>266</v>
      </c>
      <c r="D737" s="385">
        <v>0</v>
      </c>
      <c r="E737" s="362">
        <v>35</v>
      </c>
      <c r="F737" s="385">
        <v>31.989199999999997</v>
      </c>
      <c r="G737" s="219">
        <f t="shared" si="12"/>
        <v>91.397714285714272</v>
      </c>
    </row>
    <row r="738" spans="1:7" x14ac:dyDescent="0.2">
      <c r="A738" s="217">
        <v>4339</v>
      </c>
      <c r="B738" s="384">
        <v>5139</v>
      </c>
      <c r="C738" s="200" t="s">
        <v>265</v>
      </c>
      <c r="D738" s="385">
        <v>0</v>
      </c>
      <c r="E738" s="362">
        <v>360</v>
      </c>
      <c r="F738" s="385">
        <v>77.870569999999987</v>
      </c>
      <c r="G738" s="219">
        <f t="shared" si="12"/>
        <v>21.630713888888884</v>
      </c>
    </row>
    <row r="739" spans="1:7" x14ac:dyDescent="0.2">
      <c r="A739" s="217">
        <v>4339</v>
      </c>
      <c r="B739" s="384">
        <v>5161</v>
      </c>
      <c r="C739" s="200" t="s">
        <v>288</v>
      </c>
      <c r="D739" s="385">
        <v>0</v>
      </c>
      <c r="E739" s="362">
        <v>1</v>
      </c>
      <c r="F739" s="385">
        <v>0.17199999999999999</v>
      </c>
      <c r="G739" s="219">
        <f t="shared" si="12"/>
        <v>17.2</v>
      </c>
    </row>
    <row r="740" spans="1:7" x14ac:dyDescent="0.2">
      <c r="A740" s="217">
        <v>4339</v>
      </c>
      <c r="B740" s="384">
        <v>5162</v>
      </c>
      <c r="C740" s="200" t="s">
        <v>287</v>
      </c>
      <c r="D740" s="385">
        <v>0</v>
      </c>
      <c r="E740" s="362">
        <v>15</v>
      </c>
      <c r="F740" s="385">
        <v>12.87777</v>
      </c>
      <c r="G740" s="219">
        <f t="shared" si="12"/>
        <v>85.851799999999997</v>
      </c>
    </row>
    <row r="741" spans="1:7" x14ac:dyDescent="0.2">
      <c r="A741" s="217">
        <v>4339</v>
      </c>
      <c r="B741" s="384">
        <v>5164</v>
      </c>
      <c r="C741" s="200" t="s">
        <v>264</v>
      </c>
      <c r="D741" s="385">
        <v>0</v>
      </c>
      <c r="E741" s="362">
        <v>20</v>
      </c>
      <c r="F741" s="385">
        <v>1.24</v>
      </c>
      <c r="G741" s="219">
        <f t="shared" si="12"/>
        <v>6.2</v>
      </c>
    </row>
    <row r="742" spans="1:7" x14ac:dyDescent="0.2">
      <c r="A742" s="217">
        <v>4339</v>
      </c>
      <c r="B742" s="384">
        <v>5167</v>
      </c>
      <c r="C742" s="200" t="s">
        <v>286</v>
      </c>
      <c r="D742" s="385">
        <v>0</v>
      </c>
      <c r="E742" s="362">
        <v>45</v>
      </c>
      <c r="F742" s="385">
        <v>36.879999999999995</v>
      </c>
      <c r="G742" s="219">
        <f t="shared" si="12"/>
        <v>81.955555555555549</v>
      </c>
    </row>
    <row r="743" spans="1:7" x14ac:dyDescent="0.2">
      <c r="A743" s="217">
        <v>4339</v>
      </c>
      <c r="B743" s="384">
        <v>5169</v>
      </c>
      <c r="C743" s="200" t="s">
        <v>262</v>
      </c>
      <c r="D743" s="385">
        <v>225</v>
      </c>
      <c r="E743" s="362">
        <v>2312.0299999999997</v>
      </c>
      <c r="F743" s="385">
        <v>109.13500000000001</v>
      </c>
      <c r="G743" s="219">
        <f t="shared" si="12"/>
        <v>4.7203107226117318</v>
      </c>
    </row>
    <row r="744" spans="1:7" x14ac:dyDescent="0.2">
      <c r="A744" s="217">
        <v>4339</v>
      </c>
      <c r="B744" s="384">
        <v>5173</v>
      </c>
      <c r="C744" s="200" t="s">
        <v>282</v>
      </c>
      <c r="D744" s="385">
        <v>0</v>
      </c>
      <c r="E744" s="362">
        <v>40</v>
      </c>
      <c r="F744" s="385">
        <v>30.150000000000002</v>
      </c>
      <c r="G744" s="219">
        <f t="shared" si="12"/>
        <v>75.375</v>
      </c>
    </row>
    <row r="745" spans="1:7" x14ac:dyDescent="0.2">
      <c r="A745" s="217">
        <v>4339</v>
      </c>
      <c r="B745" s="384">
        <v>5175</v>
      </c>
      <c r="C745" s="200" t="s">
        <v>261</v>
      </c>
      <c r="D745" s="385">
        <v>0</v>
      </c>
      <c r="E745" s="362">
        <v>70</v>
      </c>
      <c r="F745" s="385">
        <v>31.334800000000001</v>
      </c>
      <c r="G745" s="219">
        <f t="shared" si="12"/>
        <v>44.764000000000003</v>
      </c>
    </row>
    <row r="746" spans="1:7" x14ac:dyDescent="0.2">
      <c r="A746" s="217">
        <v>4339</v>
      </c>
      <c r="B746" s="384">
        <v>5221</v>
      </c>
      <c r="C746" s="200" t="s">
        <v>318</v>
      </c>
      <c r="D746" s="385">
        <v>0</v>
      </c>
      <c r="E746" s="362">
        <v>355.2</v>
      </c>
      <c r="F746" s="385">
        <v>355.2</v>
      </c>
      <c r="G746" s="219">
        <f t="shared" si="12"/>
        <v>100</v>
      </c>
    </row>
    <row r="747" spans="1:7" x14ac:dyDescent="0.2">
      <c r="A747" s="217">
        <v>4339</v>
      </c>
      <c r="B747" s="384">
        <v>5222</v>
      </c>
      <c r="C747" s="200" t="s">
        <v>275</v>
      </c>
      <c r="D747" s="385">
        <v>0</v>
      </c>
      <c r="E747" s="362">
        <v>1308</v>
      </c>
      <c r="F747" s="385">
        <v>1308</v>
      </c>
      <c r="G747" s="219">
        <f t="shared" si="12"/>
        <v>100</v>
      </c>
    </row>
    <row r="748" spans="1:7" x14ac:dyDescent="0.2">
      <c r="A748" s="217">
        <v>4339</v>
      </c>
      <c r="B748" s="384">
        <v>5223</v>
      </c>
      <c r="C748" s="200" t="s">
        <v>319</v>
      </c>
      <c r="D748" s="385">
        <v>0</v>
      </c>
      <c r="E748" s="362">
        <v>164.4</v>
      </c>
      <c r="F748" s="385">
        <v>164.4</v>
      </c>
      <c r="G748" s="219">
        <f t="shared" si="12"/>
        <v>100</v>
      </c>
    </row>
    <row r="749" spans="1:7" x14ac:dyDescent="0.2">
      <c r="A749" s="217">
        <v>4339</v>
      </c>
      <c r="B749" s="384">
        <v>5321</v>
      </c>
      <c r="C749" s="200" t="s">
        <v>274</v>
      </c>
      <c r="D749" s="385">
        <v>0</v>
      </c>
      <c r="E749" s="362">
        <v>70</v>
      </c>
      <c r="F749" s="385">
        <v>70</v>
      </c>
      <c r="G749" s="219">
        <f t="shared" si="12"/>
        <v>100</v>
      </c>
    </row>
    <row r="750" spans="1:7" x14ac:dyDescent="0.2">
      <c r="A750" s="218">
        <v>4339</v>
      </c>
      <c r="B750" s="383"/>
      <c r="C750" s="201" t="s">
        <v>204</v>
      </c>
      <c r="D750" s="381">
        <v>225</v>
      </c>
      <c r="E750" s="377">
        <v>6811.9299999999994</v>
      </c>
      <c r="F750" s="381">
        <v>3954.1473999999998</v>
      </c>
      <c r="G750" s="389">
        <f t="shared" si="12"/>
        <v>58.047387451133524</v>
      </c>
    </row>
    <row r="751" spans="1:7" x14ac:dyDescent="0.2">
      <c r="A751" s="217"/>
      <c r="B751" s="368"/>
      <c r="C751" s="200"/>
      <c r="D751" s="369"/>
      <c r="E751" s="369"/>
      <c r="F751" s="369"/>
      <c r="G751" s="219"/>
    </row>
    <row r="752" spans="1:7" x14ac:dyDescent="0.2">
      <c r="A752" s="387">
        <v>4342</v>
      </c>
      <c r="B752" s="382">
        <v>5011</v>
      </c>
      <c r="C752" s="375" t="s">
        <v>1180</v>
      </c>
      <c r="D752" s="380">
        <v>0</v>
      </c>
      <c r="E752" s="376">
        <v>261.3</v>
      </c>
      <c r="F752" s="380">
        <v>193.68899999999999</v>
      </c>
      <c r="G752" s="388">
        <f t="shared" si="12"/>
        <v>74.125143513203213</v>
      </c>
    </row>
    <row r="753" spans="1:7" x14ac:dyDescent="0.2">
      <c r="A753" s="217">
        <v>4342</v>
      </c>
      <c r="B753" s="384">
        <v>5031</v>
      </c>
      <c r="C753" s="200" t="s">
        <v>303</v>
      </c>
      <c r="D753" s="385">
        <v>0</v>
      </c>
      <c r="E753" s="362">
        <v>65.900000000000006</v>
      </c>
      <c r="F753" s="385">
        <v>45.673000000000002</v>
      </c>
      <c r="G753" s="219">
        <f t="shared" si="12"/>
        <v>69.306525037936268</v>
      </c>
    </row>
    <row r="754" spans="1:7" x14ac:dyDescent="0.2">
      <c r="A754" s="217">
        <v>4342</v>
      </c>
      <c r="B754" s="384">
        <v>5032</v>
      </c>
      <c r="C754" s="200" t="s">
        <v>302</v>
      </c>
      <c r="D754" s="385">
        <v>0</v>
      </c>
      <c r="E754" s="362">
        <v>24</v>
      </c>
      <c r="F754" s="385">
        <v>16.443000000000001</v>
      </c>
      <c r="G754" s="219">
        <f t="shared" si="12"/>
        <v>68.512500000000003</v>
      </c>
    </row>
    <row r="755" spans="1:7" x14ac:dyDescent="0.2">
      <c r="A755" s="217">
        <v>4342</v>
      </c>
      <c r="B755" s="384">
        <v>5136</v>
      </c>
      <c r="C755" s="200" t="s">
        <v>294</v>
      </c>
      <c r="D755" s="385">
        <v>0</v>
      </c>
      <c r="E755" s="362">
        <v>2</v>
      </c>
      <c r="F755" s="385">
        <v>0</v>
      </c>
      <c r="G755" s="219">
        <f t="shared" si="12"/>
        <v>0</v>
      </c>
    </row>
    <row r="756" spans="1:7" x14ac:dyDescent="0.2">
      <c r="A756" s="217">
        <v>4342</v>
      </c>
      <c r="B756" s="384">
        <v>5137</v>
      </c>
      <c r="C756" s="200" t="s">
        <v>266</v>
      </c>
      <c r="D756" s="385">
        <v>0</v>
      </c>
      <c r="E756" s="362">
        <v>20</v>
      </c>
      <c r="F756" s="385">
        <v>16.46397</v>
      </c>
      <c r="G756" s="219">
        <f t="shared" si="12"/>
        <v>82.319849999999988</v>
      </c>
    </row>
    <row r="757" spans="1:7" x14ac:dyDescent="0.2">
      <c r="A757" s="217">
        <v>4342</v>
      </c>
      <c r="B757" s="384">
        <v>5139</v>
      </c>
      <c r="C757" s="200" t="s">
        <v>265</v>
      </c>
      <c r="D757" s="385">
        <v>0</v>
      </c>
      <c r="E757" s="362">
        <v>6.3</v>
      </c>
      <c r="F757" s="385">
        <v>5.7610000000000001</v>
      </c>
      <c r="G757" s="219">
        <f t="shared" si="12"/>
        <v>91.444444444444457</v>
      </c>
    </row>
    <row r="758" spans="1:7" x14ac:dyDescent="0.2">
      <c r="A758" s="217">
        <v>4342</v>
      </c>
      <c r="B758" s="384">
        <v>5162</v>
      </c>
      <c r="C758" s="200" t="s">
        <v>287</v>
      </c>
      <c r="D758" s="385">
        <v>0</v>
      </c>
      <c r="E758" s="362">
        <v>3.5</v>
      </c>
      <c r="F758" s="385">
        <v>0</v>
      </c>
      <c r="G758" s="219">
        <f t="shared" si="12"/>
        <v>0</v>
      </c>
    </row>
    <row r="759" spans="1:7" x14ac:dyDescent="0.2">
      <c r="A759" s="217">
        <v>4342</v>
      </c>
      <c r="B759" s="384">
        <v>5167</v>
      </c>
      <c r="C759" s="200" t="s">
        <v>286</v>
      </c>
      <c r="D759" s="385">
        <v>0</v>
      </c>
      <c r="E759" s="362">
        <v>15</v>
      </c>
      <c r="F759" s="385">
        <v>0</v>
      </c>
      <c r="G759" s="219">
        <f t="shared" si="12"/>
        <v>0</v>
      </c>
    </row>
    <row r="760" spans="1:7" x14ac:dyDescent="0.2">
      <c r="A760" s="217">
        <v>4342</v>
      </c>
      <c r="B760" s="384">
        <v>5169</v>
      </c>
      <c r="C760" s="200" t="s">
        <v>262</v>
      </c>
      <c r="D760" s="385">
        <v>0</v>
      </c>
      <c r="E760" s="362">
        <v>18</v>
      </c>
      <c r="F760" s="385">
        <v>0</v>
      </c>
      <c r="G760" s="219">
        <f t="shared" si="12"/>
        <v>0</v>
      </c>
    </row>
    <row r="761" spans="1:7" x14ac:dyDescent="0.2">
      <c r="A761" s="217">
        <v>4342</v>
      </c>
      <c r="B761" s="384">
        <v>5173</v>
      </c>
      <c r="C761" s="200" t="s">
        <v>282</v>
      </c>
      <c r="D761" s="385">
        <v>0</v>
      </c>
      <c r="E761" s="362">
        <v>12</v>
      </c>
      <c r="F761" s="385">
        <v>8.7409999999999997</v>
      </c>
      <c r="G761" s="219">
        <f t="shared" si="12"/>
        <v>72.841666666666654</v>
      </c>
    </row>
    <row r="762" spans="1:7" x14ac:dyDescent="0.2">
      <c r="A762" s="217">
        <v>4342</v>
      </c>
      <c r="B762" s="384">
        <v>5175</v>
      </c>
      <c r="C762" s="200" t="s">
        <v>261</v>
      </c>
      <c r="D762" s="385">
        <v>0</v>
      </c>
      <c r="E762" s="362">
        <v>2</v>
      </c>
      <c r="F762" s="385">
        <v>0</v>
      </c>
      <c r="G762" s="219">
        <f t="shared" si="12"/>
        <v>0</v>
      </c>
    </row>
    <row r="763" spans="1:7" x14ac:dyDescent="0.2">
      <c r="A763" s="217">
        <v>4342</v>
      </c>
      <c r="B763" s="384">
        <v>5221</v>
      </c>
      <c r="C763" s="200" t="s">
        <v>318</v>
      </c>
      <c r="D763" s="385">
        <v>0</v>
      </c>
      <c r="E763" s="362">
        <v>207.3</v>
      </c>
      <c r="F763" s="385">
        <v>207.3</v>
      </c>
      <c r="G763" s="219">
        <f t="shared" si="12"/>
        <v>100</v>
      </c>
    </row>
    <row r="764" spans="1:7" x14ac:dyDescent="0.2">
      <c r="A764" s="217">
        <v>4342</v>
      </c>
      <c r="B764" s="384">
        <v>5222</v>
      </c>
      <c r="C764" s="200" t="s">
        <v>275</v>
      </c>
      <c r="D764" s="385">
        <v>200</v>
      </c>
      <c r="E764" s="362">
        <v>230.1</v>
      </c>
      <c r="F764" s="385">
        <v>230.1</v>
      </c>
      <c r="G764" s="219">
        <f t="shared" si="12"/>
        <v>100</v>
      </c>
    </row>
    <row r="765" spans="1:7" x14ac:dyDescent="0.2">
      <c r="A765" s="217">
        <v>4342</v>
      </c>
      <c r="B765" s="384">
        <v>5223</v>
      </c>
      <c r="C765" s="200" t="s">
        <v>319</v>
      </c>
      <c r="D765" s="385">
        <v>0</v>
      </c>
      <c r="E765" s="362">
        <v>209.9</v>
      </c>
      <c r="F765" s="385">
        <v>209.9</v>
      </c>
      <c r="G765" s="219">
        <f t="shared" si="12"/>
        <v>100</v>
      </c>
    </row>
    <row r="766" spans="1:7" x14ac:dyDescent="0.2">
      <c r="A766" s="217">
        <v>4342</v>
      </c>
      <c r="B766" s="384">
        <v>5229</v>
      </c>
      <c r="C766" s="200" t="s">
        <v>309</v>
      </c>
      <c r="D766" s="385">
        <v>500</v>
      </c>
      <c r="E766" s="362">
        <v>52.7</v>
      </c>
      <c r="F766" s="385">
        <v>52.7</v>
      </c>
      <c r="G766" s="219">
        <f t="shared" si="12"/>
        <v>100</v>
      </c>
    </row>
    <row r="767" spans="1:7" x14ac:dyDescent="0.2">
      <c r="A767" s="218">
        <v>4342</v>
      </c>
      <c r="B767" s="383"/>
      <c r="C767" s="201" t="s">
        <v>339</v>
      </c>
      <c r="D767" s="381">
        <v>700</v>
      </c>
      <c r="E767" s="377">
        <v>1130.0000000000002</v>
      </c>
      <c r="F767" s="381">
        <v>986.77097000000003</v>
      </c>
      <c r="G767" s="389">
        <f t="shared" si="12"/>
        <v>87.324864601769889</v>
      </c>
    </row>
    <row r="768" spans="1:7" x14ac:dyDescent="0.2">
      <c r="A768" s="217"/>
      <c r="B768" s="368"/>
      <c r="C768" s="200"/>
      <c r="D768" s="369"/>
      <c r="E768" s="369"/>
      <c r="F768" s="369"/>
      <c r="G768" s="219"/>
    </row>
    <row r="769" spans="1:7" x14ac:dyDescent="0.2">
      <c r="A769" s="387">
        <v>4344</v>
      </c>
      <c r="B769" s="382">
        <v>5221</v>
      </c>
      <c r="C769" s="375" t="s">
        <v>318</v>
      </c>
      <c r="D769" s="380">
        <v>0</v>
      </c>
      <c r="E769" s="376">
        <v>10462.81</v>
      </c>
      <c r="F769" s="380">
        <v>10462.81</v>
      </c>
      <c r="G769" s="388">
        <f t="shared" si="12"/>
        <v>100</v>
      </c>
    </row>
    <row r="770" spans="1:7" x14ac:dyDescent="0.2">
      <c r="A770" s="217">
        <v>4344</v>
      </c>
      <c r="B770" s="384">
        <v>5222</v>
      </c>
      <c r="C770" s="200" t="s">
        <v>275</v>
      </c>
      <c r="D770" s="385">
        <v>0</v>
      </c>
      <c r="E770" s="362">
        <v>5614.42</v>
      </c>
      <c r="F770" s="385">
        <v>5614.4140000000007</v>
      </c>
      <c r="G770" s="219">
        <f t="shared" si="12"/>
        <v>99.999893132327117</v>
      </c>
    </row>
    <row r="771" spans="1:7" x14ac:dyDescent="0.2">
      <c r="A771" s="217">
        <v>4344</v>
      </c>
      <c r="B771" s="384">
        <v>5223</v>
      </c>
      <c r="C771" s="200" t="s">
        <v>319</v>
      </c>
      <c r="D771" s="385">
        <v>0</v>
      </c>
      <c r="E771" s="362">
        <v>12268.9</v>
      </c>
      <c r="F771" s="385">
        <v>12268.9</v>
      </c>
      <c r="G771" s="219">
        <f t="shared" si="12"/>
        <v>100</v>
      </c>
    </row>
    <row r="772" spans="1:7" x14ac:dyDescent="0.2">
      <c r="A772" s="217">
        <v>4344</v>
      </c>
      <c r="B772" s="384">
        <v>5229</v>
      </c>
      <c r="C772" s="200" t="s">
        <v>309</v>
      </c>
      <c r="D772" s="385">
        <v>0</v>
      </c>
      <c r="E772" s="362">
        <v>1591</v>
      </c>
      <c r="F772" s="385">
        <v>1591</v>
      </c>
      <c r="G772" s="219">
        <f t="shared" si="12"/>
        <v>100</v>
      </c>
    </row>
    <row r="773" spans="1:7" x14ac:dyDescent="0.2">
      <c r="A773" s="218">
        <v>4344</v>
      </c>
      <c r="B773" s="383"/>
      <c r="C773" s="201" t="s">
        <v>338</v>
      </c>
      <c r="D773" s="381">
        <v>0</v>
      </c>
      <c r="E773" s="377">
        <v>29937.129999999997</v>
      </c>
      <c r="F773" s="381">
        <v>29937.124</v>
      </c>
      <c r="G773" s="389">
        <f t="shared" si="12"/>
        <v>99.999979957998647</v>
      </c>
    </row>
    <row r="774" spans="1:7" x14ac:dyDescent="0.2">
      <c r="A774" s="217"/>
      <c r="B774" s="368"/>
      <c r="C774" s="200"/>
      <c r="D774" s="369"/>
      <c r="E774" s="369"/>
      <c r="F774" s="369"/>
      <c r="G774" s="219"/>
    </row>
    <row r="775" spans="1:7" x14ac:dyDescent="0.2">
      <c r="A775" s="387">
        <v>4349</v>
      </c>
      <c r="B775" s="382">
        <v>5169</v>
      </c>
      <c r="C775" s="375" t="s">
        <v>262</v>
      </c>
      <c r="D775" s="380">
        <v>40</v>
      </c>
      <c r="E775" s="376">
        <v>525.79</v>
      </c>
      <c r="F775" s="380">
        <v>452.78700000000003</v>
      </c>
      <c r="G775" s="388">
        <f t="shared" si="12"/>
        <v>86.11555944388445</v>
      </c>
    </row>
    <row r="776" spans="1:7" x14ac:dyDescent="0.2">
      <c r="A776" s="217">
        <v>4349</v>
      </c>
      <c r="B776" s="384">
        <v>5221</v>
      </c>
      <c r="C776" s="200" t="s">
        <v>318</v>
      </c>
      <c r="D776" s="385">
        <v>0</v>
      </c>
      <c r="E776" s="362">
        <v>111.9</v>
      </c>
      <c r="F776" s="385">
        <v>111.9</v>
      </c>
      <c r="G776" s="219">
        <f t="shared" si="12"/>
        <v>100</v>
      </c>
    </row>
    <row r="777" spans="1:7" x14ac:dyDescent="0.2">
      <c r="A777" s="217">
        <v>4349</v>
      </c>
      <c r="B777" s="384">
        <v>5222</v>
      </c>
      <c r="C777" s="200" t="s">
        <v>275</v>
      </c>
      <c r="D777" s="385">
        <v>0</v>
      </c>
      <c r="E777" s="362">
        <v>487.7</v>
      </c>
      <c r="F777" s="385">
        <v>487.7</v>
      </c>
      <c r="G777" s="219">
        <f t="shared" si="12"/>
        <v>100</v>
      </c>
    </row>
    <row r="778" spans="1:7" x14ac:dyDescent="0.2">
      <c r="A778" s="217">
        <v>4349</v>
      </c>
      <c r="B778" s="384">
        <v>5223</v>
      </c>
      <c r="C778" s="200" t="s">
        <v>319</v>
      </c>
      <c r="D778" s="385">
        <v>0</v>
      </c>
      <c r="E778" s="362">
        <v>249</v>
      </c>
      <c r="F778" s="385">
        <v>249</v>
      </c>
      <c r="G778" s="219">
        <f t="shared" si="12"/>
        <v>100</v>
      </c>
    </row>
    <row r="779" spans="1:7" x14ac:dyDescent="0.2">
      <c r="A779" s="217">
        <v>4349</v>
      </c>
      <c r="B779" s="384">
        <v>5229</v>
      </c>
      <c r="C779" s="200" t="s">
        <v>309</v>
      </c>
      <c r="D779" s="385">
        <v>1160</v>
      </c>
      <c r="E779" s="362">
        <v>0.91</v>
      </c>
      <c r="F779" s="385">
        <v>0</v>
      </c>
      <c r="G779" s="219">
        <f t="shared" si="12"/>
        <v>0</v>
      </c>
    </row>
    <row r="780" spans="1:7" x14ac:dyDescent="0.2">
      <c r="A780" s="217">
        <v>4349</v>
      </c>
      <c r="B780" s="384">
        <v>5492</v>
      </c>
      <c r="C780" s="200" t="s">
        <v>307</v>
      </c>
      <c r="D780" s="385">
        <v>0</v>
      </c>
      <c r="E780" s="362">
        <v>40</v>
      </c>
      <c r="F780" s="385">
        <v>40</v>
      </c>
      <c r="G780" s="219">
        <f t="shared" si="12"/>
        <v>100</v>
      </c>
    </row>
    <row r="781" spans="1:7" x14ac:dyDescent="0.2">
      <c r="A781" s="217">
        <v>4349</v>
      </c>
      <c r="B781" s="384">
        <v>5909</v>
      </c>
      <c r="C781" s="200" t="s">
        <v>251</v>
      </c>
      <c r="D781" s="385">
        <v>0</v>
      </c>
      <c r="E781" s="362">
        <v>10</v>
      </c>
      <c r="F781" s="385">
        <v>10</v>
      </c>
      <c r="G781" s="219">
        <f t="shared" si="12"/>
        <v>100</v>
      </c>
    </row>
    <row r="782" spans="1:7" x14ac:dyDescent="0.2">
      <c r="A782" s="218">
        <v>4349</v>
      </c>
      <c r="B782" s="383"/>
      <c r="C782" s="201" t="s">
        <v>130</v>
      </c>
      <c r="D782" s="381">
        <v>1200</v>
      </c>
      <c r="E782" s="377">
        <v>1425.3</v>
      </c>
      <c r="F782" s="381">
        <v>1351.3869999999999</v>
      </c>
      <c r="G782" s="389">
        <f t="shared" si="12"/>
        <v>94.814214551322522</v>
      </c>
    </row>
    <row r="783" spans="1:7" x14ac:dyDescent="0.2">
      <c r="A783" s="217"/>
      <c r="B783" s="368"/>
      <c r="C783" s="200"/>
      <c r="D783" s="369"/>
      <c r="E783" s="369"/>
      <c r="F783" s="369"/>
      <c r="G783" s="219"/>
    </row>
    <row r="784" spans="1:7" x14ac:dyDescent="0.2">
      <c r="A784" s="387">
        <v>4350</v>
      </c>
      <c r="B784" s="382">
        <v>5137</v>
      </c>
      <c r="C784" s="375" t="s">
        <v>266</v>
      </c>
      <c r="D784" s="380">
        <v>0</v>
      </c>
      <c r="E784" s="376">
        <v>2105.2199999999998</v>
      </c>
      <c r="F784" s="380">
        <v>1655.49659</v>
      </c>
      <c r="G784" s="388">
        <f t="shared" si="12"/>
        <v>78.637700097852019</v>
      </c>
    </row>
    <row r="785" spans="1:7" x14ac:dyDescent="0.2">
      <c r="A785" s="217">
        <v>4350</v>
      </c>
      <c r="B785" s="384">
        <v>5139</v>
      </c>
      <c r="C785" s="200" t="s">
        <v>265</v>
      </c>
      <c r="D785" s="385">
        <v>0</v>
      </c>
      <c r="E785" s="362">
        <v>1.3</v>
      </c>
      <c r="F785" s="385">
        <v>1.288</v>
      </c>
      <c r="G785" s="219">
        <f t="shared" si="12"/>
        <v>99.07692307692308</v>
      </c>
    </row>
    <row r="786" spans="1:7" x14ac:dyDescent="0.2">
      <c r="A786" s="217">
        <v>4350</v>
      </c>
      <c r="B786" s="384">
        <v>5169</v>
      </c>
      <c r="C786" s="200" t="s">
        <v>262</v>
      </c>
      <c r="D786" s="385">
        <v>0</v>
      </c>
      <c r="E786" s="362">
        <v>23.869999999999997</v>
      </c>
      <c r="F786" s="385">
        <v>14.24483</v>
      </c>
      <c r="G786" s="219">
        <f t="shared" si="12"/>
        <v>59.676707163803947</v>
      </c>
    </row>
    <row r="787" spans="1:7" x14ac:dyDescent="0.2">
      <c r="A787" s="217">
        <v>4350</v>
      </c>
      <c r="B787" s="384">
        <v>5212</v>
      </c>
      <c r="C787" s="200" t="s">
        <v>337</v>
      </c>
      <c r="D787" s="385">
        <v>0</v>
      </c>
      <c r="E787" s="362">
        <v>1248</v>
      </c>
      <c r="F787" s="385">
        <v>1248</v>
      </c>
      <c r="G787" s="219">
        <f t="shared" si="12"/>
        <v>100</v>
      </c>
    </row>
    <row r="788" spans="1:7" x14ac:dyDescent="0.2">
      <c r="A788" s="217">
        <v>4350</v>
      </c>
      <c r="B788" s="384">
        <v>5213</v>
      </c>
      <c r="C788" s="200" t="s">
        <v>330</v>
      </c>
      <c r="D788" s="385">
        <v>0</v>
      </c>
      <c r="E788" s="362">
        <v>1842</v>
      </c>
      <c r="F788" s="385">
        <v>1842</v>
      </c>
      <c r="G788" s="219">
        <f t="shared" si="12"/>
        <v>100</v>
      </c>
    </row>
    <row r="789" spans="1:7" x14ac:dyDescent="0.2">
      <c r="A789" s="217">
        <v>4350</v>
      </c>
      <c r="B789" s="384">
        <v>5221</v>
      </c>
      <c r="C789" s="200" t="s">
        <v>318</v>
      </c>
      <c r="D789" s="385">
        <v>0</v>
      </c>
      <c r="E789" s="362">
        <v>20323</v>
      </c>
      <c r="F789" s="385">
        <v>20323</v>
      </c>
      <c r="G789" s="219">
        <f t="shared" si="12"/>
        <v>100</v>
      </c>
    </row>
    <row r="790" spans="1:7" x14ac:dyDescent="0.2">
      <c r="A790" s="217">
        <v>4350</v>
      </c>
      <c r="B790" s="384">
        <v>5222</v>
      </c>
      <c r="C790" s="200" t="s">
        <v>275</v>
      </c>
      <c r="D790" s="385">
        <v>0</v>
      </c>
      <c r="E790" s="362">
        <v>2661</v>
      </c>
      <c r="F790" s="385">
        <v>2661</v>
      </c>
      <c r="G790" s="219">
        <f t="shared" si="12"/>
        <v>100</v>
      </c>
    </row>
    <row r="791" spans="1:7" x14ac:dyDescent="0.2">
      <c r="A791" s="217">
        <v>4350</v>
      </c>
      <c r="B791" s="384">
        <v>5223</v>
      </c>
      <c r="C791" s="200" t="s">
        <v>319</v>
      </c>
      <c r="D791" s="385">
        <v>0</v>
      </c>
      <c r="E791" s="362">
        <v>49737</v>
      </c>
      <c r="F791" s="385">
        <v>49737</v>
      </c>
      <c r="G791" s="219">
        <f t="shared" si="12"/>
        <v>100</v>
      </c>
    </row>
    <row r="792" spans="1:7" x14ac:dyDescent="0.2">
      <c r="A792" s="217">
        <v>4350</v>
      </c>
      <c r="B792" s="384">
        <v>5321</v>
      </c>
      <c r="C792" s="200" t="s">
        <v>274</v>
      </c>
      <c r="D792" s="385">
        <v>0</v>
      </c>
      <c r="E792" s="362">
        <v>154724</v>
      </c>
      <c r="F792" s="385">
        <v>154724</v>
      </c>
      <c r="G792" s="219">
        <f t="shared" si="12"/>
        <v>100</v>
      </c>
    </row>
    <row r="793" spans="1:7" x14ac:dyDescent="0.2">
      <c r="A793" s="217">
        <v>4350</v>
      </c>
      <c r="B793" s="384">
        <v>5331</v>
      </c>
      <c r="C793" s="200" t="s">
        <v>322</v>
      </c>
      <c r="D793" s="385">
        <v>21550</v>
      </c>
      <c r="E793" s="362">
        <v>16400</v>
      </c>
      <c r="F793" s="385">
        <v>16400</v>
      </c>
      <c r="G793" s="219">
        <f t="shared" ref="G793:G820" si="13">F793/E793*100</f>
        <v>100</v>
      </c>
    </row>
    <row r="794" spans="1:7" x14ac:dyDescent="0.2">
      <c r="A794" s="217">
        <v>4350</v>
      </c>
      <c r="B794" s="384">
        <v>5336</v>
      </c>
      <c r="C794" s="200" t="s">
        <v>320</v>
      </c>
      <c r="D794" s="385">
        <v>0</v>
      </c>
      <c r="E794" s="362">
        <v>67264</v>
      </c>
      <c r="F794" s="385">
        <v>67264</v>
      </c>
      <c r="G794" s="219">
        <f t="shared" si="13"/>
        <v>100</v>
      </c>
    </row>
    <row r="795" spans="1:7" x14ac:dyDescent="0.2">
      <c r="A795" s="217">
        <v>4350</v>
      </c>
      <c r="B795" s="384">
        <v>5651</v>
      </c>
      <c r="C795" s="200" t="s">
        <v>331</v>
      </c>
      <c r="D795" s="385">
        <v>17500</v>
      </c>
      <c r="E795" s="362">
        <v>17500</v>
      </c>
      <c r="F795" s="385">
        <v>17500</v>
      </c>
      <c r="G795" s="219">
        <f t="shared" si="13"/>
        <v>100</v>
      </c>
    </row>
    <row r="796" spans="1:7" x14ac:dyDescent="0.2">
      <c r="A796" s="218">
        <v>4350</v>
      </c>
      <c r="B796" s="383"/>
      <c r="C796" s="201" t="s">
        <v>129</v>
      </c>
      <c r="D796" s="381">
        <v>39050</v>
      </c>
      <c r="E796" s="377">
        <v>333829.39</v>
      </c>
      <c r="F796" s="381">
        <v>333370.02942000004</v>
      </c>
      <c r="G796" s="389">
        <f t="shared" si="13"/>
        <v>99.86239660324695</v>
      </c>
    </row>
    <row r="797" spans="1:7" x14ac:dyDescent="0.2">
      <c r="A797" s="217"/>
      <c r="B797" s="368"/>
      <c r="C797" s="200"/>
      <c r="D797" s="369"/>
      <c r="E797" s="369"/>
      <c r="F797" s="369"/>
      <c r="G797" s="219"/>
    </row>
    <row r="798" spans="1:7" x14ac:dyDescent="0.2">
      <c r="A798" s="387">
        <v>4351</v>
      </c>
      <c r="B798" s="382">
        <v>5221</v>
      </c>
      <c r="C798" s="375" t="s">
        <v>318</v>
      </c>
      <c r="D798" s="380">
        <v>0</v>
      </c>
      <c r="E798" s="376">
        <v>12716.45</v>
      </c>
      <c r="F798" s="380">
        <v>12716.45</v>
      </c>
      <c r="G798" s="388">
        <f t="shared" si="13"/>
        <v>100</v>
      </c>
    </row>
    <row r="799" spans="1:7" x14ac:dyDescent="0.2">
      <c r="A799" s="217">
        <v>4351</v>
      </c>
      <c r="B799" s="384">
        <v>5222</v>
      </c>
      <c r="C799" s="200" t="s">
        <v>275</v>
      </c>
      <c r="D799" s="385">
        <v>0</v>
      </c>
      <c r="E799" s="362">
        <v>15225</v>
      </c>
      <c r="F799" s="385">
        <v>15225</v>
      </c>
      <c r="G799" s="219">
        <f t="shared" si="13"/>
        <v>100</v>
      </c>
    </row>
    <row r="800" spans="1:7" x14ac:dyDescent="0.2">
      <c r="A800" s="217">
        <v>4351</v>
      </c>
      <c r="B800" s="384">
        <v>5223</v>
      </c>
      <c r="C800" s="200" t="s">
        <v>319</v>
      </c>
      <c r="D800" s="385">
        <v>0</v>
      </c>
      <c r="E800" s="362">
        <v>26730</v>
      </c>
      <c r="F800" s="385">
        <v>26730</v>
      </c>
      <c r="G800" s="219">
        <f t="shared" si="13"/>
        <v>100</v>
      </c>
    </row>
    <row r="801" spans="1:7" x14ac:dyDescent="0.2">
      <c r="A801" s="217">
        <v>4351</v>
      </c>
      <c r="B801" s="384">
        <v>5229</v>
      </c>
      <c r="C801" s="200" t="s">
        <v>309</v>
      </c>
      <c r="D801" s="385">
        <v>0</v>
      </c>
      <c r="E801" s="362">
        <v>160</v>
      </c>
      <c r="F801" s="385">
        <v>160</v>
      </c>
      <c r="G801" s="219">
        <f t="shared" si="13"/>
        <v>100</v>
      </c>
    </row>
    <row r="802" spans="1:7" x14ac:dyDescent="0.2">
      <c r="A802" s="217">
        <v>4351</v>
      </c>
      <c r="B802" s="384">
        <v>5321</v>
      </c>
      <c r="C802" s="200" t="s">
        <v>274</v>
      </c>
      <c r="D802" s="385">
        <v>0</v>
      </c>
      <c r="E802" s="362">
        <v>23040.100000000002</v>
      </c>
      <c r="F802" s="385">
        <v>23040.100000000002</v>
      </c>
      <c r="G802" s="219">
        <f t="shared" si="13"/>
        <v>100</v>
      </c>
    </row>
    <row r="803" spans="1:7" x14ac:dyDescent="0.2">
      <c r="A803" s="218">
        <v>4351</v>
      </c>
      <c r="B803" s="383"/>
      <c r="C803" s="201" t="s">
        <v>336</v>
      </c>
      <c r="D803" s="381">
        <v>0</v>
      </c>
      <c r="E803" s="377">
        <v>77871.55</v>
      </c>
      <c r="F803" s="381">
        <v>77871.55</v>
      </c>
      <c r="G803" s="389">
        <f t="shared" si="13"/>
        <v>100</v>
      </c>
    </row>
    <row r="804" spans="1:7" x14ac:dyDescent="0.2">
      <c r="A804" s="217"/>
      <c r="B804" s="368"/>
      <c r="C804" s="200"/>
      <c r="D804" s="369"/>
      <c r="E804" s="369"/>
      <c r="F804" s="369"/>
      <c r="G804" s="219"/>
    </row>
    <row r="805" spans="1:7" x14ac:dyDescent="0.2">
      <c r="A805" s="387">
        <v>4352</v>
      </c>
      <c r="B805" s="382">
        <v>5223</v>
      </c>
      <c r="C805" s="375" t="s">
        <v>319</v>
      </c>
      <c r="D805" s="380">
        <v>0</v>
      </c>
      <c r="E805" s="376">
        <v>1327</v>
      </c>
      <c r="F805" s="380">
        <v>1327</v>
      </c>
      <c r="G805" s="388">
        <f t="shared" si="13"/>
        <v>100</v>
      </c>
    </row>
    <row r="806" spans="1:7" x14ac:dyDescent="0.2">
      <c r="A806" s="218">
        <v>4352</v>
      </c>
      <c r="B806" s="383"/>
      <c r="C806" s="201" t="s">
        <v>335</v>
      </c>
      <c r="D806" s="381">
        <v>0</v>
      </c>
      <c r="E806" s="377">
        <v>1327</v>
      </c>
      <c r="F806" s="381">
        <v>1327</v>
      </c>
      <c r="G806" s="389">
        <f t="shared" si="13"/>
        <v>100</v>
      </c>
    </row>
    <row r="807" spans="1:7" x14ac:dyDescent="0.2">
      <c r="A807" s="217"/>
      <c r="B807" s="368"/>
      <c r="C807" s="200"/>
      <c r="D807" s="369"/>
      <c r="E807" s="369"/>
      <c r="F807" s="369"/>
      <c r="G807" s="219"/>
    </row>
    <row r="808" spans="1:7" x14ac:dyDescent="0.2">
      <c r="A808" s="387">
        <v>4353</v>
      </c>
      <c r="B808" s="382">
        <v>5221</v>
      </c>
      <c r="C808" s="375" t="s">
        <v>318</v>
      </c>
      <c r="D808" s="380">
        <v>0</v>
      </c>
      <c r="E808" s="376">
        <v>185</v>
      </c>
      <c r="F808" s="380">
        <v>185</v>
      </c>
      <c r="G808" s="388">
        <f t="shared" si="13"/>
        <v>100</v>
      </c>
    </row>
    <row r="809" spans="1:7" x14ac:dyDescent="0.2">
      <c r="A809" s="218">
        <v>4353</v>
      </c>
      <c r="B809" s="383"/>
      <c r="C809" s="201" t="s">
        <v>334</v>
      </c>
      <c r="D809" s="381">
        <v>0</v>
      </c>
      <c r="E809" s="377">
        <v>185</v>
      </c>
      <c r="F809" s="381">
        <v>185</v>
      </c>
      <c r="G809" s="389">
        <f t="shared" si="13"/>
        <v>100</v>
      </c>
    </row>
    <row r="810" spans="1:7" x14ac:dyDescent="0.2">
      <c r="A810" s="217"/>
      <c r="B810" s="368"/>
      <c r="C810" s="200"/>
      <c r="D810" s="369"/>
      <c r="E810" s="369"/>
      <c r="F810" s="369"/>
      <c r="G810" s="219"/>
    </row>
    <row r="811" spans="1:7" x14ac:dyDescent="0.2">
      <c r="A811" s="387">
        <v>4354</v>
      </c>
      <c r="B811" s="382">
        <v>5169</v>
      </c>
      <c r="C811" s="375" t="s">
        <v>262</v>
      </c>
      <c r="D811" s="380">
        <v>0</v>
      </c>
      <c r="E811" s="376">
        <v>700</v>
      </c>
      <c r="F811" s="380">
        <v>0</v>
      </c>
      <c r="G811" s="388">
        <f t="shared" si="13"/>
        <v>0</v>
      </c>
    </row>
    <row r="812" spans="1:7" x14ac:dyDescent="0.2">
      <c r="A812" s="217">
        <v>4354</v>
      </c>
      <c r="B812" s="384">
        <v>5221</v>
      </c>
      <c r="C812" s="200" t="s">
        <v>318</v>
      </c>
      <c r="D812" s="385">
        <v>0</v>
      </c>
      <c r="E812" s="362">
        <v>726</v>
      </c>
      <c r="F812" s="385">
        <v>726</v>
      </c>
      <c r="G812" s="219">
        <f t="shared" si="13"/>
        <v>100</v>
      </c>
    </row>
    <row r="813" spans="1:7" x14ac:dyDescent="0.2">
      <c r="A813" s="217">
        <v>4354</v>
      </c>
      <c r="B813" s="384">
        <v>5222</v>
      </c>
      <c r="C813" s="200" t="s">
        <v>275</v>
      </c>
      <c r="D813" s="385">
        <v>0</v>
      </c>
      <c r="E813" s="362">
        <v>1115</v>
      </c>
      <c r="F813" s="385">
        <v>1115</v>
      </c>
      <c r="G813" s="219">
        <f t="shared" si="13"/>
        <v>100</v>
      </c>
    </row>
    <row r="814" spans="1:7" x14ac:dyDescent="0.2">
      <c r="A814" s="217">
        <v>4354</v>
      </c>
      <c r="B814" s="384">
        <v>5223</v>
      </c>
      <c r="C814" s="200" t="s">
        <v>319</v>
      </c>
      <c r="D814" s="385">
        <v>0</v>
      </c>
      <c r="E814" s="362">
        <v>9589.2000000000007</v>
      </c>
      <c r="F814" s="385">
        <v>9589.2000000000007</v>
      </c>
      <c r="G814" s="219">
        <f t="shared" si="13"/>
        <v>100</v>
      </c>
    </row>
    <row r="815" spans="1:7" x14ac:dyDescent="0.2">
      <c r="A815" s="217">
        <v>4354</v>
      </c>
      <c r="B815" s="384">
        <v>5321</v>
      </c>
      <c r="C815" s="200" t="s">
        <v>274</v>
      </c>
      <c r="D815" s="385">
        <v>0</v>
      </c>
      <c r="E815" s="362">
        <v>6433</v>
      </c>
      <c r="F815" s="385">
        <v>6433</v>
      </c>
      <c r="G815" s="219">
        <f t="shared" si="13"/>
        <v>100</v>
      </c>
    </row>
    <row r="816" spans="1:7" x14ac:dyDescent="0.2">
      <c r="A816" s="217">
        <v>4354</v>
      </c>
      <c r="B816" s="384">
        <v>5336</v>
      </c>
      <c r="C816" s="200" t="s">
        <v>320</v>
      </c>
      <c r="D816" s="385">
        <v>0</v>
      </c>
      <c r="E816" s="362">
        <v>39456.97</v>
      </c>
      <c r="F816" s="385">
        <v>39456.972849999998</v>
      </c>
      <c r="G816" s="219">
        <f t="shared" si="13"/>
        <v>100.00000722305842</v>
      </c>
    </row>
    <row r="817" spans="1:7" x14ac:dyDescent="0.2">
      <c r="A817" s="218">
        <v>4354</v>
      </c>
      <c r="B817" s="383"/>
      <c r="C817" s="201" t="s">
        <v>203</v>
      </c>
      <c r="D817" s="381">
        <v>0</v>
      </c>
      <c r="E817" s="377">
        <v>58020.17</v>
      </c>
      <c r="F817" s="381">
        <v>57320.172850000003</v>
      </c>
      <c r="G817" s="389">
        <f t="shared" si="13"/>
        <v>98.793527923134334</v>
      </c>
    </row>
    <row r="818" spans="1:7" x14ac:dyDescent="0.2">
      <c r="A818" s="217"/>
      <c r="B818" s="368"/>
      <c r="C818" s="200"/>
      <c r="D818" s="369"/>
      <c r="E818" s="369"/>
      <c r="F818" s="369"/>
      <c r="G818" s="219"/>
    </row>
    <row r="819" spans="1:7" x14ac:dyDescent="0.2">
      <c r="A819" s="387">
        <v>4355</v>
      </c>
      <c r="B819" s="382">
        <v>5223</v>
      </c>
      <c r="C819" s="375" t="s">
        <v>319</v>
      </c>
      <c r="D819" s="380">
        <v>0</v>
      </c>
      <c r="E819" s="376">
        <v>2064</v>
      </c>
      <c r="F819" s="380">
        <v>2064</v>
      </c>
      <c r="G819" s="388">
        <f t="shared" si="13"/>
        <v>100</v>
      </c>
    </row>
    <row r="820" spans="1:7" x14ac:dyDescent="0.2">
      <c r="A820" s="218">
        <v>4355</v>
      </c>
      <c r="B820" s="383"/>
      <c r="C820" s="201" t="s">
        <v>333</v>
      </c>
      <c r="D820" s="381">
        <v>0</v>
      </c>
      <c r="E820" s="377">
        <v>2064</v>
      </c>
      <c r="F820" s="381">
        <v>2064</v>
      </c>
      <c r="G820" s="389">
        <f t="shared" si="13"/>
        <v>100</v>
      </c>
    </row>
    <row r="821" spans="1:7" x14ac:dyDescent="0.2">
      <c r="A821" s="217"/>
      <c r="B821" s="368"/>
      <c r="C821" s="200"/>
      <c r="D821" s="369"/>
      <c r="E821" s="369"/>
      <c r="F821" s="369"/>
      <c r="G821" s="219"/>
    </row>
    <row r="822" spans="1:7" x14ac:dyDescent="0.2">
      <c r="A822" s="387">
        <v>4356</v>
      </c>
      <c r="B822" s="382">
        <v>5221</v>
      </c>
      <c r="C822" s="375" t="s">
        <v>318</v>
      </c>
      <c r="D822" s="380">
        <v>0</v>
      </c>
      <c r="E822" s="376">
        <v>4898</v>
      </c>
      <c r="F822" s="380">
        <v>4898</v>
      </c>
      <c r="G822" s="388">
        <f t="shared" ref="G822:G885" si="14">F822/E822*100</f>
        <v>100</v>
      </c>
    </row>
    <row r="823" spans="1:7" x14ac:dyDescent="0.2">
      <c r="A823" s="217">
        <v>4356</v>
      </c>
      <c r="B823" s="384">
        <v>5222</v>
      </c>
      <c r="C823" s="200" t="s">
        <v>275</v>
      </c>
      <c r="D823" s="385">
        <v>0</v>
      </c>
      <c r="E823" s="362">
        <v>4707.8</v>
      </c>
      <c r="F823" s="385">
        <v>4707.8</v>
      </c>
      <c r="G823" s="219">
        <f t="shared" si="14"/>
        <v>100</v>
      </c>
    </row>
    <row r="824" spans="1:7" x14ac:dyDescent="0.2">
      <c r="A824" s="217">
        <v>4356</v>
      </c>
      <c r="B824" s="384">
        <v>5223</v>
      </c>
      <c r="C824" s="200" t="s">
        <v>319</v>
      </c>
      <c r="D824" s="385">
        <v>0</v>
      </c>
      <c r="E824" s="362">
        <v>27110</v>
      </c>
      <c r="F824" s="385">
        <v>27110</v>
      </c>
      <c r="G824" s="219">
        <f t="shared" si="14"/>
        <v>100</v>
      </c>
    </row>
    <row r="825" spans="1:7" x14ac:dyDescent="0.2">
      <c r="A825" s="217">
        <v>4356</v>
      </c>
      <c r="B825" s="384">
        <v>5229</v>
      </c>
      <c r="C825" s="200" t="s">
        <v>309</v>
      </c>
      <c r="D825" s="385">
        <v>0</v>
      </c>
      <c r="E825" s="362">
        <v>1053.2</v>
      </c>
      <c r="F825" s="385">
        <v>1053.2</v>
      </c>
      <c r="G825" s="219">
        <f t="shared" si="14"/>
        <v>100</v>
      </c>
    </row>
    <row r="826" spans="1:7" x14ac:dyDescent="0.2">
      <c r="A826" s="217">
        <v>4356</v>
      </c>
      <c r="B826" s="384">
        <v>5321</v>
      </c>
      <c r="C826" s="200" t="s">
        <v>274</v>
      </c>
      <c r="D826" s="385">
        <v>0</v>
      </c>
      <c r="E826" s="362">
        <v>15219</v>
      </c>
      <c r="F826" s="385">
        <v>15219</v>
      </c>
      <c r="G826" s="219">
        <f t="shared" si="14"/>
        <v>100</v>
      </c>
    </row>
    <row r="827" spans="1:7" x14ac:dyDescent="0.2">
      <c r="A827" s="218">
        <v>4356</v>
      </c>
      <c r="B827" s="383"/>
      <c r="C827" s="201" t="s">
        <v>332</v>
      </c>
      <c r="D827" s="381">
        <v>0</v>
      </c>
      <c r="E827" s="377">
        <v>52988</v>
      </c>
      <c r="F827" s="381">
        <v>52988</v>
      </c>
      <c r="G827" s="389">
        <f t="shared" si="14"/>
        <v>100</v>
      </c>
    </row>
    <row r="828" spans="1:7" x14ac:dyDescent="0.2">
      <c r="A828" s="217"/>
      <c r="B828" s="368"/>
      <c r="C828" s="200"/>
      <c r="D828" s="369"/>
      <c r="E828" s="369"/>
      <c r="F828" s="369"/>
      <c r="G828" s="219"/>
    </row>
    <row r="829" spans="1:7" x14ac:dyDescent="0.2">
      <c r="A829" s="387">
        <v>4357</v>
      </c>
      <c r="B829" s="382">
        <v>5137</v>
      </c>
      <c r="C829" s="375" t="s">
        <v>266</v>
      </c>
      <c r="D829" s="380">
        <v>0</v>
      </c>
      <c r="E829" s="376">
        <v>908.36</v>
      </c>
      <c r="F829" s="380">
        <v>906.56902000000002</v>
      </c>
      <c r="G829" s="388">
        <f t="shared" si="14"/>
        <v>99.802833678277338</v>
      </c>
    </row>
    <row r="830" spans="1:7" x14ac:dyDescent="0.2">
      <c r="A830" s="217">
        <v>4357</v>
      </c>
      <c r="B830" s="384">
        <v>5139</v>
      </c>
      <c r="C830" s="200" t="s">
        <v>265</v>
      </c>
      <c r="D830" s="385">
        <v>0</v>
      </c>
      <c r="E830" s="362">
        <v>0.02</v>
      </c>
      <c r="F830" s="385">
        <v>1.5130000000000001E-2</v>
      </c>
      <c r="G830" s="219">
        <f t="shared" si="14"/>
        <v>75.650000000000006</v>
      </c>
    </row>
    <row r="831" spans="1:7" x14ac:dyDescent="0.2">
      <c r="A831" s="217">
        <v>4357</v>
      </c>
      <c r="B831" s="384">
        <v>5169</v>
      </c>
      <c r="C831" s="200" t="s">
        <v>262</v>
      </c>
      <c r="D831" s="385">
        <v>0</v>
      </c>
      <c r="E831" s="362">
        <v>414</v>
      </c>
      <c r="F831" s="385">
        <v>13.31</v>
      </c>
      <c r="G831" s="219">
        <f t="shared" si="14"/>
        <v>3.2149758454106281</v>
      </c>
    </row>
    <row r="832" spans="1:7" x14ac:dyDescent="0.2">
      <c r="A832" s="217">
        <v>4357</v>
      </c>
      <c r="B832" s="384">
        <v>5171</v>
      </c>
      <c r="C832" s="200" t="s">
        <v>284</v>
      </c>
      <c r="D832" s="385">
        <v>0</v>
      </c>
      <c r="E832" s="362">
        <v>100</v>
      </c>
      <c r="F832" s="385">
        <v>0</v>
      </c>
      <c r="G832" s="219">
        <f t="shared" si="14"/>
        <v>0</v>
      </c>
    </row>
    <row r="833" spans="1:7" x14ac:dyDescent="0.2">
      <c r="A833" s="217">
        <v>4357</v>
      </c>
      <c r="B833" s="384">
        <v>5213</v>
      </c>
      <c r="C833" s="200" t="s">
        <v>330</v>
      </c>
      <c r="D833" s="385">
        <v>0</v>
      </c>
      <c r="E833" s="362">
        <v>934</v>
      </c>
      <c r="F833" s="385">
        <v>934</v>
      </c>
      <c r="G833" s="219">
        <f t="shared" si="14"/>
        <v>100</v>
      </c>
    </row>
    <row r="834" spans="1:7" x14ac:dyDescent="0.2">
      <c r="A834" s="217">
        <v>4357</v>
      </c>
      <c r="B834" s="384">
        <v>5221</v>
      </c>
      <c r="C834" s="200" t="s">
        <v>318</v>
      </c>
      <c r="D834" s="385">
        <v>0</v>
      </c>
      <c r="E834" s="362">
        <v>3573.9</v>
      </c>
      <c r="F834" s="385">
        <v>3573.9</v>
      </c>
      <c r="G834" s="219">
        <f t="shared" si="14"/>
        <v>100</v>
      </c>
    </row>
    <row r="835" spans="1:7" x14ac:dyDescent="0.2">
      <c r="A835" s="217">
        <v>4357</v>
      </c>
      <c r="B835" s="384">
        <v>5222</v>
      </c>
      <c r="C835" s="200" t="s">
        <v>275</v>
      </c>
      <c r="D835" s="385">
        <v>0</v>
      </c>
      <c r="E835" s="362">
        <v>16144</v>
      </c>
      <c r="F835" s="385">
        <v>16144</v>
      </c>
      <c r="G835" s="219">
        <f t="shared" si="14"/>
        <v>100</v>
      </c>
    </row>
    <row r="836" spans="1:7" x14ac:dyDescent="0.2">
      <c r="A836" s="217">
        <v>4357</v>
      </c>
      <c r="B836" s="384">
        <v>5223</v>
      </c>
      <c r="C836" s="200" t="s">
        <v>319</v>
      </c>
      <c r="D836" s="385">
        <v>0</v>
      </c>
      <c r="E836" s="362">
        <v>27173.200000000001</v>
      </c>
      <c r="F836" s="385">
        <v>27172.548510000001</v>
      </c>
      <c r="G836" s="219">
        <f t="shared" si="14"/>
        <v>99.997602453888391</v>
      </c>
    </row>
    <row r="837" spans="1:7" x14ac:dyDescent="0.2">
      <c r="A837" s="217">
        <v>4357</v>
      </c>
      <c r="B837" s="384">
        <v>5321</v>
      </c>
      <c r="C837" s="200" t="s">
        <v>274</v>
      </c>
      <c r="D837" s="385">
        <v>0</v>
      </c>
      <c r="E837" s="362">
        <v>62469</v>
      </c>
      <c r="F837" s="385">
        <v>62469</v>
      </c>
      <c r="G837" s="219">
        <f t="shared" si="14"/>
        <v>100</v>
      </c>
    </row>
    <row r="838" spans="1:7" x14ac:dyDescent="0.2">
      <c r="A838" s="217">
        <v>4357</v>
      </c>
      <c r="B838" s="384">
        <v>5331</v>
      </c>
      <c r="C838" s="200" t="s">
        <v>322</v>
      </c>
      <c r="D838" s="385">
        <v>51900</v>
      </c>
      <c r="E838" s="362">
        <v>52044</v>
      </c>
      <c r="F838" s="385">
        <v>51752.362000000001</v>
      </c>
      <c r="G838" s="219">
        <f t="shared" si="14"/>
        <v>99.439631849973097</v>
      </c>
    </row>
    <row r="839" spans="1:7" x14ac:dyDescent="0.2">
      <c r="A839" s="217">
        <v>4357</v>
      </c>
      <c r="B839" s="384">
        <v>5336</v>
      </c>
      <c r="C839" s="200" t="s">
        <v>320</v>
      </c>
      <c r="D839" s="385">
        <v>0</v>
      </c>
      <c r="E839" s="362">
        <v>188331.00999999995</v>
      </c>
      <c r="F839" s="385">
        <v>188331.00413000002</v>
      </c>
      <c r="G839" s="219">
        <f t="shared" si="14"/>
        <v>99.999996883147418</v>
      </c>
    </row>
    <row r="840" spans="1:7" x14ac:dyDescent="0.2">
      <c r="A840" s="217">
        <v>4357</v>
      </c>
      <c r="B840" s="384">
        <v>5651</v>
      </c>
      <c r="C840" s="200" t="s">
        <v>331</v>
      </c>
      <c r="D840" s="385">
        <v>52500</v>
      </c>
      <c r="E840" s="362">
        <v>52500</v>
      </c>
      <c r="F840" s="385">
        <v>52500</v>
      </c>
      <c r="G840" s="219">
        <f t="shared" si="14"/>
        <v>100</v>
      </c>
    </row>
    <row r="841" spans="1:7" x14ac:dyDescent="0.2">
      <c r="A841" s="218">
        <v>4357</v>
      </c>
      <c r="B841" s="383"/>
      <c r="C841" s="201" t="s">
        <v>127</v>
      </c>
      <c r="D841" s="381">
        <v>104400</v>
      </c>
      <c r="E841" s="377">
        <v>404591.48999999993</v>
      </c>
      <c r="F841" s="381">
        <v>403796.70879</v>
      </c>
      <c r="G841" s="389">
        <f t="shared" si="14"/>
        <v>99.803559583025361</v>
      </c>
    </row>
    <row r="842" spans="1:7" x14ac:dyDescent="0.2">
      <c r="A842" s="217"/>
      <c r="B842" s="368"/>
      <c r="C842" s="200"/>
      <c r="D842" s="369"/>
      <c r="E842" s="369"/>
      <c r="F842" s="369"/>
      <c r="G842" s="219"/>
    </row>
    <row r="843" spans="1:7" x14ac:dyDescent="0.2">
      <c r="A843" s="387">
        <v>4358</v>
      </c>
      <c r="B843" s="382">
        <v>5213</v>
      </c>
      <c r="C843" s="375" t="s">
        <v>330</v>
      </c>
      <c r="D843" s="380">
        <v>0</v>
      </c>
      <c r="E843" s="376">
        <v>2382</v>
      </c>
      <c r="F843" s="380">
        <v>2382</v>
      </c>
      <c r="G843" s="388">
        <f t="shared" si="14"/>
        <v>100</v>
      </c>
    </row>
    <row r="844" spans="1:7" x14ac:dyDescent="0.2">
      <c r="A844" s="217">
        <v>4358</v>
      </c>
      <c r="B844" s="384">
        <v>5321</v>
      </c>
      <c r="C844" s="200" t="s">
        <v>274</v>
      </c>
      <c r="D844" s="385">
        <v>0</v>
      </c>
      <c r="E844" s="362">
        <v>5030</v>
      </c>
      <c r="F844" s="385">
        <v>5030</v>
      </c>
      <c r="G844" s="219">
        <f t="shared" si="14"/>
        <v>100</v>
      </c>
    </row>
    <row r="845" spans="1:7" x14ac:dyDescent="0.2">
      <c r="A845" s="217">
        <v>4358</v>
      </c>
      <c r="B845" s="384">
        <v>5336</v>
      </c>
      <c r="C845" s="200" t="s">
        <v>320</v>
      </c>
      <c r="D845" s="385">
        <v>0</v>
      </c>
      <c r="E845" s="362">
        <v>6135</v>
      </c>
      <c r="F845" s="385">
        <v>6135</v>
      </c>
      <c r="G845" s="219">
        <f t="shared" si="14"/>
        <v>100</v>
      </c>
    </row>
    <row r="846" spans="1:7" x14ac:dyDescent="0.2">
      <c r="A846" s="217">
        <v>4358</v>
      </c>
      <c r="B846" s="384">
        <v>5339</v>
      </c>
      <c r="C846" s="200" t="s">
        <v>317</v>
      </c>
      <c r="D846" s="385">
        <v>0</v>
      </c>
      <c r="E846" s="362">
        <v>480</v>
      </c>
      <c r="F846" s="385">
        <v>480</v>
      </c>
      <c r="G846" s="219">
        <f t="shared" si="14"/>
        <v>100</v>
      </c>
    </row>
    <row r="847" spans="1:7" x14ac:dyDescent="0.2">
      <c r="A847" s="218">
        <v>4358</v>
      </c>
      <c r="B847" s="383"/>
      <c r="C847" s="201" t="s">
        <v>329</v>
      </c>
      <c r="D847" s="381">
        <v>0</v>
      </c>
      <c r="E847" s="377">
        <v>14027</v>
      </c>
      <c r="F847" s="381">
        <v>14027</v>
      </c>
      <c r="G847" s="389">
        <f t="shared" si="14"/>
        <v>100</v>
      </c>
    </row>
    <row r="848" spans="1:7" x14ac:dyDescent="0.2">
      <c r="A848" s="217"/>
      <c r="B848" s="368"/>
      <c r="C848" s="200"/>
      <c r="D848" s="369"/>
      <c r="E848" s="369"/>
      <c r="F848" s="369"/>
      <c r="G848" s="219"/>
    </row>
    <row r="849" spans="1:7" x14ac:dyDescent="0.2">
      <c r="A849" s="387">
        <v>4359</v>
      </c>
      <c r="B849" s="382">
        <v>5011</v>
      </c>
      <c r="C849" s="375" t="s">
        <v>1180</v>
      </c>
      <c r="D849" s="380">
        <v>0</v>
      </c>
      <c r="E849" s="376">
        <v>111.6</v>
      </c>
      <c r="F849" s="380">
        <v>42.462200000000003</v>
      </c>
      <c r="G849" s="388">
        <f t="shared" si="14"/>
        <v>38.048566308243728</v>
      </c>
    </row>
    <row r="850" spans="1:7" x14ac:dyDescent="0.2">
      <c r="A850" s="217">
        <v>4359</v>
      </c>
      <c r="B850" s="384">
        <v>5021</v>
      </c>
      <c r="C850" s="200" t="s">
        <v>305</v>
      </c>
      <c r="D850" s="385">
        <v>0</v>
      </c>
      <c r="E850" s="362">
        <v>170</v>
      </c>
      <c r="F850" s="385">
        <v>0</v>
      </c>
      <c r="G850" s="219">
        <f t="shared" si="14"/>
        <v>0</v>
      </c>
    </row>
    <row r="851" spans="1:7" x14ac:dyDescent="0.2">
      <c r="A851" s="217">
        <v>4359</v>
      </c>
      <c r="B851" s="384">
        <v>5031</v>
      </c>
      <c r="C851" s="200" t="s">
        <v>303</v>
      </c>
      <c r="D851" s="385">
        <v>0</v>
      </c>
      <c r="E851" s="362">
        <v>27.9</v>
      </c>
      <c r="F851" s="385">
        <v>10.611000000000001</v>
      </c>
      <c r="G851" s="219">
        <f t="shared" si="14"/>
        <v>38.032258064516135</v>
      </c>
    </row>
    <row r="852" spans="1:7" x14ac:dyDescent="0.2">
      <c r="A852" s="217">
        <v>4359</v>
      </c>
      <c r="B852" s="384">
        <v>5032</v>
      </c>
      <c r="C852" s="200" t="s">
        <v>302</v>
      </c>
      <c r="D852" s="385">
        <v>0</v>
      </c>
      <c r="E852" s="362">
        <v>10.049999999999999</v>
      </c>
      <c r="F852" s="385">
        <v>3.8180000000000005</v>
      </c>
      <c r="G852" s="219">
        <f t="shared" si="14"/>
        <v>37.990049751243795</v>
      </c>
    </row>
    <row r="853" spans="1:7" x14ac:dyDescent="0.2">
      <c r="A853" s="217">
        <v>4359</v>
      </c>
      <c r="B853" s="384">
        <v>5038</v>
      </c>
      <c r="C853" s="200" t="s">
        <v>301</v>
      </c>
      <c r="D853" s="385">
        <v>0</v>
      </c>
      <c r="E853" s="362">
        <v>0.47000000000000003</v>
      </c>
      <c r="F853" s="385">
        <v>0.17300000000000001</v>
      </c>
      <c r="G853" s="219">
        <f t="shared" si="14"/>
        <v>36.808510638297875</v>
      </c>
    </row>
    <row r="854" spans="1:7" x14ac:dyDescent="0.2">
      <c r="A854" s="217">
        <v>4359</v>
      </c>
      <c r="B854" s="384">
        <v>5139</v>
      </c>
      <c r="C854" s="200" t="s">
        <v>265</v>
      </c>
      <c r="D854" s="385">
        <v>0</v>
      </c>
      <c r="E854" s="362">
        <v>10</v>
      </c>
      <c r="F854" s="385">
        <v>0</v>
      </c>
      <c r="G854" s="219">
        <f t="shared" si="14"/>
        <v>0</v>
      </c>
    </row>
    <row r="855" spans="1:7" x14ac:dyDescent="0.2">
      <c r="A855" s="217">
        <v>4359</v>
      </c>
      <c r="B855" s="384">
        <v>5164</v>
      </c>
      <c r="C855" s="200" t="s">
        <v>264</v>
      </c>
      <c r="D855" s="385">
        <v>0</v>
      </c>
      <c r="E855" s="362">
        <v>20</v>
      </c>
      <c r="F855" s="385">
        <v>6.8959999999999999</v>
      </c>
      <c r="G855" s="219">
        <f t="shared" si="14"/>
        <v>34.479999999999997</v>
      </c>
    </row>
    <row r="856" spans="1:7" x14ac:dyDescent="0.2">
      <c r="A856" s="217">
        <v>4359</v>
      </c>
      <c r="B856" s="384">
        <v>5168</v>
      </c>
      <c r="C856" s="200" t="s">
        <v>285</v>
      </c>
      <c r="D856" s="385">
        <v>98</v>
      </c>
      <c r="E856" s="362">
        <v>98</v>
      </c>
      <c r="F856" s="385">
        <v>68.974999999999994</v>
      </c>
      <c r="G856" s="219">
        <f t="shared" si="14"/>
        <v>70.382653061224488</v>
      </c>
    </row>
    <row r="857" spans="1:7" x14ac:dyDescent="0.2">
      <c r="A857" s="217">
        <v>4359</v>
      </c>
      <c r="B857" s="384">
        <v>5169</v>
      </c>
      <c r="C857" s="200" t="s">
        <v>262</v>
      </c>
      <c r="D857" s="385">
        <v>1175</v>
      </c>
      <c r="E857" s="362">
        <v>2393.25</v>
      </c>
      <c r="F857" s="385">
        <v>9.6</v>
      </c>
      <c r="G857" s="219">
        <f t="shared" si="14"/>
        <v>0.40112817298652459</v>
      </c>
    </row>
    <row r="858" spans="1:7" x14ac:dyDescent="0.2">
      <c r="A858" s="217">
        <v>4359</v>
      </c>
      <c r="B858" s="384">
        <v>5175</v>
      </c>
      <c r="C858" s="200" t="s">
        <v>261</v>
      </c>
      <c r="D858" s="385">
        <v>0</v>
      </c>
      <c r="E858" s="362">
        <v>10</v>
      </c>
      <c r="F858" s="385">
        <v>6.6560000000000006</v>
      </c>
      <c r="G858" s="219">
        <f t="shared" si="14"/>
        <v>66.56</v>
      </c>
    </row>
    <row r="859" spans="1:7" x14ac:dyDescent="0.2">
      <c r="A859" s="217">
        <v>4359</v>
      </c>
      <c r="B859" s="384">
        <v>5221</v>
      </c>
      <c r="C859" s="200" t="s">
        <v>318</v>
      </c>
      <c r="D859" s="385">
        <v>0</v>
      </c>
      <c r="E859" s="362">
        <v>151</v>
      </c>
      <c r="F859" s="385">
        <v>151</v>
      </c>
      <c r="G859" s="219">
        <f t="shared" si="14"/>
        <v>100</v>
      </c>
    </row>
    <row r="860" spans="1:7" x14ac:dyDescent="0.2">
      <c r="A860" s="217">
        <v>4359</v>
      </c>
      <c r="B860" s="384">
        <v>5222</v>
      </c>
      <c r="C860" s="200" t="s">
        <v>275</v>
      </c>
      <c r="D860" s="385">
        <v>0</v>
      </c>
      <c r="E860" s="362">
        <v>316</v>
      </c>
      <c r="F860" s="385">
        <v>316</v>
      </c>
      <c r="G860" s="219">
        <f t="shared" si="14"/>
        <v>100</v>
      </c>
    </row>
    <row r="861" spans="1:7" x14ac:dyDescent="0.2">
      <c r="A861" s="217">
        <v>4359</v>
      </c>
      <c r="B861" s="384">
        <v>5223</v>
      </c>
      <c r="C861" s="200" t="s">
        <v>319</v>
      </c>
      <c r="D861" s="385">
        <v>0</v>
      </c>
      <c r="E861" s="362">
        <v>6183</v>
      </c>
      <c r="F861" s="385">
        <v>6183</v>
      </c>
      <c r="G861" s="219">
        <f t="shared" si="14"/>
        <v>100</v>
      </c>
    </row>
    <row r="862" spans="1:7" x14ac:dyDescent="0.2">
      <c r="A862" s="217">
        <v>4359</v>
      </c>
      <c r="B862" s="384">
        <v>5321</v>
      </c>
      <c r="C862" s="200" t="s">
        <v>274</v>
      </c>
      <c r="D862" s="385">
        <v>0</v>
      </c>
      <c r="E862" s="362">
        <v>5481</v>
      </c>
      <c r="F862" s="385">
        <v>5481</v>
      </c>
      <c r="G862" s="219">
        <f t="shared" si="14"/>
        <v>100</v>
      </c>
    </row>
    <row r="863" spans="1:7" x14ac:dyDescent="0.2">
      <c r="A863" s="218">
        <v>4359</v>
      </c>
      <c r="B863" s="383"/>
      <c r="C863" s="201" t="s">
        <v>328</v>
      </c>
      <c r="D863" s="381">
        <v>1273</v>
      </c>
      <c r="E863" s="377">
        <v>14982.27</v>
      </c>
      <c r="F863" s="381">
        <v>12280.191200000001</v>
      </c>
      <c r="G863" s="389">
        <f t="shared" si="14"/>
        <v>81.964823755011764</v>
      </c>
    </row>
    <row r="864" spans="1:7" x14ac:dyDescent="0.2">
      <c r="A864" s="217"/>
      <c r="B864" s="368"/>
      <c r="C864" s="200"/>
      <c r="D864" s="369"/>
      <c r="E864" s="369"/>
      <c r="F864" s="369"/>
      <c r="G864" s="219"/>
    </row>
    <row r="865" spans="1:7" x14ac:dyDescent="0.2">
      <c r="A865" s="387">
        <v>4371</v>
      </c>
      <c r="B865" s="382">
        <v>5221</v>
      </c>
      <c r="C865" s="375" t="s">
        <v>318</v>
      </c>
      <c r="D865" s="380">
        <v>0</v>
      </c>
      <c r="E865" s="376">
        <v>9773</v>
      </c>
      <c r="F865" s="380">
        <v>9773</v>
      </c>
      <c r="G865" s="388">
        <f t="shared" si="14"/>
        <v>100</v>
      </c>
    </row>
    <row r="866" spans="1:7" x14ac:dyDescent="0.2">
      <c r="A866" s="217">
        <v>4371</v>
      </c>
      <c r="B866" s="384">
        <v>5222</v>
      </c>
      <c r="C866" s="200" t="s">
        <v>275</v>
      </c>
      <c r="D866" s="385">
        <v>0</v>
      </c>
      <c r="E866" s="362">
        <v>8592.33</v>
      </c>
      <c r="F866" s="385">
        <v>8592.3329999999987</v>
      </c>
      <c r="G866" s="219">
        <f t="shared" si="14"/>
        <v>100.00003491486009</v>
      </c>
    </row>
    <row r="867" spans="1:7" x14ac:dyDescent="0.2">
      <c r="A867" s="217">
        <v>4371</v>
      </c>
      <c r="B867" s="384">
        <v>5223</v>
      </c>
      <c r="C867" s="200" t="s">
        <v>319</v>
      </c>
      <c r="D867" s="385">
        <v>0</v>
      </c>
      <c r="E867" s="362">
        <v>18054.599999999999</v>
      </c>
      <c r="F867" s="385">
        <v>18054.599999999999</v>
      </c>
      <c r="G867" s="219">
        <f t="shared" si="14"/>
        <v>100</v>
      </c>
    </row>
    <row r="868" spans="1:7" x14ac:dyDescent="0.2">
      <c r="A868" s="217">
        <v>4371</v>
      </c>
      <c r="B868" s="384">
        <v>5321</v>
      </c>
      <c r="C868" s="200" t="s">
        <v>274</v>
      </c>
      <c r="D868" s="385">
        <v>0</v>
      </c>
      <c r="E868" s="362">
        <v>834</v>
      </c>
      <c r="F868" s="385">
        <v>834</v>
      </c>
      <c r="G868" s="219">
        <f t="shared" si="14"/>
        <v>100</v>
      </c>
    </row>
    <row r="869" spans="1:7" x14ac:dyDescent="0.2">
      <c r="A869" s="218">
        <v>4371</v>
      </c>
      <c r="B869" s="383"/>
      <c r="C869" s="201" t="s">
        <v>126</v>
      </c>
      <c r="D869" s="381">
        <v>0</v>
      </c>
      <c r="E869" s="377">
        <v>37253.93</v>
      </c>
      <c r="F869" s="381">
        <v>37253.932999999997</v>
      </c>
      <c r="G869" s="389">
        <f t="shared" si="14"/>
        <v>100.00000805284166</v>
      </c>
    </row>
    <row r="870" spans="1:7" x14ac:dyDescent="0.2">
      <c r="A870" s="217"/>
      <c r="B870" s="368"/>
      <c r="C870" s="200"/>
      <c r="D870" s="369"/>
      <c r="E870" s="369"/>
      <c r="F870" s="369"/>
      <c r="G870" s="219"/>
    </row>
    <row r="871" spans="1:7" x14ac:dyDescent="0.2">
      <c r="A871" s="387">
        <v>4372</v>
      </c>
      <c r="B871" s="382">
        <v>5221</v>
      </c>
      <c r="C871" s="375" t="s">
        <v>318</v>
      </c>
      <c r="D871" s="380">
        <v>0</v>
      </c>
      <c r="E871" s="376">
        <v>250</v>
      </c>
      <c r="F871" s="380">
        <v>250</v>
      </c>
      <c r="G871" s="388">
        <f t="shared" si="14"/>
        <v>100</v>
      </c>
    </row>
    <row r="872" spans="1:7" x14ac:dyDescent="0.2">
      <c r="A872" s="217">
        <v>4372</v>
      </c>
      <c r="B872" s="384">
        <v>5222</v>
      </c>
      <c r="C872" s="200" t="s">
        <v>275</v>
      </c>
      <c r="D872" s="385">
        <v>0</v>
      </c>
      <c r="E872" s="362">
        <v>3206</v>
      </c>
      <c r="F872" s="385">
        <v>3206</v>
      </c>
      <c r="G872" s="219">
        <f t="shared" si="14"/>
        <v>100</v>
      </c>
    </row>
    <row r="873" spans="1:7" x14ac:dyDescent="0.2">
      <c r="A873" s="217">
        <v>4372</v>
      </c>
      <c r="B873" s="384">
        <v>5223</v>
      </c>
      <c r="C873" s="200" t="s">
        <v>319</v>
      </c>
      <c r="D873" s="385">
        <v>0</v>
      </c>
      <c r="E873" s="362">
        <v>889</v>
      </c>
      <c r="F873" s="385">
        <v>889</v>
      </c>
      <c r="G873" s="219">
        <f t="shared" si="14"/>
        <v>100</v>
      </c>
    </row>
    <row r="874" spans="1:7" x14ac:dyDescent="0.2">
      <c r="A874" s="218">
        <v>4372</v>
      </c>
      <c r="B874" s="383"/>
      <c r="C874" s="201" t="s">
        <v>327</v>
      </c>
      <c r="D874" s="381">
        <v>0</v>
      </c>
      <c r="E874" s="377">
        <v>4345</v>
      </c>
      <c r="F874" s="381">
        <v>4345</v>
      </c>
      <c r="G874" s="389">
        <f t="shared" si="14"/>
        <v>100</v>
      </c>
    </row>
    <row r="875" spans="1:7" x14ac:dyDescent="0.2">
      <c r="A875" s="217"/>
      <c r="B875" s="368"/>
      <c r="C875" s="200"/>
      <c r="D875" s="369"/>
      <c r="E875" s="369"/>
      <c r="F875" s="369"/>
      <c r="G875" s="219"/>
    </row>
    <row r="876" spans="1:7" x14ac:dyDescent="0.2">
      <c r="A876" s="387">
        <v>4373</v>
      </c>
      <c r="B876" s="382">
        <v>5221</v>
      </c>
      <c r="C876" s="375" t="s">
        <v>318</v>
      </c>
      <c r="D876" s="380">
        <v>0</v>
      </c>
      <c r="E876" s="376">
        <v>3947.4</v>
      </c>
      <c r="F876" s="380">
        <v>3947.4</v>
      </c>
      <c r="G876" s="388">
        <f t="shared" si="14"/>
        <v>100</v>
      </c>
    </row>
    <row r="877" spans="1:7" x14ac:dyDescent="0.2">
      <c r="A877" s="217">
        <v>4373</v>
      </c>
      <c r="B877" s="384">
        <v>5222</v>
      </c>
      <c r="C877" s="200" t="s">
        <v>275</v>
      </c>
      <c r="D877" s="385">
        <v>0</v>
      </c>
      <c r="E877" s="362">
        <v>1999</v>
      </c>
      <c r="F877" s="385">
        <v>1999</v>
      </c>
      <c r="G877" s="219">
        <f t="shared" si="14"/>
        <v>100</v>
      </c>
    </row>
    <row r="878" spans="1:7" x14ac:dyDescent="0.2">
      <c r="A878" s="217">
        <v>4373</v>
      </c>
      <c r="B878" s="384">
        <v>5223</v>
      </c>
      <c r="C878" s="200" t="s">
        <v>319</v>
      </c>
      <c r="D878" s="385">
        <v>0</v>
      </c>
      <c r="E878" s="362">
        <v>1603</v>
      </c>
      <c r="F878" s="385">
        <v>1603</v>
      </c>
      <c r="G878" s="219">
        <f t="shared" si="14"/>
        <v>100</v>
      </c>
    </row>
    <row r="879" spans="1:7" x14ac:dyDescent="0.2">
      <c r="A879" s="217">
        <v>4373</v>
      </c>
      <c r="B879" s="384">
        <v>5321</v>
      </c>
      <c r="C879" s="200" t="s">
        <v>274</v>
      </c>
      <c r="D879" s="385">
        <v>0</v>
      </c>
      <c r="E879" s="362">
        <v>879.8</v>
      </c>
      <c r="F879" s="385">
        <v>879.8</v>
      </c>
      <c r="G879" s="219">
        <f t="shared" si="14"/>
        <v>100</v>
      </c>
    </row>
    <row r="880" spans="1:7" x14ac:dyDescent="0.2">
      <c r="A880" s="218">
        <v>4373</v>
      </c>
      <c r="B880" s="383"/>
      <c r="C880" s="201" t="s">
        <v>326</v>
      </c>
      <c r="D880" s="381">
        <v>0</v>
      </c>
      <c r="E880" s="377">
        <v>8429.1999999999989</v>
      </c>
      <c r="F880" s="381">
        <v>8429.1999999999989</v>
      </c>
      <c r="G880" s="389">
        <f t="shared" si="14"/>
        <v>100</v>
      </c>
    </row>
    <row r="881" spans="1:7" x14ac:dyDescent="0.2">
      <c r="A881" s="217"/>
      <c r="B881" s="368"/>
      <c r="C881" s="200"/>
      <c r="D881" s="369"/>
      <c r="E881" s="369"/>
      <c r="F881" s="369"/>
      <c r="G881" s="219"/>
    </row>
    <row r="882" spans="1:7" x14ac:dyDescent="0.2">
      <c r="A882" s="387">
        <v>4374</v>
      </c>
      <c r="B882" s="382">
        <v>5221</v>
      </c>
      <c r="C882" s="375" t="s">
        <v>318</v>
      </c>
      <c r="D882" s="380">
        <v>0</v>
      </c>
      <c r="E882" s="376">
        <v>3825</v>
      </c>
      <c r="F882" s="380">
        <v>3825</v>
      </c>
      <c r="G882" s="388">
        <f t="shared" si="14"/>
        <v>100</v>
      </c>
    </row>
    <row r="883" spans="1:7" x14ac:dyDescent="0.2">
      <c r="A883" s="217">
        <v>4374</v>
      </c>
      <c r="B883" s="384">
        <v>5222</v>
      </c>
      <c r="C883" s="200" t="s">
        <v>275</v>
      </c>
      <c r="D883" s="385">
        <v>0</v>
      </c>
      <c r="E883" s="362">
        <v>41615.64</v>
      </c>
      <c r="F883" s="385">
        <v>41615.635999999999</v>
      </c>
      <c r="G883" s="219">
        <f t="shared" si="14"/>
        <v>99.999990388229037</v>
      </c>
    </row>
    <row r="884" spans="1:7" x14ac:dyDescent="0.2">
      <c r="A884" s="217">
        <v>4374</v>
      </c>
      <c r="B884" s="384">
        <v>5223</v>
      </c>
      <c r="C884" s="200" t="s">
        <v>319</v>
      </c>
      <c r="D884" s="385">
        <v>0</v>
      </c>
      <c r="E884" s="362">
        <v>57878.92</v>
      </c>
      <c r="F884" s="385">
        <v>57878.92</v>
      </c>
      <c r="G884" s="219">
        <f t="shared" si="14"/>
        <v>100</v>
      </c>
    </row>
    <row r="885" spans="1:7" x14ac:dyDescent="0.2">
      <c r="A885" s="217">
        <v>4374</v>
      </c>
      <c r="B885" s="384">
        <v>5321</v>
      </c>
      <c r="C885" s="200" t="s">
        <v>274</v>
      </c>
      <c r="D885" s="385">
        <v>0</v>
      </c>
      <c r="E885" s="362">
        <v>9192.1</v>
      </c>
      <c r="F885" s="385">
        <v>9192.1</v>
      </c>
      <c r="G885" s="219">
        <f t="shared" si="14"/>
        <v>100</v>
      </c>
    </row>
    <row r="886" spans="1:7" x14ac:dyDescent="0.2">
      <c r="A886" s="218">
        <v>4374</v>
      </c>
      <c r="B886" s="383"/>
      <c r="C886" s="201" t="s">
        <v>325</v>
      </c>
      <c r="D886" s="381">
        <v>0</v>
      </c>
      <c r="E886" s="377">
        <v>112511.66</v>
      </c>
      <c r="F886" s="381">
        <v>112511.656</v>
      </c>
      <c r="G886" s="389">
        <f t="shared" ref="G886:G893" si="15">F886/E886*100</f>
        <v>99.999996444812922</v>
      </c>
    </row>
    <row r="887" spans="1:7" x14ac:dyDescent="0.2">
      <c r="A887" s="217"/>
      <c r="B887" s="368"/>
      <c r="C887" s="200"/>
      <c r="D887" s="369"/>
      <c r="E887" s="369"/>
      <c r="F887" s="369"/>
      <c r="G887" s="219"/>
    </row>
    <row r="888" spans="1:7" x14ac:dyDescent="0.2">
      <c r="A888" s="387">
        <v>4375</v>
      </c>
      <c r="B888" s="382">
        <v>5221</v>
      </c>
      <c r="C888" s="375" t="s">
        <v>318</v>
      </c>
      <c r="D888" s="380">
        <v>0</v>
      </c>
      <c r="E888" s="376">
        <v>14069.6</v>
      </c>
      <c r="F888" s="380">
        <v>14069.6</v>
      </c>
      <c r="G888" s="388">
        <f t="shared" si="15"/>
        <v>100</v>
      </c>
    </row>
    <row r="889" spans="1:7" x14ac:dyDescent="0.2">
      <c r="A889" s="217">
        <v>4375</v>
      </c>
      <c r="B889" s="384">
        <v>5222</v>
      </c>
      <c r="C889" s="200" t="s">
        <v>275</v>
      </c>
      <c r="D889" s="385">
        <v>0</v>
      </c>
      <c r="E889" s="362">
        <v>6668.1</v>
      </c>
      <c r="F889" s="385">
        <v>6668.1</v>
      </c>
      <c r="G889" s="219">
        <f t="shared" si="15"/>
        <v>100</v>
      </c>
    </row>
    <row r="890" spans="1:7" x14ac:dyDescent="0.2">
      <c r="A890" s="217">
        <v>4375</v>
      </c>
      <c r="B890" s="384">
        <v>5223</v>
      </c>
      <c r="C890" s="200" t="s">
        <v>319</v>
      </c>
      <c r="D890" s="385">
        <v>0</v>
      </c>
      <c r="E890" s="362">
        <v>9153</v>
      </c>
      <c r="F890" s="385">
        <v>9153</v>
      </c>
      <c r="G890" s="219">
        <f t="shared" si="15"/>
        <v>100</v>
      </c>
    </row>
    <row r="891" spans="1:7" x14ac:dyDescent="0.2">
      <c r="A891" s="217">
        <v>4375</v>
      </c>
      <c r="B891" s="384">
        <v>5229</v>
      </c>
      <c r="C891" s="200" t="s">
        <v>309</v>
      </c>
      <c r="D891" s="385">
        <v>0</v>
      </c>
      <c r="E891" s="362">
        <v>1647.9</v>
      </c>
      <c r="F891" s="385">
        <v>1647.9</v>
      </c>
      <c r="G891" s="219">
        <f t="shared" si="15"/>
        <v>100</v>
      </c>
    </row>
    <row r="892" spans="1:7" x14ac:dyDescent="0.2">
      <c r="A892" s="217">
        <v>4375</v>
      </c>
      <c r="B892" s="384">
        <v>5321</v>
      </c>
      <c r="C892" s="200" t="s">
        <v>274</v>
      </c>
      <c r="D892" s="385">
        <v>0</v>
      </c>
      <c r="E892" s="362">
        <v>3271.1</v>
      </c>
      <c r="F892" s="385">
        <v>3271.1</v>
      </c>
      <c r="G892" s="219">
        <f t="shared" si="15"/>
        <v>100</v>
      </c>
    </row>
    <row r="893" spans="1:7" x14ac:dyDescent="0.2">
      <c r="A893" s="218">
        <v>4375</v>
      </c>
      <c r="B893" s="383"/>
      <c r="C893" s="201" t="s">
        <v>324</v>
      </c>
      <c r="D893" s="381">
        <v>0</v>
      </c>
      <c r="E893" s="377">
        <v>34809.700000000004</v>
      </c>
      <c r="F893" s="381">
        <v>34809.700000000004</v>
      </c>
      <c r="G893" s="389">
        <f t="shared" si="15"/>
        <v>100</v>
      </c>
    </row>
    <row r="894" spans="1:7" x14ac:dyDescent="0.2">
      <c r="A894" s="217"/>
      <c r="B894" s="368"/>
      <c r="C894" s="200"/>
      <c r="D894" s="369"/>
      <c r="E894" s="369"/>
      <c r="F894" s="369"/>
      <c r="G894" s="219"/>
    </row>
    <row r="895" spans="1:7" x14ac:dyDescent="0.2">
      <c r="A895" s="387">
        <v>4376</v>
      </c>
      <c r="B895" s="382">
        <v>5221</v>
      </c>
      <c r="C895" s="375" t="s">
        <v>318</v>
      </c>
      <c r="D895" s="380">
        <v>0</v>
      </c>
      <c r="E895" s="376">
        <v>2453</v>
      </c>
      <c r="F895" s="380">
        <v>2453</v>
      </c>
      <c r="G895" s="388">
        <f t="shared" ref="G895:G960" si="16">F895/E895*100</f>
        <v>100</v>
      </c>
    </row>
    <row r="896" spans="1:7" x14ac:dyDescent="0.2">
      <c r="A896" s="217">
        <v>4376</v>
      </c>
      <c r="B896" s="384">
        <v>5222</v>
      </c>
      <c r="C896" s="200" t="s">
        <v>275</v>
      </c>
      <c r="D896" s="385">
        <v>0</v>
      </c>
      <c r="E896" s="362">
        <v>7543</v>
      </c>
      <c r="F896" s="385">
        <v>7543</v>
      </c>
      <c r="G896" s="219">
        <f t="shared" si="16"/>
        <v>100</v>
      </c>
    </row>
    <row r="897" spans="1:7" x14ac:dyDescent="0.2">
      <c r="A897" s="217">
        <v>4376</v>
      </c>
      <c r="B897" s="384">
        <v>5223</v>
      </c>
      <c r="C897" s="200" t="s">
        <v>319</v>
      </c>
      <c r="D897" s="385">
        <v>0</v>
      </c>
      <c r="E897" s="362">
        <v>1040</v>
      </c>
      <c r="F897" s="385">
        <v>1040</v>
      </c>
      <c r="G897" s="219">
        <f t="shared" si="16"/>
        <v>100</v>
      </c>
    </row>
    <row r="898" spans="1:7" x14ac:dyDescent="0.2">
      <c r="A898" s="217">
        <v>4376</v>
      </c>
      <c r="B898" s="384">
        <v>5229</v>
      </c>
      <c r="C898" s="200" t="s">
        <v>309</v>
      </c>
      <c r="D898" s="385">
        <v>0</v>
      </c>
      <c r="E898" s="362">
        <v>1195</v>
      </c>
      <c r="F898" s="385">
        <v>1195</v>
      </c>
      <c r="G898" s="219">
        <f t="shared" si="16"/>
        <v>100</v>
      </c>
    </row>
    <row r="899" spans="1:7" x14ac:dyDescent="0.2">
      <c r="A899" s="217">
        <v>4376</v>
      </c>
      <c r="B899" s="384">
        <v>5321</v>
      </c>
      <c r="C899" s="200" t="s">
        <v>274</v>
      </c>
      <c r="D899" s="385">
        <v>0</v>
      </c>
      <c r="E899" s="362">
        <v>873</v>
      </c>
      <c r="F899" s="385">
        <v>873</v>
      </c>
      <c r="G899" s="219">
        <f t="shared" si="16"/>
        <v>100</v>
      </c>
    </row>
    <row r="900" spans="1:7" x14ac:dyDescent="0.2">
      <c r="A900" s="218">
        <v>4376</v>
      </c>
      <c r="B900" s="383"/>
      <c r="C900" s="201" t="s">
        <v>323</v>
      </c>
      <c r="D900" s="381">
        <v>0</v>
      </c>
      <c r="E900" s="377">
        <v>13104</v>
      </c>
      <c r="F900" s="381">
        <v>13104</v>
      </c>
      <c r="G900" s="389">
        <f t="shared" si="16"/>
        <v>100</v>
      </c>
    </row>
    <row r="901" spans="1:7" x14ac:dyDescent="0.2">
      <c r="A901" s="217"/>
      <c r="B901" s="368"/>
      <c r="C901" s="200"/>
      <c r="D901" s="369"/>
      <c r="E901" s="369"/>
      <c r="F901" s="369"/>
      <c r="G901" s="219"/>
    </row>
    <row r="902" spans="1:7" x14ac:dyDescent="0.2">
      <c r="A902" s="387">
        <v>4377</v>
      </c>
      <c r="B902" s="382">
        <v>5169</v>
      </c>
      <c r="C902" s="375" t="s">
        <v>262</v>
      </c>
      <c r="D902" s="380">
        <v>0</v>
      </c>
      <c r="E902" s="376">
        <v>200</v>
      </c>
      <c r="F902" s="380">
        <v>0</v>
      </c>
      <c r="G902" s="388">
        <f t="shared" si="16"/>
        <v>0</v>
      </c>
    </row>
    <row r="903" spans="1:7" x14ac:dyDescent="0.2">
      <c r="A903" s="217">
        <v>4377</v>
      </c>
      <c r="B903" s="384">
        <v>5221</v>
      </c>
      <c r="C903" s="200" t="s">
        <v>318</v>
      </c>
      <c r="D903" s="385">
        <v>0</v>
      </c>
      <c r="E903" s="362">
        <v>2176</v>
      </c>
      <c r="F903" s="385">
        <v>2176</v>
      </c>
      <c r="G903" s="219">
        <f t="shared" si="16"/>
        <v>100</v>
      </c>
    </row>
    <row r="904" spans="1:7" x14ac:dyDescent="0.2">
      <c r="A904" s="217">
        <v>4377</v>
      </c>
      <c r="B904" s="384">
        <v>5222</v>
      </c>
      <c r="C904" s="200" t="s">
        <v>275</v>
      </c>
      <c r="D904" s="385">
        <v>0</v>
      </c>
      <c r="E904" s="362">
        <v>2707.8</v>
      </c>
      <c r="F904" s="385">
        <v>2707.8</v>
      </c>
      <c r="G904" s="219">
        <f t="shared" si="16"/>
        <v>100</v>
      </c>
    </row>
    <row r="905" spans="1:7" x14ac:dyDescent="0.2">
      <c r="A905" s="217">
        <v>4377</v>
      </c>
      <c r="B905" s="384">
        <v>5223</v>
      </c>
      <c r="C905" s="200" t="s">
        <v>319</v>
      </c>
      <c r="D905" s="385">
        <v>0</v>
      </c>
      <c r="E905" s="362">
        <v>13748.83</v>
      </c>
      <c r="F905" s="385">
        <v>13748.834000000001</v>
      </c>
      <c r="G905" s="219">
        <f t="shared" si="16"/>
        <v>100.00002909338468</v>
      </c>
    </row>
    <row r="906" spans="1:7" x14ac:dyDescent="0.2">
      <c r="A906" s="217">
        <v>4377</v>
      </c>
      <c r="B906" s="384">
        <v>5321</v>
      </c>
      <c r="C906" s="200" t="s">
        <v>274</v>
      </c>
      <c r="D906" s="385">
        <v>0</v>
      </c>
      <c r="E906" s="362">
        <v>5209.8500000000004</v>
      </c>
      <c r="F906" s="385">
        <v>5209.8500000000004</v>
      </c>
      <c r="G906" s="219">
        <f t="shared" si="16"/>
        <v>100</v>
      </c>
    </row>
    <row r="907" spans="1:7" x14ac:dyDescent="0.2">
      <c r="A907" s="218">
        <v>4377</v>
      </c>
      <c r="B907" s="383"/>
      <c r="C907" s="201" t="s">
        <v>201</v>
      </c>
      <c r="D907" s="381">
        <v>0</v>
      </c>
      <c r="E907" s="377">
        <v>24042.480000000003</v>
      </c>
      <c r="F907" s="381">
        <v>23842.484000000004</v>
      </c>
      <c r="G907" s="389">
        <f t="shared" si="16"/>
        <v>99.168155697748318</v>
      </c>
    </row>
    <row r="908" spans="1:7" x14ac:dyDescent="0.2">
      <c r="A908" s="217"/>
      <c r="B908" s="368"/>
      <c r="C908" s="200"/>
      <c r="D908" s="369"/>
      <c r="E908" s="369"/>
      <c r="F908" s="369"/>
      <c r="G908" s="219"/>
    </row>
    <row r="909" spans="1:7" x14ac:dyDescent="0.2">
      <c r="A909" s="387">
        <v>4378</v>
      </c>
      <c r="B909" s="382">
        <v>5221</v>
      </c>
      <c r="C909" s="375" t="s">
        <v>318</v>
      </c>
      <c r="D909" s="380">
        <v>0</v>
      </c>
      <c r="E909" s="376">
        <v>8302.2000000000007</v>
      </c>
      <c r="F909" s="380">
        <v>8302.2000000000007</v>
      </c>
      <c r="G909" s="388">
        <f t="shared" si="16"/>
        <v>100</v>
      </c>
    </row>
    <row r="910" spans="1:7" x14ac:dyDescent="0.2">
      <c r="A910" s="217">
        <v>4378</v>
      </c>
      <c r="B910" s="384">
        <v>5222</v>
      </c>
      <c r="C910" s="200" t="s">
        <v>275</v>
      </c>
      <c r="D910" s="385">
        <v>0</v>
      </c>
      <c r="E910" s="362">
        <v>5834</v>
      </c>
      <c r="F910" s="385">
        <v>5834</v>
      </c>
      <c r="G910" s="219">
        <f t="shared" si="16"/>
        <v>100</v>
      </c>
    </row>
    <row r="911" spans="1:7" x14ac:dyDescent="0.2">
      <c r="A911" s="217">
        <v>4378</v>
      </c>
      <c r="B911" s="384">
        <v>5223</v>
      </c>
      <c r="C911" s="200" t="s">
        <v>319</v>
      </c>
      <c r="D911" s="385">
        <v>0</v>
      </c>
      <c r="E911" s="362">
        <v>6123</v>
      </c>
      <c r="F911" s="385">
        <v>6123</v>
      </c>
      <c r="G911" s="219">
        <f t="shared" si="16"/>
        <v>100</v>
      </c>
    </row>
    <row r="912" spans="1:7" x14ac:dyDescent="0.2">
      <c r="A912" s="217">
        <v>4378</v>
      </c>
      <c r="B912" s="384">
        <v>5229</v>
      </c>
      <c r="C912" s="200" t="s">
        <v>309</v>
      </c>
      <c r="D912" s="385">
        <v>0</v>
      </c>
      <c r="E912" s="362">
        <v>361.6</v>
      </c>
      <c r="F912" s="385">
        <v>361.6</v>
      </c>
      <c r="G912" s="219">
        <f t="shared" si="16"/>
        <v>100</v>
      </c>
    </row>
    <row r="913" spans="1:7" x14ac:dyDescent="0.2">
      <c r="A913" s="217">
        <v>4378</v>
      </c>
      <c r="B913" s="384">
        <v>5321</v>
      </c>
      <c r="C913" s="200" t="s">
        <v>274</v>
      </c>
      <c r="D913" s="385">
        <v>0</v>
      </c>
      <c r="E913" s="362">
        <v>1171.25</v>
      </c>
      <c r="F913" s="385">
        <v>1171.25</v>
      </c>
      <c r="G913" s="219">
        <f t="shared" si="16"/>
        <v>100</v>
      </c>
    </row>
    <row r="914" spans="1:7" x14ac:dyDescent="0.2">
      <c r="A914" s="218">
        <v>4378</v>
      </c>
      <c r="B914" s="383"/>
      <c r="C914" s="201" t="s">
        <v>321</v>
      </c>
      <c r="D914" s="381">
        <v>0</v>
      </c>
      <c r="E914" s="377">
        <v>21792.05</v>
      </c>
      <c r="F914" s="381">
        <v>21792.05</v>
      </c>
      <c r="G914" s="389">
        <f t="shared" si="16"/>
        <v>100</v>
      </c>
    </row>
    <row r="915" spans="1:7" x14ac:dyDescent="0.2">
      <c r="A915" s="217"/>
      <c r="B915" s="368"/>
      <c r="C915" s="200"/>
      <c r="D915" s="369"/>
      <c r="E915" s="369"/>
      <c r="F915" s="369"/>
      <c r="G915" s="219"/>
    </row>
    <row r="916" spans="1:7" x14ac:dyDescent="0.2">
      <c r="A916" s="387">
        <v>4379</v>
      </c>
      <c r="B916" s="382">
        <v>5011</v>
      </c>
      <c r="C916" s="375" t="s">
        <v>1180</v>
      </c>
      <c r="D916" s="380">
        <v>0</v>
      </c>
      <c r="E916" s="376">
        <v>944.80000000000007</v>
      </c>
      <c r="F916" s="380">
        <v>432.83578</v>
      </c>
      <c r="G916" s="388">
        <f t="shared" si="16"/>
        <v>45.812423793395425</v>
      </c>
    </row>
    <row r="917" spans="1:7" x14ac:dyDescent="0.2">
      <c r="A917" s="217">
        <v>4379</v>
      </c>
      <c r="B917" s="384">
        <v>5021</v>
      </c>
      <c r="C917" s="200" t="s">
        <v>305</v>
      </c>
      <c r="D917" s="385">
        <v>0</v>
      </c>
      <c r="E917" s="362">
        <v>2034.8500000000001</v>
      </c>
      <c r="F917" s="385">
        <v>1865.8849999999998</v>
      </c>
      <c r="G917" s="219">
        <f t="shared" si="16"/>
        <v>91.696439540998085</v>
      </c>
    </row>
    <row r="918" spans="1:7" x14ac:dyDescent="0.2">
      <c r="A918" s="217">
        <v>4379</v>
      </c>
      <c r="B918" s="384">
        <v>5031</v>
      </c>
      <c r="C918" s="200" t="s">
        <v>303</v>
      </c>
      <c r="D918" s="385">
        <v>0</v>
      </c>
      <c r="E918" s="362">
        <v>584.1</v>
      </c>
      <c r="F918" s="385">
        <v>461.23899999999998</v>
      </c>
      <c r="G918" s="219">
        <f t="shared" si="16"/>
        <v>78.965759287793176</v>
      </c>
    </row>
    <row r="919" spans="1:7" x14ac:dyDescent="0.2">
      <c r="A919" s="217">
        <v>4379</v>
      </c>
      <c r="B919" s="384">
        <v>5032</v>
      </c>
      <c r="C919" s="200" t="s">
        <v>302</v>
      </c>
      <c r="D919" s="385">
        <v>0</v>
      </c>
      <c r="E919" s="362">
        <v>211.20999999999998</v>
      </c>
      <c r="F919" s="385">
        <v>166.001</v>
      </c>
      <c r="G919" s="219">
        <f t="shared" si="16"/>
        <v>78.595236967946605</v>
      </c>
    </row>
    <row r="920" spans="1:7" x14ac:dyDescent="0.2">
      <c r="A920" s="217">
        <v>4379</v>
      </c>
      <c r="B920" s="384">
        <v>5038</v>
      </c>
      <c r="C920" s="200" t="s">
        <v>301</v>
      </c>
      <c r="D920" s="385">
        <v>0</v>
      </c>
      <c r="E920" s="362">
        <v>9.91</v>
      </c>
      <c r="F920" s="385">
        <v>7.673</v>
      </c>
      <c r="G920" s="219">
        <f t="shared" si="16"/>
        <v>77.426841574167497</v>
      </c>
    </row>
    <row r="921" spans="1:7" x14ac:dyDescent="0.2">
      <c r="A921" s="217">
        <v>4379</v>
      </c>
      <c r="B921" s="384">
        <v>5136</v>
      </c>
      <c r="C921" s="200" t="s">
        <v>294</v>
      </c>
      <c r="D921" s="385">
        <v>0</v>
      </c>
      <c r="E921" s="362">
        <v>5</v>
      </c>
      <c r="F921" s="385">
        <v>0</v>
      </c>
      <c r="G921" s="219">
        <f t="shared" si="16"/>
        <v>0</v>
      </c>
    </row>
    <row r="922" spans="1:7" x14ac:dyDescent="0.2">
      <c r="A922" s="217">
        <v>4379</v>
      </c>
      <c r="B922" s="384">
        <v>5137</v>
      </c>
      <c r="C922" s="200" t="s">
        <v>266</v>
      </c>
      <c r="D922" s="385">
        <v>0</v>
      </c>
      <c r="E922" s="362">
        <v>24</v>
      </c>
      <c r="F922" s="385">
        <v>21.022019999999998</v>
      </c>
      <c r="G922" s="219">
        <f t="shared" si="16"/>
        <v>87.59174999999999</v>
      </c>
    </row>
    <row r="923" spans="1:7" x14ac:dyDescent="0.2">
      <c r="A923" s="217">
        <v>4379</v>
      </c>
      <c r="B923" s="384">
        <v>5139</v>
      </c>
      <c r="C923" s="200" t="s">
        <v>265</v>
      </c>
      <c r="D923" s="385">
        <v>0</v>
      </c>
      <c r="E923" s="362">
        <v>640.01</v>
      </c>
      <c r="F923" s="385">
        <v>23.908580000000001</v>
      </c>
      <c r="G923" s="219">
        <f t="shared" si="16"/>
        <v>3.7356572553553855</v>
      </c>
    </row>
    <row r="924" spans="1:7" x14ac:dyDescent="0.2">
      <c r="A924" s="217">
        <v>4379</v>
      </c>
      <c r="B924" s="384">
        <v>5162</v>
      </c>
      <c r="C924" s="200" t="s">
        <v>287</v>
      </c>
      <c r="D924" s="385">
        <v>0</v>
      </c>
      <c r="E924" s="362">
        <v>29.1</v>
      </c>
      <c r="F924" s="385">
        <v>17.581000000000003</v>
      </c>
      <c r="G924" s="219">
        <f t="shared" si="16"/>
        <v>60.415807560137466</v>
      </c>
    </row>
    <row r="925" spans="1:7" x14ac:dyDescent="0.2">
      <c r="A925" s="217">
        <v>4379</v>
      </c>
      <c r="B925" s="384">
        <v>5164</v>
      </c>
      <c r="C925" s="200" t="s">
        <v>264</v>
      </c>
      <c r="D925" s="385">
        <v>0</v>
      </c>
      <c r="E925" s="362">
        <v>30</v>
      </c>
      <c r="F925" s="385">
        <v>6</v>
      </c>
      <c r="G925" s="219">
        <f t="shared" si="16"/>
        <v>20</v>
      </c>
    </row>
    <row r="926" spans="1:7" x14ac:dyDescent="0.2">
      <c r="A926" s="217">
        <v>4379</v>
      </c>
      <c r="B926" s="384">
        <v>5169</v>
      </c>
      <c r="C926" s="200" t="s">
        <v>262</v>
      </c>
      <c r="D926" s="385">
        <v>1830</v>
      </c>
      <c r="E926" s="362">
        <v>121731.27</v>
      </c>
      <c r="F926" s="385">
        <v>97.461510000000004</v>
      </c>
      <c r="G926" s="219">
        <f t="shared" si="16"/>
        <v>8.0062838414484624E-2</v>
      </c>
    </row>
    <row r="927" spans="1:7" x14ac:dyDescent="0.2">
      <c r="A927" s="217">
        <v>4379</v>
      </c>
      <c r="B927" s="384">
        <v>5173</v>
      </c>
      <c r="C927" s="200" t="s">
        <v>282</v>
      </c>
      <c r="D927" s="385">
        <v>0</v>
      </c>
      <c r="E927" s="362">
        <v>587.87</v>
      </c>
      <c r="F927" s="385">
        <v>498.31734999999975</v>
      </c>
      <c r="G927" s="219">
        <f t="shared" si="16"/>
        <v>84.76658955211181</v>
      </c>
    </row>
    <row r="928" spans="1:7" x14ac:dyDescent="0.2">
      <c r="A928" s="217">
        <v>4379</v>
      </c>
      <c r="B928" s="384">
        <v>5175</v>
      </c>
      <c r="C928" s="200" t="s">
        <v>261</v>
      </c>
      <c r="D928" s="385">
        <v>0</v>
      </c>
      <c r="E928" s="362">
        <v>103.28999999999999</v>
      </c>
      <c r="F928" s="385">
        <v>60.069820000000007</v>
      </c>
      <c r="G928" s="219">
        <f t="shared" si="16"/>
        <v>58.156472068932139</v>
      </c>
    </row>
    <row r="929" spans="1:7" x14ac:dyDescent="0.2">
      <c r="A929" s="217">
        <v>4379</v>
      </c>
      <c r="B929" s="384">
        <v>5176</v>
      </c>
      <c r="C929" s="200" t="s">
        <v>281</v>
      </c>
      <c r="D929" s="385">
        <v>0</v>
      </c>
      <c r="E929" s="362">
        <v>5</v>
      </c>
      <c r="F929" s="385">
        <v>4.5</v>
      </c>
      <c r="G929" s="219">
        <f t="shared" si="16"/>
        <v>90</v>
      </c>
    </row>
    <row r="930" spans="1:7" x14ac:dyDescent="0.2">
      <c r="A930" s="217">
        <v>4379</v>
      </c>
      <c r="B930" s="384">
        <v>5221</v>
      </c>
      <c r="C930" s="200" t="s">
        <v>318</v>
      </c>
      <c r="D930" s="385">
        <v>0</v>
      </c>
      <c r="E930" s="362">
        <v>2447</v>
      </c>
      <c r="F930" s="385">
        <v>2447</v>
      </c>
      <c r="G930" s="219">
        <f t="shared" si="16"/>
        <v>100</v>
      </c>
    </row>
    <row r="931" spans="1:7" x14ac:dyDescent="0.2">
      <c r="A931" s="217">
        <v>4379</v>
      </c>
      <c r="B931" s="384">
        <v>5222</v>
      </c>
      <c r="C931" s="200" t="s">
        <v>275</v>
      </c>
      <c r="D931" s="385">
        <v>0</v>
      </c>
      <c r="E931" s="362">
        <v>6122.7</v>
      </c>
      <c r="F931" s="385">
        <v>6122.7</v>
      </c>
      <c r="G931" s="219">
        <f t="shared" si="16"/>
        <v>100</v>
      </c>
    </row>
    <row r="932" spans="1:7" x14ac:dyDescent="0.2">
      <c r="A932" s="217">
        <v>4379</v>
      </c>
      <c r="B932" s="384">
        <v>5223</v>
      </c>
      <c r="C932" s="200" t="s">
        <v>319</v>
      </c>
      <c r="D932" s="385">
        <v>0</v>
      </c>
      <c r="E932" s="362">
        <v>4570.2</v>
      </c>
      <c r="F932" s="385">
        <v>4570.2</v>
      </c>
      <c r="G932" s="219">
        <f t="shared" si="16"/>
        <v>100</v>
      </c>
    </row>
    <row r="933" spans="1:7" x14ac:dyDescent="0.2">
      <c r="A933" s="217">
        <v>4379</v>
      </c>
      <c r="B933" s="384">
        <v>5229</v>
      </c>
      <c r="C933" s="200" t="s">
        <v>309</v>
      </c>
      <c r="D933" s="385">
        <v>84400</v>
      </c>
      <c r="E933" s="362">
        <v>150.01</v>
      </c>
      <c r="F933" s="385">
        <v>150</v>
      </c>
      <c r="G933" s="219">
        <f t="shared" si="16"/>
        <v>99.993333777748163</v>
      </c>
    </row>
    <row r="934" spans="1:7" x14ac:dyDescent="0.2">
      <c r="A934" s="217">
        <v>4379</v>
      </c>
      <c r="B934" s="384">
        <v>5321</v>
      </c>
      <c r="C934" s="200" t="s">
        <v>274</v>
      </c>
      <c r="D934" s="385">
        <v>0</v>
      </c>
      <c r="E934" s="362">
        <v>262</v>
      </c>
      <c r="F934" s="385">
        <v>262</v>
      </c>
      <c r="G934" s="219">
        <f t="shared" si="16"/>
        <v>100</v>
      </c>
    </row>
    <row r="935" spans="1:7" x14ac:dyDescent="0.2">
      <c r="A935" s="217">
        <v>4379</v>
      </c>
      <c r="B935" s="384">
        <v>5336</v>
      </c>
      <c r="C935" s="200" t="s">
        <v>320</v>
      </c>
      <c r="D935" s="385">
        <v>0</v>
      </c>
      <c r="E935" s="362">
        <v>17291.490000000002</v>
      </c>
      <c r="F935" s="385">
        <v>17291.450000000004</v>
      </c>
      <c r="G935" s="219">
        <f t="shared" si="16"/>
        <v>99.999768672335364</v>
      </c>
    </row>
    <row r="936" spans="1:7" x14ac:dyDescent="0.2">
      <c r="A936" s="218">
        <v>4379</v>
      </c>
      <c r="B936" s="383"/>
      <c r="C936" s="201" t="s">
        <v>125</v>
      </c>
      <c r="D936" s="381">
        <v>86230</v>
      </c>
      <c r="E936" s="377">
        <v>157783.81</v>
      </c>
      <c r="F936" s="381">
        <v>34505.844060000003</v>
      </c>
      <c r="G936" s="389">
        <f t="shared" si="16"/>
        <v>21.869065058069015</v>
      </c>
    </row>
    <row r="937" spans="1:7" x14ac:dyDescent="0.2">
      <c r="A937" s="217"/>
      <c r="B937" s="368"/>
      <c r="C937" s="200"/>
      <c r="D937" s="369"/>
      <c r="E937" s="369"/>
      <c r="F937" s="369"/>
      <c r="G937" s="219"/>
    </row>
    <row r="938" spans="1:7" x14ac:dyDescent="0.2">
      <c r="A938" s="387">
        <v>4399</v>
      </c>
      <c r="B938" s="382">
        <v>5011</v>
      </c>
      <c r="C938" s="375" t="s">
        <v>1180</v>
      </c>
      <c r="D938" s="380">
        <v>0</v>
      </c>
      <c r="E938" s="376">
        <v>2264.21</v>
      </c>
      <c r="F938" s="380">
        <v>2187.7985100000001</v>
      </c>
      <c r="G938" s="388">
        <f t="shared" si="16"/>
        <v>96.625247216468438</v>
      </c>
    </row>
    <row r="939" spans="1:7" x14ac:dyDescent="0.2">
      <c r="A939" s="217">
        <v>4399</v>
      </c>
      <c r="B939" s="384">
        <v>5021</v>
      </c>
      <c r="C939" s="200" t="s">
        <v>305</v>
      </c>
      <c r="D939" s="385">
        <v>0</v>
      </c>
      <c r="E939" s="362">
        <v>1196.79</v>
      </c>
      <c r="F939" s="385">
        <v>1140.0999999999999</v>
      </c>
      <c r="G939" s="219">
        <f t="shared" si="16"/>
        <v>95.26316229246568</v>
      </c>
    </row>
    <row r="940" spans="1:7" x14ac:dyDescent="0.2">
      <c r="A940" s="217">
        <v>4399</v>
      </c>
      <c r="B940" s="384">
        <v>5031</v>
      </c>
      <c r="C940" s="200" t="s">
        <v>303</v>
      </c>
      <c r="D940" s="385">
        <v>0</v>
      </c>
      <c r="E940" s="362">
        <v>711.6099999999999</v>
      </c>
      <c r="F940" s="385">
        <v>654.51400000000001</v>
      </c>
      <c r="G940" s="219">
        <f t="shared" si="16"/>
        <v>91.976503983923791</v>
      </c>
    </row>
    <row r="941" spans="1:7" x14ac:dyDescent="0.2">
      <c r="A941" s="217">
        <v>4399</v>
      </c>
      <c r="B941" s="384">
        <v>5032</v>
      </c>
      <c r="C941" s="200" t="s">
        <v>302</v>
      </c>
      <c r="D941" s="385">
        <v>0</v>
      </c>
      <c r="E941" s="362">
        <v>256.8</v>
      </c>
      <c r="F941" s="385">
        <v>235.542</v>
      </c>
      <c r="G941" s="219">
        <f t="shared" si="16"/>
        <v>91.721962616822424</v>
      </c>
    </row>
    <row r="942" spans="1:7" x14ac:dyDescent="0.2">
      <c r="A942" s="217">
        <v>4399</v>
      </c>
      <c r="B942" s="384">
        <v>5038</v>
      </c>
      <c r="C942" s="200" t="s">
        <v>301</v>
      </c>
      <c r="D942" s="385">
        <v>0</v>
      </c>
      <c r="E942" s="362">
        <v>12.04</v>
      </c>
      <c r="F942" s="385">
        <v>10.989000000000001</v>
      </c>
      <c r="G942" s="219">
        <f t="shared" si="16"/>
        <v>91.270764119601338</v>
      </c>
    </row>
    <row r="943" spans="1:7" x14ac:dyDescent="0.2">
      <c r="A943" s="217">
        <v>4399</v>
      </c>
      <c r="B943" s="384">
        <v>5139</v>
      </c>
      <c r="C943" s="200" t="s">
        <v>265</v>
      </c>
      <c r="D943" s="385">
        <v>0</v>
      </c>
      <c r="E943" s="362">
        <v>198</v>
      </c>
      <c r="F943" s="385">
        <v>141.24588</v>
      </c>
      <c r="G943" s="219">
        <f t="shared" si="16"/>
        <v>71.336303030303029</v>
      </c>
    </row>
    <row r="944" spans="1:7" x14ac:dyDescent="0.2">
      <c r="A944" s="217">
        <v>4399</v>
      </c>
      <c r="B944" s="384">
        <v>5162</v>
      </c>
      <c r="C944" s="200" t="s">
        <v>287</v>
      </c>
      <c r="D944" s="385">
        <v>0</v>
      </c>
      <c r="E944" s="362">
        <v>30</v>
      </c>
      <c r="F944" s="385">
        <v>5.3070000000000004</v>
      </c>
      <c r="G944" s="219">
        <f t="shared" si="16"/>
        <v>17.690000000000001</v>
      </c>
    </row>
    <row r="945" spans="1:15" x14ac:dyDescent="0.2">
      <c r="A945" s="217">
        <v>4399</v>
      </c>
      <c r="B945" s="384">
        <v>5164</v>
      </c>
      <c r="C945" s="200" t="s">
        <v>264</v>
      </c>
      <c r="D945" s="385">
        <v>0</v>
      </c>
      <c r="E945" s="362">
        <v>576</v>
      </c>
      <c r="F945" s="385">
        <v>36.28</v>
      </c>
      <c r="G945" s="219">
        <f t="shared" si="16"/>
        <v>6.2986111111111116</v>
      </c>
    </row>
    <row r="946" spans="1:15" x14ac:dyDescent="0.2">
      <c r="A946" s="217">
        <v>4399</v>
      </c>
      <c r="B946" s="384">
        <v>5166</v>
      </c>
      <c r="C946" s="200" t="s">
        <v>263</v>
      </c>
      <c r="D946" s="385">
        <v>255</v>
      </c>
      <c r="E946" s="362">
        <v>255</v>
      </c>
      <c r="F946" s="385">
        <v>70.7</v>
      </c>
      <c r="G946" s="219">
        <f t="shared" si="16"/>
        <v>27.725490196078432</v>
      </c>
    </row>
    <row r="947" spans="1:15" x14ac:dyDescent="0.2">
      <c r="A947" s="217">
        <v>4399</v>
      </c>
      <c r="B947" s="384">
        <v>5167</v>
      </c>
      <c r="C947" s="200" t="s">
        <v>286</v>
      </c>
      <c r="D947" s="385">
        <v>0</v>
      </c>
      <c r="E947" s="362">
        <v>19</v>
      </c>
      <c r="F947" s="385">
        <v>18.231000000000002</v>
      </c>
      <c r="G947" s="219">
        <f t="shared" si="16"/>
        <v>95.952631578947376</v>
      </c>
    </row>
    <row r="948" spans="1:15" x14ac:dyDescent="0.2">
      <c r="A948" s="217">
        <v>4399</v>
      </c>
      <c r="B948" s="384">
        <v>5168</v>
      </c>
      <c r="C948" s="200" t="s">
        <v>285</v>
      </c>
      <c r="D948" s="385">
        <v>45</v>
      </c>
      <c r="E948" s="362">
        <v>45</v>
      </c>
      <c r="F948" s="385">
        <v>0</v>
      </c>
      <c r="G948" s="219">
        <f t="shared" si="16"/>
        <v>0</v>
      </c>
    </row>
    <row r="949" spans="1:15" x14ac:dyDescent="0.2">
      <c r="A949" s="217">
        <v>4399</v>
      </c>
      <c r="B949" s="384">
        <v>5169</v>
      </c>
      <c r="C949" s="200" t="s">
        <v>262</v>
      </c>
      <c r="D949" s="385">
        <v>1455</v>
      </c>
      <c r="E949" s="362">
        <v>4536.25</v>
      </c>
      <c r="F949" s="385">
        <v>32.827000000000005</v>
      </c>
      <c r="G949" s="219">
        <f t="shared" si="16"/>
        <v>0.72365941030586955</v>
      </c>
    </row>
    <row r="950" spans="1:15" x14ac:dyDescent="0.2">
      <c r="A950" s="217">
        <v>4399</v>
      </c>
      <c r="B950" s="384">
        <v>5173</v>
      </c>
      <c r="C950" s="200" t="s">
        <v>282</v>
      </c>
      <c r="D950" s="385">
        <v>0</v>
      </c>
      <c r="E950" s="362">
        <v>40</v>
      </c>
      <c r="F950" s="385">
        <v>21.169999999999998</v>
      </c>
      <c r="G950" s="219">
        <f t="shared" si="16"/>
        <v>52.924999999999997</v>
      </c>
    </row>
    <row r="951" spans="1:15" x14ac:dyDescent="0.2">
      <c r="A951" s="217">
        <v>4399</v>
      </c>
      <c r="B951" s="384">
        <v>5175</v>
      </c>
      <c r="C951" s="200" t="s">
        <v>261</v>
      </c>
      <c r="D951" s="385">
        <v>0</v>
      </c>
      <c r="E951" s="362">
        <v>540</v>
      </c>
      <c r="F951" s="385">
        <v>72.114999999999995</v>
      </c>
      <c r="G951" s="219">
        <f t="shared" si="16"/>
        <v>13.354629629629628</v>
      </c>
    </row>
    <row r="952" spans="1:15" x14ac:dyDescent="0.2">
      <c r="A952" s="217">
        <v>4399</v>
      </c>
      <c r="B952" s="384">
        <v>5213</v>
      </c>
      <c r="C952" s="200" t="s">
        <v>330</v>
      </c>
      <c r="D952" s="385">
        <v>0</v>
      </c>
      <c r="E952" s="362">
        <v>60</v>
      </c>
      <c r="F952" s="385">
        <v>60</v>
      </c>
      <c r="G952" s="219">
        <f t="shared" si="16"/>
        <v>100</v>
      </c>
    </row>
    <row r="953" spans="1:15" x14ac:dyDescent="0.2">
      <c r="A953" s="217">
        <v>4399</v>
      </c>
      <c r="B953" s="384">
        <v>5221</v>
      </c>
      <c r="C953" s="200" t="s">
        <v>318</v>
      </c>
      <c r="D953" s="385">
        <v>0</v>
      </c>
      <c r="E953" s="362">
        <v>299.89999999999998</v>
      </c>
      <c r="F953" s="385">
        <v>299.89999999999998</v>
      </c>
      <c r="G953" s="219">
        <f t="shared" si="16"/>
        <v>100</v>
      </c>
    </row>
    <row r="954" spans="1:15" x14ac:dyDescent="0.2">
      <c r="A954" s="217">
        <v>4399</v>
      </c>
      <c r="B954" s="384">
        <v>5222</v>
      </c>
      <c r="C954" s="200" t="s">
        <v>275</v>
      </c>
      <c r="D954" s="385">
        <v>2300</v>
      </c>
      <c r="E954" s="362">
        <v>923</v>
      </c>
      <c r="F954" s="385">
        <v>773</v>
      </c>
      <c r="G954" s="219">
        <f t="shared" si="16"/>
        <v>83.748645720476716</v>
      </c>
    </row>
    <row r="955" spans="1:15" x14ac:dyDescent="0.2">
      <c r="A955" s="217">
        <v>4399</v>
      </c>
      <c r="B955" s="384">
        <v>5223</v>
      </c>
      <c r="C955" s="200" t="s">
        <v>319</v>
      </c>
      <c r="D955" s="385">
        <v>0</v>
      </c>
      <c r="E955" s="362">
        <v>200</v>
      </c>
      <c r="F955" s="385">
        <v>200</v>
      </c>
      <c r="G955" s="219">
        <f t="shared" si="16"/>
        <v>100</v>
      </c>
    </row>
    <row r="956" spans="1:15" x14ac:dyDescent="0.2">
      <c r="A956" s="217">
        <v>4399</v>
      </c>
      <c r="B956" s="384">
        <v>5229</v>
      </c>
      <c r="C956" s="200" t="s">
        <v>309</v>
      </c>
      <c r="D956" s="385">
        <v>20950</v>
      </c>
      <c r="E956" s="362">
        <v>0</v>
      </c>
      <c r="F956" s="385">
        <v>0</v>
      </c>
      <c r="G956" s="391" t="s">
        <v>205</v>
      </c>
    </row>
    <row r="957" spans="1:15" x14ac:dyDescent="0.2">
      <c r="A957" s="217">
        <v>4399</v>
      </c>
      <c r="B957" s="384">
        <v>5332</v>
      </c>
      <c r="C957" s="200" t="s">
        <v>349</v>
      </c>
      <c r="D957" s="385">
        <v>0</v>
      </c>
      <c r="E957" s="362">
        <v>200</v>
      </c>
      <c r="F957" s="385">
        <v>200</v>
      </c>
      <c r="G957" s="219">
        <f t="shared" si="16"/>
        <v>100</v>
      </c>
    </row>
    <row r="958" spans="1:15" x14ac:dyDescent="0.2">
      <c r="A958" s="218">
        <v>4399</v>
      </c>
      <c r="B958" s="383"/>
      <c r="C958" s="201" t="s">
        <v>124</v>
      </c>
      <c r="D958" s="381">
        <v>25005</v>
      </c>
      <c r="E958" s="377">
        <v>12363.6</v>
      </c>
      <c r="F958" s="381">
        <v>6159.7193899999993</v>
      </c>
      <c r="G958" s="389">
        <f t="shared" si="16"/>
        <v>49.821406305606772</v>
      </c>
    </row>
    <row r="959" spans="1:15" x14ac:dyDescent="0.2">
      <c r="A959" s="217"/>
      <c r="B959" s="368"/>
      <c r="C959" s="200"/>
      <c r="D959" s="369"/>
      <c r="E959" s="369"/>
      <c r="F959" s="369"/>
      <c r="G959" s="219"/>
    </row>
    <row r="960" spans="1:15" x14ac:dyDescent="0.2">
      <c r="A960" s="1046" t="s">
        <v>198</v>
      </c>
      <c r="B960" s="1047"/>
      <c r="C960" s="1047"/>
      <c r="D960" s="207">
        <v>269713</v>
      </c>
      <c r="E960" s="378">
        <v>1498047.71</v>
      </c>
      <c r="F960" s="207">
        <v>1348803.48545</v>
      </c>
      <c r="G960" s="390">
        <f t="shared" si="16"/>
        <v>90.037418464462661</v>
      </c>
      <c r="I960" s="95"/>
      <c r="J960" s="95"/>
      <c r="K960" s="95"/>
      <c r="L960" s="95"/>
      <c r="M960" s="95"/>
      <c r="N960" s="95"/>
      <c r="O960" s="95"/>
    </row>
    <row r="961" spans="1:15" x14ac:dyDescent="0.2">
      <c r="A961" s="206"/>
      <c r="B961" s="205"/>
      <c r="C961" s="204"/>
      <c r="D961" s="203"/>
      <c r="E961" s="203"/>
      <c r="F961" s="203"/>
      <c r="G961" s="202"/>
      <c r="I961" s="95"/>
      <c r="J961" s="95"/>
      <c r="K961" s="95"/>
      <c r="L961" s="95"/>
      <c r="M961" s="95"/>
      <c r="N961" s="95"/>
      <c r="O961" s="95"/>
    </row>
    <row r="962" spans="1:15" x14ac:dyDescent="0.2">
      <c r="A962" s="387">
        <v>5212</v>
      </c>
      <c r="B962" s="382">
        <v>5137</v>
      </c>
      <c r="C962" s="375" t="s">
        <v>266</v>
      </c>
      <c r="D962" s="380">
        <v>1000</v>
      </c>
      <c r="E962" s="376">
        <v>1000</v>
      </c>
      <c r="F962" s="380">
        <v>998.25</v>
      </c>
      <c r="G962" s="388">
        <f t="shared" ref="G962:G1026" si="17">F962/E962*100</f>
        <v>99.825000000000003</v>
      </c>
    </row>
    <row r="963" spans="1:15" x14ac:dyDescent="0.2">
      <c r="A963" s="218">
        <v>5212</v>
      </c>
      <c r="B963" s="383"/>
      <c r="C963" s="201" t="s">
        <v>197</v>
      </c>
      <c r="D963" s="381">
        <v>1000</v>
      </c>
      <c r="E963" s="377">
        <v>1000</v>
      </c>
      <c r="F963" s="381">
        <v>998.25</v>
      </c>
      <c r="G963" s="389">
        <f t="shared" si="17"/>
        <v>99.825000000000003</v>
      </c>
    </row>
    <row r="964" spans="1:15" x14ac:dyDescent="0.2">
      <c r="A964" s="217"/>
      <c r="B964" s="368"/>
      <c r="C964" s="200"/>
      <c r="D964" s="369"/>
      <c r="E964" s="369"/>
      <c r="F964" s="369"/>
      <c r="G964" s="219"/>
    </row>
    <row r="965" spans="1:15" x14ac:dyDescent="0.2">
      <c r="A965" s="387">
        <v>5273</v>
      </c>
      <c r="B965" s="382">
        <v>5132</v>
      </c>
      <c r="C965" s="375" t="s">
        <v>297</v>
      </c>
      <c r="D965" s="380">
        <v>25</v>
      </c>
      <c r="E965" s="376">
        <v>25</v>
      </c>
      <c r="F965" s="380">
        <v>22.34</v>
      </c>
      <c r="G965" s="388">
        <f t="shared" si="17"/>
        <v>89.36</v>
      </c>
    </row>
    <row r="966" spans="1:15" x14ac:dyDescent="0.2">
      <c r="A966" s="217">
        <v>5273</v>
      </c>
      <c r="B966" s="384">
        <v>5137</v>
      </c>
      <c r="C966" s="200" t="s">
        <v>266</v>
      </c>
      <c r="D966" s="385">
        <v>40</v>
      </c>
      <c r="E966" s="362">
        <v>58</v>
      </c>
      <c r="F966" s="385">
        <v>57.728370000000005</v>
      </c>
      <c r="G966" s="219">
        <f t="shared" si="17"/>
        <v>99.531672413793117</v>
      </c>
    </row>
    <row r="967" spans="1:15" x14ac:dyDescent="0.2">
      <c r="A967" s="217">
        <v>5273</v>
      </c>
      <c r="B967" s="384">
        <v>5139</v>
      </c>
      <c r="C967" s="200" t="s">
        <v>265</v>
      </c>
      <c r="D967" s="385">
        <v>10</v>
      </c>
      <c r="E967" s="362">
        <v>14.5</v>
      </c>
      <c r="F967" s="385">
        <v>1.82216</v>
      </c>
      <c r="G967" s="219">
        <f t="shared" si="17"/>
        <v>12.566620689655172</v>
      </c>
    </row>
    <row r="968" spans="1:15" x14ac:dyDescent="0.2">
      <c r="A968" s="217">
        <v>5273</v>
      </c>
      <c r="B968" s="384">
        <v>5168</v>
      </c>
      <c r="C968" s="200" t="s">
        <v>285</v>
      </c>
      <c r="D968" s="385">
        <v>820</v>
      </c>
      <c r="E968" s="362">
        <v>1186</v>
      </c>
      <c r="F968" s="385">
        <v>852.3438000000001</v>
      </c>
      <c r="G968" s="219">
        <f t="shared" si="17"/>
        <v>71.867099494097815</v>
      </c>
    </row>
    <row r="969" spans="1:15" x14ac:dyDescent="0.2">
      <c r="A969" s="217">
        <v>5273</v>
      </c>
      <c r="B969" s="384">
        <v>5175</v>
      </c>
      <c r="C969" s="200" t="s">
        <v>261</v>
      </c>
      <c r="D969" s="385">
        <v>15</v>
      </c>
      <c r="E969" s="362">
        <v>15</v>
      </c>
      <c r="F969" s="385">
        <v>5.9020000000000001</v>
      </c>
      <c r="G969" s="219">
        <f t="shared" si="17"/>
        <v>39.346666666666671</v>
      </c>
    </row>
    <row r="970" spans="1:15" x14ac:dyDescent="0.2">
      <c r="A970" s="217">
        <v>5273</v>
      </c>
      <c r="B970" s="384">
        <v>5321</v>
      </c>
      <c r="C970" s="200" t="s">
        <v>274</v>
      </c>
      <c r="D970" s="385">
        <v>2573</v>
      </c>
      <c r="E970" s="362">
        <v>2573</v>
      </c>
      <c r="F970" s="385">
        <v>2573</v>
      </c>
      <c r="G970" s="219">
        <f t="shared" si="17"/>
        <v>100</v>
      </c>
    </row>
    <row r="971" spans="1:15" x14ac:dyDescent="0.2">
      <c r="A971" s="218">
        <v>5273</v>
      </c>
      <c r="B971" s="383"/>
      <c r="C971" s="201" t="s">
        <v>123</v>
      </c>
      <c r="D971" s="381">
        <v>3483</v>
      </c>
      <c r="E971" s="377">
        <v>3871.5</v>
      </c>
      <c r="F971" s="381">
        <v>3513.1363300000003</v>
      </c>
      <c r="G971" s="389">
        <f t="shared" si="17"/>
        <v>90.743544620947958</v>
      </c>
    </row>
    <row r="972" spans="1:15" x14ac:dyDescent="0.2">
      <c r="A972" s="217"/>
      <c r="B972" s="368"/>
      <c r="C972" s="200"/>
      <c r="D972" s="369"/>
      <c r="E972" s="369"/>
      <c r="F972" s="369"/>
      <c r="G972" s="219"/>
    </row>
    <row r="973" spans="1:15" x14ac:dyDescent="0.2">
      <c r="A973" s="387">
        <v>5279</v>
      </c>
      <c r="B973" s="382">
        <v>5137</v>
      </c>
      <c r="C973" s="375" t="s">
        <v>266</v>
      </c>
      <c r="D973" s="380">
        <v>0</v>
      </c>
      <c r="E973" s="376">
        <v>570.04</v>
      </c>
      <c r="F973" s="380">
        <v>570.03099999999995</v>
      </c>
      <c r="G973" s="388">
        <f t="shared" si="17"/>
        <v>99.998421163427125</v>
      </c>
    </row>
    <row r="974" spans="1:15" x14ac:dyDescent="0.2">
      <c r="A974" s="217">
        <v>5279</v>
      </c>
      <c r="B974" s="384">
        <v>5139</v>
      </c>
      <c r="C974" s="200" t="s">
        <v>265</v>
      </c>
      <c r="D974" s="385">
        <v>10</v>
      </c>
      <c r="E974" s="362">
        <v>50.02</v>
      </c>
      <c r="F974" s="385">
        <v>40.020000000000003</v>
      </c>
      <c r="G974" s="219">
        <f t="shared" si="17"/>
        <v>80.007996801279489</v>
      </c>
    </row>
    <row r="975" spans="1:15" x14ac:dyDescent="0.2">
      <c r="A975" s="217">
        <v>5279</v>
      </c>
      <c r="B975" s="384">
        <v>5164</v>
      </c>
      <c r="C975" s="200" t="s">
        <v>264</v>
      </c>
      <c r="D975" s="385">
        <v>50</v>
      </c>
      <c r="E975" s="362">
        <v>50</v>
      </c>
      <c r="F975" s="385">
        <v>3</v>
      </c>
      <c r="G975" s="219">
        <f t="shared" si="17"/>
        <v>6</v>
      </c>
    </row>
    <row r="976" spans="1:15" x14ac:dyDescent="0.2">
      <c r="A976" s="217">
        <v>5279</v>
      </c>
      <c r="B976" s="384">
        <v>5175</v>
      </c>
      <c r="C976" s="200" t="s">
        <v>261</v>
      </c>
      <c r="D976" s="385">
        <v>140</v>
      </c>
      <c r="E976" s="362">
        <v>240</v>
      </c>
      <c r="F976" s="385">
        <v>189.72500000000002</v>
      </c>
      <c r="G976" s="219">
        <f t="shared" si="17"/>
        <v>79.052083333333343</v>
      </c>
    </row>
    <row r="977" spans="1:7" x14ac:dyDescent="0.2">
      <c r="A977" s="217">
        <v>5279</v>
      </c>
      <c r="B977" s="384">
        <v>5179</v>
      </c>
      <c r="C977" s="200" t="s">
        <v>280</v>
      </c>
      <c r="D977" s="385">
        <v>0</v>
      </c>
      <c r="E977" s="362">
        <v>200</v>
      </c>
      <c r="F977" s="385">
        <v>197.99960000000002</v>
      </c>
      <c r="G977" s="219">
        <f t="shared" si="17"/>
        <v>98.999800000000008</v>
      </c>
    </row>
    <row r="978" spans="1:7" x14ac:dyDescent="0.2">
      <c r="A978" s="217">
        <v>5279</v>
      </c>
      <c r="B978" s="384">
        <v>5221</v>
      </c>
      <c r="C978" s="200" t="s">
        <v>318</v>
      </c>
      <c r="D978" s="385">
        <v>300</v>
      </c>
      <c r="E978" s="362">
        <v>300</v>
      </c>
      <c r="F978" s="385">
        <v>300</v>
      </c>
      <c r="G978" s="219">
        <f t="shared" si="17"/>
        <v>100</v>
      </c>
    </row>
    <row r="979" spans="1:7" x14ac:dyDescent="0.2">
      <c r="A979" s="217">
        <v>5279</v>
      </c>
      <c r="B979" s="384">
        <v>5222</v>
      </c>
      <c r="C979" s="200" t="s">
        <v>275</v>
      </c>
      <c r="D979" s="385">
        <v>750</v>
      </c>
      <c r="E979" s="362">
        <v>710</v>
      </c>
      <c r="F979" s="385">
        <v>680</v>
      </c>
      <c r="G979" s="219">
        <f t="shared" si="17"/>
        <v>95.774647887323937</v>
      </c>
    </row>
    <row r="980" spans="1:7" x14ac:dyDescent="0.2">
      <c r="A980" s="217">
        <v>5279</v>
      </c>
      <c r="B980" s="384">
        <v>5321</v>
      </c>
      <c r="C980" s="200" t="s">
        <v>274</v>
      </c>
      <c r="D980" s="385">
        <v>1330</v>
      </c>
      <c r="E980" s="362">
        <v>519.96</v>
      </c>
      <c r="F980" s="385">
        <v>0</v>
      </c>
      <c r="G980" s="219">
        <f t="shared" si="17"/>
        <v>0</v>
      </c>
    </row>
    <row r="981" spans="1:7" x14ac:dyDescent="0.2">
      <c r="A981" s="217">
        <v>5279</v>
      </c>
      <c r="B981" s="384">
        <v>5332</v>
      </c>
      <c r="C981" s="200" t="s">
        <v>349</v>
      </c>
      <c r="D981" s="385">
        <v>0</v>
      </c>
      <c r="E981" s="362">
        <v>986</v>
      </c>
      <c r="F981" s="385">
        <v>986</v>
      </c>
      <c r="G981" s="219">
        <f t="shared" si="17"/>
        <v>100</v>
      </c>
    </row>
    <row r="982" spans="1:7" x14ac:dyDescent="0.2">
      <c r="A982" s="218">
        <v>5279</v>
      </c>
      <c r="B982" s="383"/>
      <c r="C982" s="201" t="s">
        <v>196</v>
      </c>
      <c r="D982" s="381">
        <v>2580</v>
      </c>
      <c r="E982" s="377">
        <v>3626.02</v>
      </c>
      <c r="F982" s="381">
        <v>2966.7755999999999</v>
      </c>
      <c r="G982" s="389">
        <f t="shared" si="17"/>
        <v>81.819063325629742</v>
      </c>
    </row>
    <row r="983" spans="1:7" x14ac:dyDescent="0.2">
      <c r="A983" s="217"/>
      <c r="B983" s="368"/>
      <c r="C983" s="200"/>
      <c r="D983" s="369"/>
      <c r="E983" s="369"/>
      <c r="F983" s="369"/>
      <c r="G983" s="219"/>
    </row>
    <row r="984" spans="1:7" x14ac:dyDescent="0.2">
      <c r="A984" s="387">
        <v>5311</v>
      </c>
      <c r="B984" s="382">
        <v>5319</v>
      </c>
      <c r="C984" s="375" t="s">
        <v>316</v>
      </c>
      <c r="D984" s="380">
        <v>1800</v>
      </c>
      <c r="E984" s="376">
        <v>1800</v>
      </c>
      <c r="F984" s="380">
        <v>1800</v>
      </c>
      <c r="G984" s="388">
        <f t="shared" si="17"/>
        <v>100</v>
      </c>
    </row>
    <row r="985" spans="1:7" x14ac:dyDescent="0.2">
      <c r="A985" s="218">
        <v>5311</v>
      </c>
      <c r="B985" s="383"/>
      <c r="C985" s="201" t="s">
        <v>195</v>
      </c>
      <c r="D985" s="381">
        <v>1800</v>
      </c>
      <c r="E985" s="377">
        <v>1800</v>
      </c>
      <c r="F985" s="381">
        <v>1800</v>
      </c>
      <c r="G985" s="389">
        <f t="shared" si="17"/>
        <v>100</v>
      </c>
    </row>
    <row r="986" spans="1:7" x14ac:dyDescent="0.2">
      <c r="A986" s="217"/>
      <c r="B986" s="368"/>
      <c r="C986" s="200"/>
      <c r="D986" s="369"/>
      <c r="E986" s="369"/>
      <c r="F986" s="369"/>
      <c r="G986" s="219"/>
    </row>
    <row r="987" spans="1:7" x14ac:dyDescent="0.2">
      <c r="A987" s="387">
        <v>5511</v>
      </c>
      <c r="B987" s="382">
        <v>5137</v>
      </c>
      <c r="C987" s="375" t="s">
        <v>266</v>
      </c>
      <c r="D987" s="380">
        <v>0</v>
      </c>
      <c r="E987" s="376">
        <v>2894.68</v>
      </c>
      <c r="F987" s="380">
        <v>2894.6709000000001</v>
      </c>
      <c r="G987" s="388">
        <f t="shared" si="17"/>
        <v>99.999685630190555</v>
      </c>
    </row>
    <row r="988" spans="1:7" x14ac:dyDescent="0.2">
      <c r="A988" s="217">
        <v>5511</v>
      </c>
      <c r="B988" s="384">
        <v>5169</v>
      </c>
      <c r="C988" s="200" t="s">
        <v>262</v>
      </c>
      <c r="D988" s="385">
        <v>0</v>
      </c>
      <c r="E988" s="362">
        <v>2086.9699999999998</v>
      </c>
      <c r="F988" s="385">
        <v>0</v>
      </c>
      <c r="G988" s="219">
        <f t="shared" si="17"/>
        <v>0</v>
      </c>
    </row>
    <row r="989" spans="1:7" x14ac:dyDescent="0.2">
      <c r="A989" s="217">
        <v>5511</v>
      </c>
      <c r="B989" s="384">
        <v>5172</v>
      </c>
      <c r="C989" s="200" t="s">
        <v>283</v>
      </c>
      <c r="D989" s="385">
        <v>0</v>
      </c>
      <c r="E989" s="362">
        <v>64.61</v>
      </c>
      <c r="F989" s="385">
        <v>64.614000000000004</v>
      </c>
      <c r="G989" s="219">
        <f t="shared" si="17"/>
        <v>100.0061909921065</v>
      </c>
    </row>
    <row r="990" spans="1:7" x14ac:dyDescent="0.2">
      <c r="A990" s="217">
        <v>5511</v>
      </c>
      <c r="B990" s="384">
        <v>5319</v>
      </c>
      <c r="C990" s="200" t="s">
        <v>316</v>
      </c>
      <c r="D990" s="385">
        <v>3100</v>
      </c>
      <c r="E990" s="362">
        <v>3100</v>
      </c>
      <c r="F990" s="385">
        <v>3100</v>
      </c>
      <c r="G990" s="219">
        <f t="shared" si="17"/>
        <v>100</v>
      </c>
    </row>
    <row r="991" spans="1:7" x14ac:dyDescent="0.2">
      <c r="A991" s="217">
        <v>5511</v>
      </c>
      <c r="B991" s="384">
        <v>5909</v>
      </c>
      <c r="C991" s="200" t="s">
        <v>251</v>
      </c>
      <c r="D991" s="385">
        <v>0</v>
      </c>
      <c r="E991" s="362">
        <v>130.56</v>
      </c>
      <c r="F991" s="385">
        <v>130.5556</v>
      </c>
      <c r="G991" s="219">
        <f t="shared" si="17"/>
        <v>99.996629901960773</v>
      </c>
    </row>
    <row r="992" spans="1:7" x14ac:dyDescent="0.2">
      <c r="A992" s="218">
        <v>5511</v>
      </c>
      <c r="B992" s="383"/>
      <c r="C992" s="201" t="s">
        <v>94</v>
      </c>
      <c r="D992" s="381">
        <v>3100</v>
      </c>
      <c r="E992" s="377">
        <v>8276.82</v>
      </c>
      <c r="F992" s="381">
        <v>6189.8405000000002</v>
      </c>
      <c r="G992" s="389">
        <f t="shared" si="17"/>
        <v>74.785249649019804</v>
      </c>
    </row>
    <row r="993" spans="1:7" x14ac:dyDescent="0.2">
      <c r="A993" s="217"/>
      <c r="B993" s="368"/>
      <c r="C993" s="200"/>
      <c r="D993" s="369"/>
      <c r="E993" s="369"/>
      <c r="F993" s="369"/>
      <c r="G993" s="219"/>
    </row>
    <row r="994" spans="1:7" x14ac:dyDescent="0.2">
      <c r="A994" s="387">
        <v>5512</v>
      </c>
      <c r="B994" s="382">
        <v>5137</v>
      </c>
      <c r="C994" s="375" t="s">
        <v>266</v>
      </c>
      <c r="D994" s="380">
        <v>0</v>
      </c>
      <c r="E994" s="376">
        <v>627.28</v>
      </c>
      <c r="F994" s="380">
        <v>627.27</v>
      </c>
      <c r="G994" s="388">
        <f t="shared" si="17"/>
        <v>99.998405815584746</v>
      </c>
    </row>
    <row r="995" spans="1:7" x14ac:dyDescent="0.2">
      <c r="A995" s="217">
        <v>5512</v>
      </c>
      <c r="B995" s="384">
        <v>5169</v>
      </c>
      <c r="C995" s="200" t="s">
        <v>262</v>
      </c>
      <c r="D995" s="385">
        <v>0</v>
      </c>
      <c r="E995" s="362">
        <v>20</v>
      </c>
      <c r="F995" s="385">
        <v>19.965</v>
      </c>
      <c r="G995" s="219">
        <f t="shared" si="17"/>
        <v>99.825000000000003</v>
      </c>
    </row>
    <row r="996" spans="1:7" x14ac:dyDescent="0.2">
      <c r="A996" s="217">
        <v>5512</v>
      </c>
      <c r="B996" s="384">
        <v>5222</v>
      </c>
      <c r="C996" s="200" t="s">
        <v>275</v>
      </c>
      <c r="D996" s="385">
        <v>1500</v>
      </c>
      <c r="E996" s="362">
        <v>2010.5</v>
      </c>
      <c r="F996" s="385">
        <v>2010.3130000000001</v>
      </c>
      <c r="G996" s="219">
        <f t="shared" si="17"/>
        <v>99.990698831136541</v>
      </c>
    </row>
    <row r="997" spans="1:7" x14ac:dyDescent="0.2">
      <c r="A997" s="217">
        <v>5512</v>
      </c>
      <c r="B997" s="384">
        <v>5321</v>
      </c>
      <c r="C997" s="200" t="s">
        <v>274</v>
      </c>
      <c r="D997" s="385">
        <v>2200</v>
      </c>
      <c r="E997" s="362">
        <v>3585.1799999999994</v>
      </c>
      <c r="F997" s="385">
        <v>3508.3088499999994</v>
      </c>
      <c r="G997" s="219">
        <f t="shared" si="17"/>
        <v>97.855863582860565</v>
      </c>
    </row>
    <row r="998" spans="1:7" x14ac:dyDescent="0.2">
      <c r="A998" s="218">
        <v>5512</v>
      </c>
      <c r="B998" s="383"/>
      <c r="C998" s="201" t="s">
        <v>191</v>
      </c>
      <c r="D998" s="381">
        <v>3700</v>
      </c>
      <c r="E998" s="377">
        <v>6242.9599999999991</v>
      </c>
      <c r="F998" s="381">
        <v>6165.8568500000001</v>
      </c>
      <c r="G998" s="389">
        <f t="shared" si="17"/>
        <v>98.764958449197195</v>
      </c>
    </row>
    <row r="999" spans="1:7" x14ac:dyDescent="0.2">
      <c r="A999" s="217"/>
      <c r="B999" s="368"/>
      <c r="C999" s="200"/>
      <c r="D999" s="369"/>
      <c r="E999" s="369"/>
      <c r="F999" s="369"/>
      <c r="G999" s="219"/>
    </row>
    <row r="1000" spans="1:7" x14ac:dyDescent="0.2">
      <c r="A1000" s="387">
        <v>5519</v>
      </c>
      <c r="B1000" s="382">
        <v>5222</v>
      </c>
      <c r="C1000" s="375" t="s">
        <v>275</v>
      </c>
      <c r="D1000" s="380">
        <v>200</v>
      </c>
      <c r="E1000" s="376">
        <v>680</v>
      </c>
      <c r="F1000" s="380">
        <v>680</v>
      </c>
      <c r="G1000" s="388">
        <f t="shared" si="17"/>
        <v>100</v>
      </c>
    </row>
    <row r="1001" spans="1:7" x14ac:dyDescent="0.2">
      <c r="A1001" s="218">
        <v>5519</v>
      </c>
      <c r="B1001" s="383"/>
      <c r="C1001" s="201" t="s">
        <v>315</v>
      </c>
      <c r="D1001" s="381">
        <v>200</v>
      </c>
      <c r="E1001" s="377">
        <v>680</v>
      </c>
      <c r="F1001" s="381">
        <v>680</v>
      </c>
      <c r="G1001" s="389">
        <f t="shared" si="17"/>
        <v>100</v>
      </c>
    </row>
    <row r="1002" spans="1:7" x14ac:dyDescent="0.2">
      <c r="A1002" s="217"/>
      <c r="B1002" s="368"/>
      <c r="C1002" s="200"/>
      <c r="D1002" s="369"/>
      <c r="E1002" s="369"/>
      <c r="F1002" s="369"/>
      <c r="G1002" s="219"/>
    </row>
    <row r="1003" spans="1:7" x14ac:dyDescent="0.2">
      <c r="A1003" s="387">
        <v>5521</v>
      </c>
      <c r="B1003" s="382">
        <v>5137</v>
      </c>
      <c r="C1003" s="375" t="s">
        <v>266</v>
      </c>
      <c r="D1003" s="380">
        <v>3080</v>
      </c>
      <c r="E1003" s="376">
        <v>25094.76</v>
      </c>
      <c r="F1003" s="380">
        <v>20304.540969999998</v>
      </c>
      <c r="G1003" s="388">
        <f t="shared" si="17"/>
        <v>80.911477017512823</v>
      </c>
    </row>
    <row r="1004" spans="1:7" x14ac:dyDescent="0.2">
      <c r="A1004" s="217">
        <v>5521</v>
      </c>
      <c r="B1004" s="384">
        <v>5139</v>
      </c>
      <c r="C1004" s="200" t="s">
        <v>265</v>
      </c>
      <c r="D1004" s="385">
        <v>0</v>
      </c>
      <c r="E1004" s="362">
        <v>137.07999999999998</v>
      </c>
      <c r="F1004" s="385">
        <v>13.648800000000001</v>
      </c>
      <c r="G1004" s="219">
        <f t="shared" si="17"/>
        <v>9.9568135395389579</v>
      </c>
    </row>
    <row r="1005" spans="1:7" x14ac:dyDescent="0.2">
      <c r="A1005" s="217">
        <v>5521</v>
      </c>
      <c r="B1005" s="384">
        <v>5151</v>
      </c>
      <c r="C1005" s="200" t="s">
        <v>292</v>
      </c>
      <c r="D1005" s="385">
        <v>0</v>
      </c>
      <c r="E1005" s="362">
        <v>6.86</v>
      </c>
      <c r="F1005" s="385">
        <v>6.8536299999999999</v>
      </c>
      <c r="G1005" s="219">
        <f t="shared" si="17"/>
        <v>99.907142857142844</v>
      </c>
    </row>
    <row r="1006" spans="1:7" x14ac:dyDescent="0.2">
      <c r="A1006" s="217">
        <v>5521</v>
      </c>
      <c r="B1006" s="384">
        <v>5152</v>
      </c>
      <c r="C1006" s="200" t="s">
        <v>291</v>
      </c>
      <c r="D1006" s="385">
        <v>0</v>
      </c>
      <c r="E1006" s="362">
        <v>560.21</v>
      </c>
      <c r="F1006" s="385">
        <v>560.20432999999991</v>
      </c>
      <c r="G1006" s="219">
        <f t="shared" si="17"/>
        <v>99.998987879545155</v>
      </c>
    </row>
    <row r="1007" spans="1:7" x14ac:dyDescent="0.2">
      <c r="A1007" s="217">
        <v>5521</v>
      </c>
      <c r="B1007" s="384">
        <v>5154</v>
      </c>
      <c r="C1007" s="200" t="s">
        <v>290</v>
      </c>
      <c r="D1007" s="385">
        <v>0</v>
      </c>
      <c r="E1007" s="362">
        <v>268.38</v>
      </c>
      <c r="F1007" s="385">
        <v>268.36725000000001</v>
      </c>
      <c r="G1007" s="219">
        <f t="shared" si="17"/>
        <v>99.995249273418295</v>
      </c>
    </row>
    <row r="1008" spans="1:7" x14ac:dyDescent="0.2">
      <c r="A1008" s="217">
        <v>5521</v>
      </c>
      <c r="B1008" s="384">
        <v>5166</v>
      </c>
      <c r="C1008" s="200" t="s">
        <v>263</v>
      </c>
      <c r="D1008" s="385">
        <v>0</v>
      </c>
      <c r="E1008" s="362">
        <v>20</v>
      </c>
      <c r="F1008" s="385">
        <v>19.100000000000001</v>
      </c>
      <c r="G1008" s="219">
        <f t="shared" si="17"/>
        <v>95.5</v>
      </c>
    </row>
    <row r="1009" spans="1:7" x14ac:dyDescent="0.2">
      <c r="A1009" s="217">
        <v>5521</v>
      </c>
      <c r="B1009" s="384">
        <v>5168</v>
      </c>
      <c r="C1009" s="200" t="s">
        <v>285</v>
      </c>
      <c r="D1009" s="385">
        <v>0</v>
      </c>
      <c r="E1009" s="362">
        <v>380.73</v>
      </c>
      <c r="F1009" s="385">
        <v>0</v>
      </c>
      <c r="G1009" s="219">
        <f t="shared" si="17"/>
        <v>0</v>
      </c>
    </row>
    <row r="1010" spans="1:7" x14ac:dyDescent="0.2">
      <c r="A1010" s="217">
        <v>5521</v>
      </c>
      <c r="B1010" s="384">
        <v>5169</v>
      </c>
      <c r="C1010" s="200" t="s">
        <v>262</v>
      </c>
      <c r="D1010" s="385">
        <v>500</v>
      </c>
      <c r="E1010" s="362">
        <v>56.349999999999994</v>
      </c>
      <c r="F1010" s="385">
        <v>44.383569999999999</v>
      </c>
      <c r="G1010" s="219">
        <f t="shared" si="17"/>
        <v>78.764099378881994</v>
      </c>
    </row>
    <row r="1011" spans="1:7" x14ac:dyDescent="0.2">
      <c r="A1011" s="217">
        <v>5521</v>
      </c>
      <c r="B1011" s="384">
        <v>5171</v>
      </c>
      <c r="C1011" s="200" t="s">
        <v>284</v>
      </c>
      <c r="D1011" s="385">
        <v>0</v>
      </c>
      <c r="E1011" s="362">
        <v>838.5</v>
      </c>
      <c r="F1011" s="385">
        <v>0</v>
      </c>
      <c r="G1011" s="219">
        <f t="shared" si="17"/>
        <v>0</v>
      </c>
    </row>
    <row r="1012" spans="1:7" x14ac:dyDescent="0.2">
      <c r="A1012" s="217">
        <v>5521</v>
      </c>
      <c r="B1012" s="384">
        <v>5172</v>
      </c>
      <c r="C1012" s="200" t="s">
        <v>283</v>
      </c>
      <c r="D1012" s="385">
        <v>0</v>
      </c>
      <c r="E1012" s="362">
        <v>962.26</v>
      </c>
      <c r="F1012" s="385">
        <v>0</v>
      </c>
      <c r="G1012" s="219">
        <f t="shared" si="17"/>
        <v>0</v>
      </c>
    </row>
    <row r="1013" spans="1:7" x14ac:dyDescent="0.2">
      <c r="A1013" s="217">
        <v>5521</v>
      </c>
      <c r="B1013" s="384">
        <v>5179</v>
      </c>
      <c r="C1013" s="200" t="s">
        <v>280</v>
      </c>
      <c r="D1013" s="385">
        <v>510</v>
      </c>
      <c r="E1013" s="362">
        <v>0</v>
      </c>
      <c r="F1013" s="385">
        <v>0</v>
      </c>
      <c r="G1013" s="391" t="s">
        <v>205</v>
      </c>
    </row>
    <row r="1014" spans="1:7" x14ac:dyDescent="0.2">
      <c r="A1014" s="218">
        <v>5521</v>
      </c>
      <c r="B1014" s="383"/>
      <c r="C1014" s="201" t="s">
        <v>122</v>
      </c>
      <c r="D1014" s="381">
        <v>4090</v>
      </c>
      <c r="E1014" s="377">
        <v>28325.129999999997</v>
      </c>
      <c r="F1014" s="381">
        <v>21217.098549999999</v>
      </c>
      <c r="G1014" s="389">
        <f t="shared" si="17"/>
        <v>74.90556459935047</v>
      </c>
    </row>
    <row r="1015" spans="1:7" x14ac:dyDescent="0.2">
      <c r="A1015" s="217"/>
      <c r="B1015" s="368"/>
      <c r="C1015" s="200"/>
      <c r="D1015" s="369"/>
      <c r="E1015" s="369"/>
      <c r="F1015" s="369"/>
      <c r="G1015" s="219"/>
    </row>
    <row r="1016" spans="1:7" x14ac:dyDescent="0.2">
      <c r="A1016" s="387">
        <v>5591</v>
      </c>
      <c r="B1016" s="382">
        <v>5164</v>
      </c>
      <c r="C1016" s="375" t="s">
        <v>264</v>
      </c>
      <c r="D1016" s="380">
        <v>20</v>
      </c>
      <c r="E1016" s="376">
        <v>20</v>
      </c>
      <c r="F1016" s="380">
        <v>0</v>
      </c>
      <c r="G1016" s="388">
        <f t="shared" si="17"/>
        <v>0</v>
      </c>
    </row>
    <row r="1017" spans="1:7" x14ac:dyDescent="0.2">
      <c r="A1017" s="217">
        <v>5591</v>
      </c>
      <c r="B1017" s="384">
        <v>5175</v>
      </c>
      <c r="C1017" s="200" t="s">
        <v>261</v>
      </c>
      <c r="D1017" s="385">
        <v>80</v>
      </c>
      <c r="E1017" s="362">
        <v>46</v>
      </c>
      <c r="F1017" s="385">
        <v>0</v>
      </c>
      <c r="G1017" s="219">
        <f t="shared" si="17"/>
        <v>0</v>
      </c>
    </row>
    <row r="1018" spans="1:7" x14ac:dyDescent="0.2">
      <c r="A1018" s="218">
        <v>5591</v>
      </c>
      <c r="B1018" s="383"/>
      <c r="C1018" s="201" t="s">
        <v>314</v>
      </c>
      <c r="D1018" s="381">
        <v>100</v>
      </c>
      <c r="E1018" s="377">
        <v>66</v>
      </c>
      <c r="F1018" s="381">
        <v>0</v>
      </c>
      <c r="G1018" s="389">
        <f t="shared" si="17"/>
        <v>0</v>
      </c>
    </row>
    <row r="1019" spans="1:7" x14ac:dyDescent="0.2">
      <c r="A1019" s="217"/>
      <c r="B1019" s="368"/>
      <c r="C1019" s="200"/>
      <c r="D1019" s="369"/>
      <c r="E1019" s="369"/>
      <c r="F1019" s="369"/>
      <c r="G1019" s="219"/>
    </row>
    <row r="1020" spans="1:7" x14ac:dyDescent="0.2">
      <c r="A1020" s="387">
        <v>5599</v>
      </c>
      <c r="B1020" s="382">
        <v>5139</v>
      </c>
      <c r="C1020" s="375" t="s">
        <v>265</v>
      </c>
      <c r="D1020" s="380">
        <v>90</v>
      </c>
      <c r="E1020" s="376">
        <v>90</v>
      </c>
      <c r="F1020" s="380">
        <v>39.651000000000003</v>
      </c>
      <c r="G1020" s="388">
        <f t="shared" si="17"/>
        <v>44.056666666666672</v>
      </c>
    </row>
    <row r="1021" spans="1:7" x14ac:dyDescent="0.2">
      <c r="A1021" s="217">
        <v>5599</v>
      </c>
      <c r="B1021" s="384">
        <v>5164</v>
      </c>
      <c r="C1021" s="200" t="s">
        <v>264</v>
      </c>
      <c r="D1021" s="385">
        <v>80</v>
      </c>
      <c r="E1021" s="362">
        <v>80</v>
      </c>
      <c r="F1021" s="385">
        <v>15.391200000000001</v>
      </c>
      <c r="G1021" s="219">
        <f t="shared" si="17"/>
        <v>19.239000000000001</v>
      </c>
    </row>
    <row r="1022" spans="1:7" x14ac:dyDescent="0.2">
      <c r="A1022" s="217">
        <v>5599</v>
      </c>
      <c r="B1022" s="384">
        <v>5169</v>
      </c>
      <c r="C1022" s="200" t="s">
        <v>262</v>
      </c>
      <c r="D1022" s="385">
        <v>80</v>
      </c>
      <c r="E1022" s="362">
        <v>80</v>
      </c>
      <c r="F1022" s="385">
        <v>17.5</v>
      </c>
      <c r="G1022" s="219">
        <f t="shared" si="17"/>
        <v>21.875</v>
      </c>
    </row>
    <row r="1023" spans="1:7" x14ac:dyDescent="0.2">
      <c r="A1023" s="217">
        <v>5599</v>
      </c>
      <c r="B1023" s="384">
        <v>5175</v>
      </c>
      <c r="C1023" s="200" t="s">
        <v>261</v>
      </c>
      <c r="D1023" s="385">
        <v>200</v>
      </c>
      <c r="E1023" s="362">
        <v>200</v>
      </c>
      <c r="F1023" s="385">
        <v>85.972999999999999</v>
      </c>
      <c r="G1023" s="219">
        <f t="shared" si="17"/>
        <v>42.986499999999999</v>
      </c>
    </row>
    <row r="1024" spans="1:7" x14ac:dyDescent="0.2">
      <c r="A1024" s="218">
        <v>5599</v>
      </c>
      <c r="B1024" s="383"/>
      <c r="C1024" s="201" t="s">
        <v>93</v>
      </c>
      <c r="D1024" s="381">
        <v>450</v>
      </c>
      <c r="E1024" s="377">
        <v>450</v>
      </c>
      <c r="F1024" s="381">
        <v>158.51519999999999</v>
      </c>
      <c r="G1024" s="389">
        <f t="shared" si="17"/>
        <v>35.225599999999993</v>
      </c>
    </row>
    <row r="1025" spans="1:15" x14ac:dyDescent="0.2">
      <c r="A1025" s="217"/>
      <c r="B1025" s="368"/>
      <c r="C1025" s="200"/>
      <c r="D1025" s="369"/>
      <c r="E1025" s="369"/>
      <c r="F1025" s="369"/>
      <c r="G1025" s="219"/>
    </row>
    <row r="1026" spans="1:15" x14ac:dyDescent="0.2">
      <c r="A1026" s="1046" t="s">
        <v>189</v>
      </c>
      <c r="B1026" s="1047"/>
      <c r="C1026" s="1047"/>
      <c r="D1026" s="207">
        <v>20503</v>
      </c>
      <c r="E1026" s="378">
        <v>54338.43</v>
      </c>
      <c r="F1026" s="207">
        <v>43689.473030000001</v>
      </c>
      <c r="G1026" s="390">
        <f t="shared" si="17"/>
        <v>80.402531007980897</v>
      </c>
      <c r="I1026" s="95"/>
      <c r="J1026" s="95"/>
      <c r="K1026" s="95"/>
      <c r="L1026" s="95"/>
      <c r="M1026" s="95"/>
      <c r="N1026" s="95"/>
      <c r="O1026" s="95"/>
    </row>
    <row r="1027" spans="1:15" x14ac:dyDescent="0.2">
      <c r="A1027" s="206"/>
      <c r="B1027" s="205"/>
      <c r="C1027" s="204"/>
      <c r="D1027" s="203"/>
      <c r="E1027" s="203"/>
      <c r="F1027" s="203"/>
      <c r="G1027" s="202"/>
      <c r="I1027" s="95"/>
      <c r="J1027" s="95"/>
      <c r="K1027" s="95"/>
      <c r="L1027" s="95"/>
      <c r="M1027" s="95"/>
      <c r="N1027" s="95"/>
      <c r="O1027" s="95"/>
    </row>
    <row r="1028" spans="1:15" x14ac:dyDescent="0.2">
      <c r="A1028" s="387">
        <v>6113</v>
      </c>
      <c r="B1028" s="382">
        <v>5019</v>
      </c>
      <c r="C1028" s="375" t="s">
        <v>313</v>
      </c>
      <c r="D1028" s="380">
        <v>630</v>
      </c>
      <c r="E1028" s="376">
        <v>630</v>
      </c>
      <c r="F1028" s="380">
        <v>493.43288000000001</v>
      </c>
      <c r="G1028" s="388">
        <f t="shared" ref="G1028:G1091" si="18">F1028/E1028*100</f>
        <v>78.322679365079367</v>
      </c>
    </row>
    <row r="1029" spans="1:15" x14ac:dyDescent="0.2">
      <c r="A1029" s="217">
        <v>6113</v>
      </c>
      <c r="B1029" s="384">
        <v>5021</v>
      </c>
      <c r="C1029" s="200" t="s">
        <v>305</v>
      </c>
      <c r="D1029" s="385">
        <v>1250</v>
      </c>
      <c r="E1029" s="362">
        <v>1178</v>
      </c>
      <c r="F1029" s="385">
        <v>723.20799999999997</v>
      </c>
      <c r="G1029" s="219">
        <f t="shared" si="18"/>
        <v>61.392869269949067</v>
      </c>
    </row>
    <row r="1030" spans="1:15" x14ac:dyDescent="0.2">
      <c r="A1030" s="217">
        <v>6113</v>
      </c>
      <c r="B1030" s="384">
        <v>5023</v>
      </c>
      <c r="C1030" s="200" t="s">
        <v>312</v>
      </c>
      <c r="D1030" s="385">
        <v>22994</v>
      </c>
      <c r="E1030" s="362">
        <v>22994</v>
      </c>
      <c r="F1030" s="385">
        <v>22616.855000000003</v>
      </c>
      <c r="G1030" s="219">
        <f t="shared" si="18"/>
        <v>98.359811255110046</v>
      </c>
    </row>
    <row r="1031" spans="1:15" x14ac:dyDescent="0.2">
      <c r="A1031" s="217">
        <v>6113</v>
      </c>
      <c r="B1031" s="384">
        <v>5029</v>
      </c>
      <c r="C1031" s="200" t="s">
        <v>311</v>
      </c>
      <c r="D1031" s="385">
        <v>576</v>
      </c>
      <c r="E1031" s="362">
        <v>576</v>
      </c>
      <c r="F1031" s="385">
        <v>463.94099999999997</v>
      </c>
      <c r="G1031" s="219">
        <f t="shared" si="18"/>
        <v>80.545312499999994</v>
      </c>
    </row>
    <row r="1032" spans="1:15" x14ac:dyDescent="0.2">
      <c r="A1032" s="217">
        <v>6113</v>
      </c>
      <c r="B1032" s="384">
        <v>5031</v>
      </c>
      <c r="C1032" s="200" t="s">
        <v>303</v>
      </c>
      <c r="D1032" s="385">
        <v>2071</v>
      </c>
      <c r="E1032" s="362">
        <v>2121</v>
      </c>
      <c r="F1032" s="385">
        <v>2114.1880000000001</v>
      </c>
      <c r="G1032" s="219">
        <f t="shared" si="18"/>
        <v>99.678830740216881</v>
      </c>
    </row>
    <row r="1033" spans="1:15" x14ac:dyDescent="0.2">
      <c r="A1033" s="217">
        <v>6113</v>
      </c>
      <c r="B1033" s="384">
        <v>5032</v>
      </c>
      <c r="C1033" s="200" t="s">
        <v>302</v>
      </c>
      <c r="D1033" s="385">
        <v>2181</v>
      </c>
      <c r="E1033" s="362">
        <v>2181</v>
      </c>
      <c r="F1033" s="385">
        <v>2083.2660000000001</v>
      </c>
      <c r="G1033" s="219">
        <f t="shared" si="18"/>
        <v>95.518844566712531</v>
      </c>
    </row>
    <row r="1034" spans="1:15" x14ac:dyDescent="0.2">
      <c r="A1034" s="217">
        <v>6113</v>
      </c>
      <c r="B1034" s="384">
        <v>5038</v>
      </c>
      <c r="C1034" s="200" t="s">
        <v>301</v>
      </c>
      <c r="D1034" s="385">
        <v>30</v>
      </c>
      <c r="E1034" s="362">
        <v>30</v>
      </c>
      <c r="F1034" s="385">
        <v>0</v>
      </c>
      <c r="G1034" s="219">
        <f t="shared" si="18"/>
        <v>0</v>
      </c>
    </row>
    <row r="1035" spans="1:15" x14ac:dyDescent="0.2">
      <c r="A1035" s="217">
        <v>6113</v>
      </c>
      <c r="B1035" s="384">
        <v>5039</v>
      </c>
      <c r="C1035" s="200" t="s">
        <v>310</v>
      </c>
      <c r="D1035" s="385">
        <v>215</v>
      </c>
      <c r="E1035" s="362">
        <v>215</v>
      </c>
      <c r="F1035" s="385">
        <v>167.79343</v>
      </c>
      <c r="G1035" s="219">
        <f t="shared" si="18"/>
        <v>78.043455813953486</v>
      </c>
    </row>
    <row r="1036" spans="1:15" x14ac:dyDescent="0.2">
      <c r="A1036" s="217">
        <v>6113</v>
      </c>
      <c r="B1036" s="384">
        <v>5041</v>
      </c>
      <c r="C1036" s="200" t="s">
        <v>300</v>
      </c>
      <c r="D1036" s="385">
        <v>146</v>
      </c>
      <c r="E1036" s="362">
        <v>146</v>
      </c>
      <c r="F1036" s="385">
        <v>145.19999999999999</v>
      </c>
      <c r="G1036" s="219">
        <f t="shared" si="18"/>
        <v>99.452054794520535</v>
      </c>
    </row>
    <row r="1037" spans="1:15" x14ac:dyDescent="0.2">
      <c r="A1037" s="217">
        <v>6113</v>
      </c>
      <c r="B1037" s="384">
        <v>5136</v>
      </c>
      <c r="C1037" s="200" t="s">
        <v>294</v>
      </c>
      <c r="D1037" s="385">
        <v>200</v>
      </c>
      <c r="E1037" s="362">
        <v>200.5</v>
      </c>
      <c r="F1037" s="385">
        <v>106.273</v>
      </c>
      <c r="G1037" s="219">
        <f t="shared" si="18"/>
        <v>53.00399002493765</v>
      </c>
    </row>
    <row r="1038" spans="1:15" x14ac:dyDescent="0.2">
      <c r="A1038" s="217">
        <v>6113</v>
      </c>
      <c r="B1038" s="384">
        <v>5137</v>
      </c>
      <c r="C1038" s="200" t="s">
        <v>266</v>
      </c>
      <c r="D1038" s="385">
        <v>2075</v>
      </c>
      <c r="E1038" s="362">
        <v>2573.6999999999998</v>
      </c>
      <c r="F1038" s="385">
        <v>2483.97037</v>
      </c>
      <c r="G1038" s="219">
        <f t="shared" si="18"/>
        <v>96.513594047480282</v>
      </c>
    </row>
    <row r="1039" spans="1:15" x14ac:dyDescent="0.2">
      <c r="A1039" s="217">
        <v>6113</v>
      </c>
      <c r="B1039" s="384">
        <v>5139</v>
      </c>
      <c r="C1039" s="200" t="s">
        <v>265</v>
      </c>
      <c r="D1039" s="385">
        <v>665</v>
      </c>
      <c r="E1039" s="362">
        <v>615</v>
      </c>
      <c r="F1039" s="385">
        <v>317.99134000000004</v>
      </c>
      <c r="G1039" s="219">
        <f t="shared" si="18"/>
        <v>51.70590894308944</v>
      </c>
    </row>
    <row r="1040" spans="1:15" x14ac:dyDescent="0.2">
      <c r="A1040" s="217">
        <v>6113</v>
      </c>
      <c r="B1040" s="384">
        <v>5142</v>
      </c>
      <c r="C1040" s="200" t="s">
        <v>293</v>
      </c>
      <c r="D1040" s="385">
        <v>50</v>
      </c>
      <c r="E1040" s="362">
        <v>50</v>
      </c>
      <c r="F1040" s="385">
        <v>1.6550000000000002E-2</v>
      </c>
      <c r="G1040" s="219">
        <f t="shared" si="18"/>
        <v>3.3100000000000004E-2</v>
      </c>
    </row>
    <row r="1041" spans="1:7" x14ac:dyDescent="0.2">
      <c r="A1041" s="217">
        <v>6113</v>
      </c>
      <c r="B1041" s="384">
        <v>5156</v>
      </c>
      <c r="C1041" s="200" t="s">
        <v>289</v>
      </c>
      <c r="D1041" s="385">
        <v>1000</v>
      </c>
      <c r="E1041" s="362">
        <v>1000</v>
      </c>
      <c r="F1041" s="385">
        <v>498.64550000000003</v>
      </c>
      <c r="G1041" s="219">
        <f t="shared" si="18"/>
        <v>49.864550000000001</v>
      </c>
    </row>
    <row r="1042" spans="1:7" x14ac:dyDescent="0.2">
      <c r="A1042" s="217">
        <v>6113</v>
      </c>
      <c r="B1042" s="384">
        <v>5162</v>
      </c>
      <c r="C1042" s="200" t="s">
        <v>287</v>
      </c>
      <c r="D1042" s="385">
        <v>300</v>
      </c>
      <c r="E1042" s="362">
        <v>300</v>
      </c>
      <c r="F1042" s="385">
        <v>46.316000000000003</v>
      </c>
      <c r="G1042" s="219">
        <f t="shared" si="18"/>
        <v>15.438666666666666</v>
      </c>
    </row>
    <row r="1043" spans="1:7" x14ac:dyDescent="0.2">
      <c r="A1043" s="217">
        <v>6113</v>
      </c>
      <c r="B1043" s="384">
        <v>5163</v>
      </c>
      <c r="C1043" s="200" t="s">
        <v>257</v>
      </c>
      <c r="D1043" s="385">
        <v>10</v>
      </c>
      <c r="E1043" s="362">
        <v>10</v>
      </c>
      <c r="F1043" s="385">
        <v>6</v>
      </c>
      <c r="G1043" s="219">
        <f t="shared" si="18"/>
        <v>60</v>
      </c>
    </row>
    <row r="1044" spans="1:7" x14ac:dyDescent="0.2">
      <c r="A1044" s="217">
        <v>6113</v>
      </c>
      <c r="B1044" s="384">
        <v>5164</v>
      </c>
      <c r="C1044" s="200" t="s">
        <v>264</v>
      </c>
      <c r="D1044" s="385">
        <v>170</v>
      </c>
      <c r="E1044" s="362">
        <v>290</v>
      </c>
      <c r="F1044" s="385">
        <v>198.08009999999999</v>
      </c>
      <c r="G1044" s="219">
        <f t="shared" si="18"/>
        <v>68.303482758620675</v>
      </c>
    </row>
    <row r="1045" spans="1:7" x14ac:dyDescent="0.2">
      <c r="A1045" s="217">
        <v>6113</v>
      </c>
      <c r="B1045" s="384">
        <v>5167</v>
      </c>
      <c r="C1045" s="200" t="s">
        <v>286</v>
      </c>
      <c r="D1045" s="385">
        <v>158</v>
      </c>
      <c r="E1045" s="362">
        <v>158</v>
      </c>
      <c r="F1045" s="385">
        <v>69.298000000000002</v>
      </c>
      <c r="G1045" s="219">
        <f t="shared" si="18"/>
        <v>43.859493670886081</v>
      </c>
    </row>
    <row r="1046" spans="1:7" x14ac:dyDescent="0.2">
      <c r="A1046" s="217">
        <v>6113</v>
      </c>
      <c r="B1046" s="384">
        <v>5168</v>
      </c>
      <c r="C1046" s="200" t="s">
        <v>285</v>
      </c>
      <c r="D1046" s="385">
        <v>611</v>
      </c>
      <c r="E1046" s="362">
        <v>381</v>
      </c>
      <c r="F1046" s="385">
        <v>286.52800000000002</v>
      </c>
      <c r="G1046" s="219">
        <f t="shared" si="18"/>
        <v>75.204199475065622</v>
      </c>
    </row>
    <row r="1047" spans="1:7" x14ac:dyDescent="0.2">
      <c r="A1047" s="217">
        <v>6113</v>
      </c>
      <c r="B1047" s="384">
        <v>5169</v>
      </c>
      <c r="C1047" s="200" t="s">
        <v>262</v>
      </c>
      <c r="D1047" s="385">
        <v>582</v>
      </c>
      <c r="E1047" s="362">
        <v>1018.72</v>
      </c>
      <c r="F1047" s="385">
        <v>670.22751999999991</v>
      </c>
      <c r="G1047" s="219">
        <f t="shared" si="18"/>
        <v>65.791141825035325</v>
      </c>
    </row>
    <row r="1048" spans="1:7" x14ac:dyDescent="0.2">
      <c r="A1048" s="217">
        <v>6113</v>
      </c>
      <c r="B1048" s="384">
        <v>5171</v>
      </c>
      <c r="C1048" s="200" t="s">
        <v>284</v>
      </c>
      <c r="D1048" s="385">
        <v>820</v>
      </c>
      <c r="E1048" s="362">
        <v>820</v>
      </c>
      <c r="F1048" s="385">
        <v>490.68791999999996</v>
      </c>
      <c r="G1048" s="219">
        <f t="shared" si="18"/>
        <v>59.839990243902427</v>
      </c>
    </row>
    <row r="1049" spans="1:7" x14ac:dyDescent="0.2">
      <c r="A1049" s="217">
        <v>6113</v>
      </c>
      <c r="B1049" s="384">
        <v>5173</v>
      </c>
      <c r="C1049" s="200" t="s">
        <v>282</v>
      </c>
      <c r="D1049" s="385">
        <v>1250</v>
      </c>
      <c r="E1049" s="362">
        <v>1250</v>
      </c>
      <c r="F1049" s="385">
        <v>964.84188000000051</v>
      </c>
      <c r="G1049" s="219">
        <f t="shared" si="18"/>
        <v>77.187350400000042</v>
      </c>
    </row>
    <row r="1050" spans="1:7" x14ac:dyDescent="0.2">
      <c r="A1050" s="217">
        <v>6113</v>
      </c>
      <c r="B1050" s="384">
        <v>5175</v>
      </c>
      <c r="C1050" s="200" t="s">
        <v>261</v>
      </c>
      <c r="D1050" s="385">
        <v>2590</v>
      </c>
      <c r="E1050" s="362">
        <v>2768</v>
      </c>
      <c r="F1050" s="385">
        <v>2429.8470400000001</v>
      </c>
      <c r="G1050" s="219">
        <f t="shared" si="18"/>
        <v>87.783491329479773</v>
      </c>
    </row>
    <row r="1051" spans="1:7" x14ac:dyDescent="0.2">
      <c r="A1051" s="217">
        <v>6113</v>
      </c>
      <c r="B1051" s="384">
        <v>5176</v>
      </c>
      <c r="C1051" s="200" t="s">
        <v>281</v>
      </c>
      <c r="D1051" s="385">
        <v>80</v>
      </c>
      <c r="E1051" s="362">
        <v>55</v>
      </c>
      <c r="F1051" s="385">
        <v>26.272500000000001</v>
      </c>
      <c r="G1051" s="219">
        <f t="shared" si="18"/>
        <v>47.768181818181823</v>
      </c>
    </row>
    <row r="1052" spans="1:7" x14ac:dyDescent="0.2">
      <c r="A1052" s="217">
        <v>6113</v>
      </c>
      <c r="B1052" s="384">
        <v>5179</v>
      </c>
      <c r="C1052" s="200" t="s">
        <v>280</v>
      </c>
      <c r="D1052" s="385">
        <v>255</v>
      </c>
      <c r="E1052" s="362">
        <v>240</v>
      </c>
      <c r="F1052" s="385">
        <v>40.758400000000002</v>
      </c>
      <c r="G1052" s="219">
        <f t="shared" si="18"/>
        <v>16.982666666666667</v>
      </c>
    </row>
    <row r="1053" spans="1:7" x14ac:dyDescent="0.2">
      <c r="A1053" s="217">
        <v>6113</v>
      </c>
      <c r="B1053" s="384">
        <v>5194</v>
      </c>
      <c r="C1053" s="200" t="s">
        <v>276</v>
      </c>
      <c r="D1053" s="385">
        <v>123</v>
      </c>
      <c r="E1053" s="362">
        <v>83</v>
      </c>
      <c r="F1053" s="385">
        <v>41.417000000000002</v>
      </c>
      <c r="G1053" s="219">
        <f t="shared" si="18"/>
        <v>49.9</v>
      </c>
    </row>
    <row r="1054" spans="1:7" x14ac:dyDescent="0.2">
      <c r="A1054" s="217">
        <v>6113</v>
      </c>
      <c r="B1054" s="384">
        <v>5229</v>
      </c>
      <c r="C1054" s="200" t="s">
        <v>309</v>
      </c>
      <c r="D1054" s="385">
        <v>800</v>
      </c>
      <c r="E1054" s="362">
        <v>800</v>
      </c>
      <c r="F1054" s="385">
        <v>800</v>
      </c>
      <c r="G1054" s="219">
        <f t="shared" si="18"/>
        <v>100</v>
      </c>
    </row>
    <row r="1055" spans="1:7" x14ac:dyDescent="0.2">
      <c r="A1055" s="217">
        <v>6113</v>
      </c>
      <c r="B1055" s="384">
        <v>5240</v>
      </c>
      <c r="C1055" s="200" t="s">
        <v>308</v>
      </c>
      <c r="D1055" s="385">
        <v>20</v>
      </c>
      <c r="E1055" s="362">
        <v>10</v>
      </c>
      <c r="F1055" s="385">
        <v>7.9889999999999999</v>
      </c>
      <c r="G1055" s="219">
        <f t="shared" si="18"/>
        <v>79.89</v>
      </c>
    </row>
    <row r="1056" spans="1:7" x14ac:dyDescent="0.2">
      <c r="A1056" s="217">
        <v>6113</v>
      </c>
      <c r="B1056" s="384">
        <v>5362</v>
      </c>
      <c r="C1056" s="200" t="s">
        <v>256</v>
      </c>
      <c r="D1056" s="385">
        <v>20</v>
      </c>
      <c r="E1056" s="362">
        <v>20</v>
      </c>
      <c r="F1056" s="385">
        <v>16.5</v>
      </c>
      <c r="G1056" s="219">
        <f t="shared" si="18"/>
        <v>82.5</v>
      </c>
    </row>
    <row r="1057" spans="1:7" x14ac:dyDescent="0.2">
      <c r="A1057" s="217">
        <v>6113</v>
      </c>
      <c r="B1057" s="384">
        <v>5424</v>
      </c>
      <c r="C1057" s="200" t="s">
        <v>271</v>
      </c>
      <c r="D1057" s="385">
        <v>16</v>
      </c>
      <c r="E1057" s="362">
        <v>16</v>
      </c>
      <c r="F1057" s="385">
        <v>0</v>
      </c>
      <c r="G1057" s="219">
        <f t="shared" si="18"/>
        <v>0</v>
      </c>
    </row>
    <row r="1058" spans="1:7" x14ac:dyDescent="0.2">
      <c r="A1058" s="217">
        <v>6113</v>
      </c>
      <c r="B1058" s="384">
        <v>5492</v>
      </c>
      <c r="C1058" s="200" t="s">
        <v>307</v>
      </c>
      <c r="D1058" s="385">
        <v>5</v>
      </c>
      <c r="E1058" s="362">
        <v>5</v>
      </c>
      <c r="F1058" s="385">
        <v>3</v>
      </c>
      <c r="G1058" s="219">
        <f t="shared" si="18"/>
        <v>60</v>
      </c>
    </row>
    <row r="1059" spans="1:7" x14ac:dyDescent="0.2">
      <c r="A1059" s="217">
        <v>6113</v>
      </c>
      <c r="B1059" s="384">
        <v>5499</v>
      </c>
      <c r="C1059" s="200" t="s">
        <v>270</v>
      </c>
      <c r="D1059" s="385">
        <v>147</v>
      </c>
      <c r="E1059" s="362">
        <v>147</v>
      </c>
      <c r="F1059" s="385">
        <v>72.251000000000005</v>
      </c>
      <c r="G1059" s="219">
        <f t="shared" si="18"/>
        <v>49.150340136054425</v>
      </c>
    </row>
    <row r="1060" spans="1:7" x14ac:dyDescent="0.2">
      <c r="A1060" s="217">
        <v>6113</v>
      </c>
      <c r="B1060" s="384">
        <v>5901</v>
      </c>
      <c r="C1060" s="200" t="s">
        <v>252</v>
      </c>
      <c r="D1060" s="385">
        <v>15000</v>
      </c>
      <c r="E1060" s="362">
        <v>277</v>
      </c>
      <c r="F1060" s="385">
        <v>0</v>
      </c>
      <c r="G1060" s="219">
        <f t="shared" si="18"/>
        <v>0</v>
      </c>
    </row>
    <row r="1061" spans="1:7" x14ac:dyDescent="0.2">
      <c r="A1061" s="218">
        <v>6113</v>
      </c>
      <c r="B1061" s="383"/>
      <c r="C1061" s="201" t="s">
        <v>120</v>
      </c>
      <c r="D1061" s="381">
        <v>57040</v>
      </c>
      <c r="E1061" s="377">
        <v>43158.92</v>
      </c>
      <c r="F1061" s="381">
        <v>38384.795429999998</v>
      </c>
      <c r="G1061" s="389">
        <f t="shared" si="18"/>
        <v>88.938266828734356</v>
      </c>
    </row>
    <row r="1062" spans="1:7" x14ac:dyDescent="0.2">
      <c r="A1062" s="217"/>
      <c r="B1062" s="368"/>
      <c r="C1062" s="200"/>
      <c r="D1062" s="369"/>
      <c r="E1062" s="369"/>
      <c r="F1062" s="369"/>
      <c r="G1062" s="219"/>
    </row>
    <row r="1063" spans="1:7" x14ac:dyDescent="0.2">
      <c r="A1063" s="387">
        <v>6115</v>
      </c>
      <c r="B1063" s="382">
        <v>5011</v>
      </c>
      <c r="C1063" s="375" t="s">
        <v>1180</v>
      </c>
      <c r="D1063" s="380">
        <v>0</v>
      </c>
      <c r="E1063" s="376">
        <v>85.6</v>
      </c>
      <c r="F1063" s="380">
        <v>44.902000000000001</v>
      </c>
      <c r="G1063" s="388">
        <f t="shared" si="18"/>
        <v>52.455607476635521</v>
      </c>
    </row>
    <row r="1064" spans="1:7" x14ac:dyDescent="0.2">
      <c r="A1064" s="217">
        <v>6115</v>
      </c>
      <c r="B1064" s="384">
        <v>5031</v>
      </c>
      <c r="C1064" s="200" t="s">
        <v>303</v>
      </c>
      <c r="D1064" s="385">
        <v>0</v>
      </c>
      <c r="E1064" s="362">
        <v>21.72</v>
      </c>
      <c r="F1064" s="385">
        <v>11.227</v>
      </c>
      <c r="G1064" s="219">
        <f t="shared" si="18"/>
        <v>51.689686924493557</v>
      </c>
    </row>
    <row r="1065" spans="1:7" x14ac:dyDescent="0.2">
      <c r="A1065" s="217">
        <v>6115</v>
      </c>
      <c r="B1065" s="384">
        <v>5032</v>
      </c>
      <c r="C1065" s="200" t="s">
        <v>302</v>
      </c>
      <c r="D1065" s="385">
        <v>0</v>
      </c>
      <c r="E1065" s="362">
        <v>7.68</v>
      </c>
      <c r="F1065" s="385">
        <v>4.0419999999999998</v>
      </c>
      <c r="G1065" s="219">
        <f t="shared" si="18"/>
        <v>52.630208333333329</v>
      </c>
    </row>
    <row r="1066" spans="1:7" x14ac:dyDescent="0.2">
      <c r="A1066" s="217">
        <v>6115</v>
      </c>
      <c r="B1066" s="384">
        <v>5156</v>
      </c>
      <c r="C1066" s="200" t="s">
        <v>289</v>
      </c>
      <c r="D1066" s="385">
        <v>0</v>
      </c>
      <c r="E1066" s="362">
        <v>8</v>
      </c>
      <c r="F1066" s="385">
        <v>2.9238899999999997</v>
      </c>
      <c r="G1066" s="219">
        <f t="shared" si="18"/>
        <v>36.548624999999994</v>
      </c>
    </row>
    <row r="1067" spans="1:7" x14ac:dyDescent="0.2">
      <c r="A1067" s="217">
        <v>6115</v>
      </c>
      <c r="B1067" s="384">
        <v>5161</v>
      </c>
      <c r="C1067" s="200" t="s">
        <v>288</v>
      </c>
      <c r="D1067" s="385">
        <v>0</v>
      </c>
      <c r="E1067" s="362">
        <v>2</v>
      </c>
      <c r="F1067" s="385">
        <v>1.6051</v>
      </c>
      <c r="G1067" s="219">
        <f t="shared" si="18"/>
        <v>80.254999999999995</v>
      </c>
    </row>
    <row r="1068" spans="1:7" x14ac:dyDescent="0.2">
      <c r="A1068" s="217">
        <v>6115</v>
      </c>
      <c r="B1068" s="384">
        <v>5173</v>
      </c>
      <c r="C1068" s="200" t="s">
        <v>282</v>
      </c>
      <c r="D1068" s="385">
        <v>0</v>
      </c>
      <c r="E1068" s="362">
        <v>3</v>
      </c>
      <c r="F1068" s="385">
        <v>1.2729999999999999</v>
      </c>
      <c r="G1068" s="219">
        <f t="shared" si="18"/>
        <v>42.43333333333333</v>
      </c>
    </row>
    <row r="1069" spans="1:7" x14ac:dyDescent="0.2">
      <c r="A1069" s="217">
        <v>6115</v>
      </c>
      <c r="B1069" s="384">
        <v>5175</v>
      </c>
      <c r="C1069" s="200" t="s">
        <v>261</v>
      </c>
      <c r="D1069" s="385">
        <v>0</v>
      </c>
      <c r="E1069" s="362">
        <v>2</v>
      </c>
      <c r="F1069" s="385">
        <v>0.48502999999999996</v>
      </c>
      <c r="G1069" s="219">
        <f t="shared" si="18"/>
        <v>24.251499999999997</v>
      </c>
    </row>
    <row r="1070" spans="1:7" x14ac:dyDescent="0.2">
      <c r="A1070" s="218">
        <v>6115</v>
      </c>
      <c r="B1070" s="383"/>
      <c r="C1070" s="201" t="s">
        <v>306</v>
      </c>
      <c r="D1070" s="381">
        <v>0</v>
      </c>
      <c r="E1070" s="377">
        <v>130</v>
      </c>
      <c r="F1070" s="381">
        <v>66.458019999999991</v>
      </c>
      <c r="G1070" s="389">
        <f t="shared" si="18"/>
        <v>51.121553846153844</v>
      </c>
    </row>
    <row r="1071" spans="1:7" x14ac:dyDescent="0.2">
      <c r="A1071" s="217"/>
      <c r="B1071" s="368"/>
      <c r="C1071" s="200"/>
      <c r="D1071" s="369"/>
      <c r="E1071" s="369"/>
      <c r="F1071" s="369"/>
      <c r="G1071" s="219"/>
    </row>
    <row r="1072" spans="1:7" x14ac:dyDescent="0.2">
      <c r="A1072" s="387">
        <v>6172</v>
      </c>
      <c r="B1072" s="382">
        <v>5011</v>
      </c>
      <c r="C1072" s="375" t="s">
        <v>1180</v>
      </c>
      <c r="D1072" s="380">
        <v>250035</v>
      </c>
      <c r="E1072" s="376">
        <v>262158.25</v>
      </c>
      <c r="F1072" s="380">
        <v>260161.58861999999</v>
      </c>
      <c r="G1072" s="388">
        <f t="shared" si="18"/>
        <v>99.238375530810103</v>
      </c>
    </row>
    <row r="1073" spans="1:7" x14ac:dyDescent="0.2">
      <c r="A1073" s="217">
        <v>6172</v>
      </c>
      <c r="B1073" s="384">
        <v>5021</v>
      </c>
      <c r="C1073" s="200" t="s">
        <v>305</v>
      </c>
      <c r="D1073" s="385">
        <v>1600</v>
      </c>
      <c r="E1073" s="362">
        <v>4504.78</v>
      </c>
      <c r="F1073" s="385">
        <v>3370.9950000000003</v>
      </c>
      <c r="G1073" s="219">
        <f t="shared" si="18"/>
        <v>74.831512304707459</v>
      </c>
    </row>
    <row r="1074" spans="1:7" x14ac:dyDescent="0.2">
      <c r="A1074" s="217">
        <v>6172</v>
      </c>
      <c r="B1074" s="384">
        <v>5024</v>
      </c>
      <c r="C1074" s="200" t="s">
        <v>304</v>
      </c>
      <c r="D1074" s="385">
        <v>0</v>
      </c>
      <c r="E1074" s="362">
        <v>309</v>
      </c>
      <c r="F1074" s="385">
        <v>173.66800000000001</v>
      </c>
      <c r="G1074" s="219">
        <f t="shared" si="18"/>
        <v>56.203236245954692</v>
      </c>
    </row>
    <row r="1075" spans="1:7" x14ac:dyDescent="0.2">
      <c r="A1075" s="217">
        <v>6172</v>
      </c>
      <c r="B1075" s="384">
        <v>5031</v>
      </c>
      <c r="C1075" s="200" t="s">
        <v>303</v>
      </c>
      <c r="D1075" s="385">
        <v>63534</v>
      </c>
      <c r="E1075" s="362">
        <v>67276.02</v>
      </c>
      <c r="F1075" s="385">
        <v>66450.67246999999</v>
      </c>
      <c r="G1075" s="219">
        <f t="shared" si="18"/>
        <v>98.773192097273281</v>
      </c>
    </row>
    <row r="1076" spans="1:7" x14ac:dyDescent="0.2">
      <c r="A1076" s="217">
        <v>6172</v>
      </c>
      <c r="B1076" s="384">
        <v>5032</v>
      </c>
      <c r="C1076" s="200" t="s">
        <v>302</v>
      </c>
      <c r="D1076" s="385">
        <v>22873</v>
      </c>
      <c r="E1076" s="362">
        <v>24308.11</v>
      </c>
      <c r="F1076" s="385">
        <v>23959.332780000001</v>
      </c>
      <c r="G1076" s="219">
        <f t="shared" si="18"/>
        <v>98.565181661593599</v>
      </c>
    </row>
    <row r="1077" spans="1:7" x14ac:dyDescent="0.2">
      <c r="A1077" s="217">
        <v>6172</v>
      </c>
      <c r="B1077" s="384">
        <v>5038</v>
      </c>
      <c r="C1077" s="200" t="s">
        <v>301</v>
      </c>
      <c r="D1077" s="385">
        <v>1068</v>
      </c>
      <c r="E1077" s="362">
        <v>1169.5099999999998</v>
      </c>
      <c r="F1077" s="385">
        <v>1112.6733500000003</v>
      </c>
      <c r="G1077" s="219">
        <f t="shared" si="18"/>
        <v>95.140131337055735</v>
      </c>
    </row>
    <row r="1078" spans="1:7" x14ac:dyDescent="0.2">
      <c r="A1078" s="217">
        <v>6172</v>
      </c>
      <c r="B1078" s="384">
        <v>5131</v>
      </c>
      <c r="C1078" s="200" t="s">
        <v>298</v>
      </c>
      <c r="D1078" s="385">
        <v>10</v>
      </c>
      <c r="E1078" s="362">
        <v>10</v>
      </c>
      <c r="F1078" s="385">
        <v>4.2469999999999999</v>
      </c>
      <c r="G1078" s="219">
        <f t="shared" si="18"/>
        <v>42.47</v>
      </c>
    </row>
    <row r="1079" spans="1:7" x14ac:dyDescent="0.2">
      <c r="A1079" s="217">
        <v>6172</v>
      </c>
      <c r="B1079" s="384">
        <v>5132</v>
      </c>
      <c r="C1079" s="200" t="s">
        <v>297</v>
      </c>
      <c r="D1079" s="385">
        <v>150</v>
      </c>
      <c r="E1079" s="362">
        <v>150</v>
      </c>
      <c r="F1079" s="385">
        <v>31.431999999999999</v>
      </c>
      <c r="G1079" s="219">
        <f t="shared" si="18"/>
        <v>20.954666666666665</v>
      </c>
    </row>
    <row r="1080" spans="1:7" x14ac:dyDescent="0.2">
      <c r="A1080" s="217">
        <v>6172</v>
      </c>
      <c r="B1080" s="384">
        <v>5133</v>
      </c>
      <c r="C1080" s="200" t="s">
        <v>296</v>
      </c>
      <c r="D1080" s="385">
        <v>40</v>
      </c>
      <c r="E1080" s="362">
        <v>40</v>
      </c>
      <c r="F1080" s="385">
        <v>8.4450000000000003</v>
      </c>
      <c r="G1080" s="219">
        <f t="shared" si="18"/>
        <v>21.112500000000001</v>
      </c>
    </row>
    <row r="1081" spans="1:7" x14ac:dyDescent="0.2">
      <c r="A1081" s="217">
        <v>6172</v>
      </c>
      <c r="B1081" s="384">
        <v>5134</v>
      </c>
      <c r="C1081" s="200" t="s">
        <v>295</v>
      </c>
      <c r="D1081" s="385">
        <v>150</v>
      </c>
      <c r="E1081" s="362">
        <v>150</v>
      </c>
      <c r="F1081" s="385">
        <v>109.1508</v>
      </c>
      <c r="G1081" s="219">
        <f t="shared" si="18"/>
        <v>72.767200000000003</v>
      </c>
    </row>
    <row r="1082" spans="1:7" x14ac:dyDescent="0.2">
      <c r="A1082" s="217">
        <v>6172</v>
      </c>
      <c r="B1082" s="384">
        <v>5136</v>
      </c>
      <c r="C1082" s="200" t="s">
        <v>294</v>
      </c>
      <c r="D1082" s="385">
        <v>700</v>
      </c>
      <c r="E1082" s="362">
        <v>600</v>
      </c>
      <c r="F1082" s="385">
        <v>257.32550000000003</v>
      </c>
      <c r="G1082" s="219">
        <f t="shared" si="18"/>
        <v>42.887583333333339</v>
      </c>
    </row>
    <row r="1083" spans="1:7" x14ac:dyDescent="0.2">
      <c r="A1083" s="217">
        <v>6172</v>
      </c>
      <c r="B1083" s="384">
        <v>5137</v>
      </c>
      <c r="C1083" s="200" t="s">
        <v>266</v>
      </c>
      <c r="D1083" s="385">
        <v>6216</v>
      </c>
      <c r="E1083" s="362">
        <v>4367.9100000000008</v>
      </c>
      <c r="F1083" s="385">
        <v>3613.1670000000004</v>
      </c>
      <c r="G1083" s="219">
        <f t="shared" si="18"/>
        <v>82.720729135902516</v>
      </c>
    </row>
    <row r="1084" spans="1:7" x14ac:dyDescent="0.2">
      <c r="A1084" s="217">
        <v>6172</v>
      </c>
      <c r="B1084" s="384">
        <v>5139</v>
      </c>
      <c r="C1084" s="200" t="s">
        <v>265</v>
      </c>
      <c r="D1084" s="385">
        <v>3827</v>
      </c>
      <c r="E1084" s="362">
        <v>4094.36</v>
      </c>
      <c r="F1084" s="385">
        <v>3488.1884200000004</v>
      </c>
      <c r="G1084" s="219">
        <f t="shared" si="18"/>
        <v>85.19496136148264</v>
      </c>
    </row>
    <row r="1085" spans="1:7" x14ac:dyDescent="0.2">
      <c r="A1085" s="217">
        <v>6172</v>
      </c>
      <c r="B1085" s="384">
        <v>5142</v>
      </c>
      <c r="C1085" s="200" t="s">
        <v>293</v>
      </c>
      <c r="D1085" s="385">
        <v>50</v>
      </c>
      <c r="E1085" s="362">
        <v>50</v>
      </c>
      <c r="F1085" s="385">
        <v>2.2206599999999996</v>
      </c>
      <c r="G1085" s="219">
        <f t="shared" si="18"/>
        <v>4.4413199999999993</v>
      </c>
    </row>
    <row r="1086" spans="1:7" x14ac:dyDescent="0.2">
      <c r="A1086" s="217">
        <v>6172</v>
      </c>
      <c r="B1086" s="384">
        <v>5151</v>
      </c>
      <c r="C1086" s="200" t="s">
        <v>292</v>
      </c>
      <c r="D1086" s="385">
        <v>495</v>
      </c>
      <c r="E1086" s="362">
        <v>495</v>
      </c>
      <c r="F1086" s="385">
        <v>450.81605999999999</v>
      </c>
      <c r="G1086" s="219">
        <f t="shared" si="18"/>
        <v>91.073951515151521</v>
      </c>
    </row>
    <row r="1087" spans="1:7" x14ac:dyDescent="0.2">
      <c r="A1087" s="217">
        <v>6172</v>
      </c>
      <c r="B1087" s="384">
        <v>5152</v>
      </c>
      <c r="C1087" s="200" t="s">
        <v>291</v>
      </c>
      <c r="D1087" s="385">
        <v>3000</v>
      </c>
      <c r="E1087" s="362">
        <v>2750</v>
      </c>
      <c r="F1087" s="385">
        <v>1958.3186799999999</v>
      </c>
      <c r="G1087" s="219">
        <f t="shared" si="18"/>
        <v>71.211588363636352</v>
      </c>
    </row>
    <row r="1088" spans="1:7" x14ac:dyDescent="0.2">
      <c r="A1088" s="217">
        <v>6172</v>
      </c>
      <c r="B1088" s="384">
        <v>5154</v>
      </c>
      <c r="C1088" s="200" t="s">
        <v>290</v>
      </c>
      <c r="D1088" s="385">
        <v>3650</v>
      </c>
      <c r="E1088" s="362">
        <v>3550</v>
      </c>
      <c r="F1088" s="385">
        <v>2982.3941</v>
      </c>
      <c r="G1088" s="219">
        <f t="shared" si="18"/>
        <v>84.011101408450699</v>
      </c>
    </row>
    <row r="1089" spans="1:7" x14ac:dyDescent="0.2">
      <c r="A1089" s="217">
        <v>6172</v>
      </c>
      <c r="B1089" s="384">
        <v>5156</v>
      </c>
      <c r="C1089" s="200" t="s">
        <v>289</v>
      </c>
      <c r="D1089" s="385">
        <v>1600</v>
      </c>
      <c r="E1089" s="362">
        <v>1600</v>
      </c>
      <c r="F1089" s="385">
        <v>999.03075999999999</v>
      </c>
      <c r="G1089" s="219">
        <f t="shared" si="18"/>
        <v>62.439422499999999</v>
      </c>
    </row>
    <row r="1090" spans="1:7" x14ac:dyDescent="0.2">
      <c r="A1090" s="217">
        <v>6172</v>
      </c>
      <c r="B1090" s="384">
        <v>5161</v>
      </c>
      <c r="C1090" s="200" t="s">
        <v>288</v>
      </c>
      <c r="D1090" s="385">
        <v>2110</v>
      </c>
      <c r="E1090" s="362">
        <v>2110</v>
      </c>
      <c r="F1090" s="385">
        <v>2052.5361000000003</v>
      </c>
      <c r="G1090" s="219">
        <f t="shared" si="18"/>
        <v>97.276592417061622</v>
      </c>
    </row>
    <row r="1091" spans="1:7" x14ac:dyDescent="0.2">
      <c r="A1091" s="217">
        <v>6172</v>
      </c>
      <c r="B1091" s="384">
        <v>5162</v>
      </c>
      <c r="C1091" s="200" t="s">
        <v>287</v>
      </c>
      <c r="D1091" s="385">
        <v>1085</v>
      </c>
      <c r="E1091" s="362">
        <v>780</v>
      </c>
      <c r="F1091" s="385">
        <v>448.98658999999998</v>
      </c>
      <c r="G1091" s="219">
        <f t="shared" si="18"/>
        <v>57.562383333333337</v>
      </c>
    </row>
    <row r="1092" spans="1:7" x14ac:dyDescent="0.2">
      <c r="A1092" s="217">
        <v>6172</v>
      </c>
      <c r="B1092" s="384">
        <v>5163</v>
      </c>
      <c r="C1092" s="200" t="s">
        <v>257</v>
      </c>
      <c r="D1092" s="385">
        <v>60</v>
      </c>
      <c r="E1092" s="362">
        <v>60</v>
      </c>
      <c r="F1092" s="385">
        <v>44</v>
      </c>
      <c r="G1092" s="219">
        <f t="shared" ref="G1092:G1151" si="19">F1092/E1092*100</f>
        <v>73.333333333333329</v>
      </c>
    </row>
    <row r="1093" spans="1:7" x14ac:dyDescent="0.2">
      <c r="A1093" s="217">
        <v>6172</v>
      </c>
      <c r="B1093" s="384">
        <v>5164</v>
      </c>
      <c r="C1093" s="200" t="s">
        <v>264</v>
      </c>
      <c r="D1093" s="385">
        <v>464</v>
      </c>
      <c r="E1093" s="362">
        <v>579</v>
      </c>
      <c r="F1093" s="385">
        <v>331.20299999999997</v>
      </c>
      <c r="G1093" s="219">
        <f t="shared" si="19"/>
        <v>57.202590673575124</v>
      </c>
    </row>
    <row r="1094" spans="1:7" x14ac:dyDescent="0.2">
      <c r="A1094" s="217">
        <v>6172</v>
      </c>
      <c r="B1094" s="384">
        <v>5166</v>
      </c>
      <c r="C1094" s="200" t="s">
        <v>263</v>
      </c>
      <c r="D1094" s="385">
        <v>2529</v>
      </c>
      <c r="E1094" s="362">
        <v>4659.76</v>
      </c>
      <c r="F1094" s="385">
        <v>1286.5475000000001</v>
      </c>
      <c r="G1094" s="219">
        <f t="shared" si="19"/>
        <v>27.60973741136883</v>
      </c>
    </row>
    <row r="1095" spans="1:7" x14ac:dyDescent="0.2">
      <c r="A1095" s="217">
        <v>6172</v>
      </c>
      <c r="B1095" s="384">
        <v>5167</v>
      </c>
      <c r="C1095" s="200" t="s">
        <v>286</v>
      </c>
      <c r="D1095" s="385">
        <v>2595</v>
      </c>
      <c r="E1095" s="362">
        <v>2597.42</v>
      </c>
      <c r="F1095" s="385">
        <v>2251.4387499999998</v>
      </c>
      <c r="G1095" s="219">
        <f t="shared" si="19"/>
        <v>86.679811120265484</v>
      </c>
    </row>
    <row r="1096" spans="1:7" x14ac:dyDescent="0.2">
      <c r="A1096" s="217">
        <v>6172</v>
      </c>
      <c r="B1096" s="384">
        <v>5168</v>
      </c>
      <c r="C1096" s="200" t="s">
        <v>285</v>
      </c>
      <c r="D1096" s="385">
        <v>18944</v>
      </c>
      <c r="E1096" s="362">
        <v>20111.079999999998</v>
      </c>
      <c r="F1096" s="385">
        <v>15459.57051</v>
      </c>
      <c r="G1096" s="219">
        <f t="shared" si="19"/>
        <v>76.870911507487421</v>
      </c>
    </row>
    <row r="1097" spans="1:7" x14ac:dyDescent="0.2">
      <c r="A1097" s="217">
        <v>6172</v>
      </c>
      <c r="B1097" s="384">
        <v>5169</v>
      </c>
      <c r="C1097" s="200" t="s">
        <v>262</v>
      </c>
      <c r="D1097" s="385">
        <v>22277</v>
      </c>
      <c r="E1097" s="362">
        <v>25221.800000000003</v>
      </c>
      <c r="F1097" s="385">
        <v>17934.580899999997</v>
      </c>
      <c r="G1097" s="219">
        <f t="shared" si="19"/>
        <v>71.107458230578288</v>
      </c>
    </row>
    <row r="1098" spans="1:7" x14ac:dyDescent="0.2">
      <c r="A1098" s="217">
        <v>6172</v>
      </c>
      <c r="B1098" s="384">
        <v>5171</v>
      </c>
      <c r="C1098" s="200" t="s">
        <v>284</v>
      </c>
      <c r="D1098" s="385">
        <v>6356</v>
      </c>
      <c r="E1098" s="362">
        <v>6074.6</v>
      </c>
      <c r="F1098" s="385">
        <v>5000.3969000000006</v>
      </c>
      <c r="G1098" s="219">
        <f t="shared" si="19"/>
        <v>82.316480097454985</v>
      </c>
    </row>
    <row r="1099" spans="1:7" x14ac:dyDescent="0.2">
      <c r="A1099" s="217">
        <v>6172</v>
      </c>
      <c r="B1099" s="384">
        <v>5172</v>
      </c>
      <c r="C1099" s="200" t="s">
        <v>283</v>
      </c>
      <c r="D1099" s="385">
        <v>202</v>
      </c>
      <c r="E1099" s="362">
        <v>202</v>
      </c>
      <c r="F1099" s="385">
        <v>199.77654999999999</v>
      </c>
      <c r="G1099" s="219">
        <f t="shared" si="19"/>
        <v>98.899282178217817</v>
      </c>
    </row>
    <row r="1100" spans="1:7" x14ac:dyDescent="0.2">
      <c r="A1100" s="217">
        <v>6172</v>
      </c>
      <c r="B1100" s="384">
        <v>5173</v>
      </c>
      <c r="C1100" s="200" t="s">
        <v>282</v>
      </c>
      <c r="D1100" s="385">
        <v>4925</v>
      </c>
      <c r="E1100" s="362">
        <v>4925.01</v>
      </c>
      <c r="F1100" s="385">
        <v>3081.4317099999957</v>
      </c>
      <c r="G1100" s="219">
        <f t="shared" si="19"/>
        <v>62.567014280173957</v>
      </c>
    </row>
    <row r="1101" spans="1:7" x14ac:dyDescent="0.2">
      <c r="A1101" s="217">
        <v>6172</v>
      </c>
      <c r="B1101" s="384">
        <v>5175</v>
      </c>
      <c r="C1101" s="200" t="s">
        <v>261</v>
      </c>
      <c r="D1101" s="385">
        <v>600</v>
      </c>
      <c r="E1101" s="362">
        <v>860</v>
      </c>
      <c r="F1101" s="385">
        <v>625.48287000000005</v>
      </c>
      <c r="G1101" s="219">
        <f t="shared" si="19"/>
        <v>72.730566279069777</v>
      </c>
    </row>
    <row r="1102" spans="1:7" x14ac:dyDescent="0.2">
      <c r="A1102" s="217">
        <v>6172</v>
      </c>
      <c r="B1102" s="384">
        <v>5176</v>
      </c>
      <c r="C1102" s="200" t="s">
        <v>281</v>
      </c>
      <c r="D1102" s="385">
        <v>300</v>
      </c>
      <c r="E1102" s="362">
        <v>300</v>
      </c>
      <c r="F1102" s="385">
        <v>299.68049999999999</v>
      </c>
      <c r="G1102" s="219">
        <f t="shared" si="19"/>
        <v>99.893500000000003</v>
      </c>
    </row>
    <row r="1103" spans="1:7" x14ac:dyDescent="0.2">
      <c r="A1103" s="217">
        <v>6172</v>
      </c>
      <c r="B1103" s="384">
        <v>5179</v>
      </c>
      <c r="C1103" s="200" t="s">
        <v>280</v>
      </c>
      <c r="D1103" s="385">
        <v>2920</v>
      </c>
      <c r="E1103" s="362">
        <v>2770</v>
      </c>
      <c r="F1103" s="385">
        <v>2291.1577399999996</v>
      </c>
      <c r="G1103" s="219">
        <f t="shared" si="19"/>
        <v>82.713275812274361</v>
      </c>
    </row>
    <row r="1104" spans="1:7" x14ac:dyDescent="0.2">
      <c r="A1104" s="217">
        <v>6172</v>
      </c>
      <c r="B1104" s="384">
        <v>5189</v>
      </c>
      <c r="C1104" s="200" t="s">
        <v>279</v>
      </c>
      <c r="D1104" s="385">
        <v>2</v>
      </c>
      <c r="E1104" s="362">
        <v>2</v>
      </c>
      <c r="F1104" s="385">
        <v>0</v>
      </c>
      <c r="G1104" s="219">
        <f t="shared" si="19"/>
        <v>0</v>
      </c>
    </row>
    <row r="1105" spans="1:7" x14ac:dyDescent="0.2">
      <c r="A1105" s="217">
        <v>6172</v>
      </c>
      <c r="B1105" s="384">
        <v>5191</v>
      </c>
      <c r="C1105" s="200" t="s">
        <v>278</v>
      </c>
      <c r="D1105" s="385">
        <v>0</v>
      </c>
      <c r="E1105" s="362">
        <v>20</v>
      </c>
      <c r="F1105" s="385">
        <v>4.3730000000000002</v>
      </c>
      <c r="G1105" s="219">
        <f t="shared" si="19"/>
        <v>21.865000000000002</v>
      </c>
    </row>
    <row r="1106" spans="1:7" x14ac:dyDescent="0.2">
      <c r="A1106" s="217">
        <v>6172</v>
      </c>
      <c r="B1106" s="384">
        <v>5192</v>
      </c>
      <c r="C1106" s="200" t="s">
        <v>277</v>
      </c>
      <c r="D1106" s="385">
        <v>500</v>
      </c>
      <c r="E1106" s="362">
        <v>500</v>
      </c>
      <c r="F1106" s="385">
        <v>350.26152000000002</v>
      </c>
      <c r="G1106" s="219">
        <f t="shared" si="19"/>
        <v>70.052303999999992</v>
      </c>
    </row>
    <row r="1107" spans="1:7" x14ac:dyDescent="0.2">
      <c r="A1107" s="217">
        <v>6172</v>
      </c>
      <c r="B1107" s="384">
        <v>5194</v>
      </c>
      <c r="C1107" s="200" t="s">
        <v>276</v>
      </c>
      <c r="D1107" s="385">
        <v>5</v>
      </c>
      <c r="E1107" s="362">
        <v>55</v>
      </c>
      <c r="F1107" s="385">
        <v>48.747999999999998</v>
      </c>
      <c r="G1107" s="219">
        <f t="shared" si="19"/>
        <v>88.632727272727266</v>
      </c>
    </row>
    <row r="1108" spans="1:7" x14ac:dyDescent="0.2">
      <c r="A1108" s="217">
        <v>6172</v>
      </c>
      <c r="B1108" s="384">
        <v>5222</v>
      </c>
      <c r="C1108" s="200" t="s">
        <v>275</v>
      </c>
      <c r="D1108" s="385">
        <v>13</v>
      </c>
      <c r="E1108" s="362">
        <v>13</v>
      </c>
      <c r="F1108" s="385">
        <v>13</v>
      </c>
      <c r="G1108" s="219">
        <f t="shared" si="19"/>
        <v>100</v>
      </c>
    </row>
    <row r="1109" spans="1:7" x14ac:dyDescent="0.2">
      <c r="A1109" s="217">
        <v>6172</v>
      </c>
      <c r="B1109" s="384">
        <v>5321</v>
      </c>
      <c r="C1109" s="200" t="s">
        <v>274</v>
      </c>
      <c r="D1109" s="385">
        <v>368</v>
      </c>
      <c r="E1109" s="362">
        <v>233.5</v>
      </c>
      <c r="F1109" s="385">
        <v>233.428</v>
      </c>
      <c r="G1109" s="219">
        <f t="shared" si="19"/>
        <v>99.969164882226977</v>
      </c>
    </row>
    <row r="1110" spans="1:7" x14ac:dyDescent="0.2">
      <c r="A1110" s="217">
        <v>6172</v>
      </c>
      <c r="B1110" s="384">
        <v>5361</v>
      </c>
      <c r="C1110" s="200" t="s">
        <v>273</v>
      </c>
      <c r="D1110" s="385">
        <v>50</v>
      </c>
      <c r="E1110" s="362">
        <v>50</v>
      </c>
      <c r="F1110" s="385">
        <v>24.8</v>
      </c>
      <c r="G1110" s="219">
        <f t="shared" si="19"/>
        <v>49.6</v>
      </c>
    </row>
    <row r="1111" spans="1:7" x14ac:dyDescent="0.2">
      <c r="A1111" s="217">
        <v>6172</v>
      </c>
      <c r="B1111" s="384">
        <v>5362</v>
      </c>
      <c r="C1111" s="200" t="s">
        <v>256</v>
      </c>
      <c r="D1111" s="385">
        <v>525</v>
      </c>
      <c r="E1111" s="362">
        <v>525</v>
      </c>
      <c r="F1111" s="385">
        <v>64.593000000000004</v>
      </c>
      <c r="G1111" s="219">
        <f t="shared" si="19"/>
        <v>12.303428571428572</v>
      </c>
    </row>
    <row r="1112" spans="1:7" x14ac:dyDescent="0.2">
      <c r="A1112" s="217">
        <v>6172</v>
      </c>
      <c r="B1112" s="384">
        <v>5424</v>
      </c>
      <c r="C1112" s="200" t="s">
        <v>271</v>
      </c>
      <c r="D1112" s="385">
        <v>1400</v>
      </c>
      <c r="E1112" s="362">
        <v>980</v>
      </c>
      <c r="F1112" s="385">
        <v>811.38900000000001</v>
      </c>
      <c r="G1112" s="219">
        <f t="shared" si="19"/>
        <v>82.794795918367342</v>
      </c>
    </row>
    <row r="1113" spans="1:7" x14ac:dyDescent="0.2">
      <c r="A1113" s="217">
        <v>6172</v>
      </c>
      <c r="B1113" s="384">
        <v>5499</v>
      </c>
      <c r="C1113" s="200" t="s">
        <v>270</v>
      </c>
      <c r="D1113" s="385">
        <v>5421</v>
      </c>
      <c r="E1113" s="362">
        <v>6699.91</v>
      </c>
      <c r="F1113" s="385">
        <v>6443.3909999999996</v>
      </c>
      <c r="G1113" s="219">
        <f t="shared" si="19"/>
        <v>96.171306778747763</v>
      </c>
    </row>
    <row r="1114" spans="1:7" x14ac:dyDescent="0.2">
      <c r="A1114" s="217">
        <v>6172</v>
      </c>
      <c r="B1114" s="384">
        <v>5909</v>
      </c>
      <c r="C1114" s="200" t="s">
        <v>251</v>
      </c>
      <c r="D1114" s="385">
        <v>0</v>
      </c>
      <c r="E1114" s="362">
        <v>0</v>
      </c>
      <c r="F1114" s="385">
        <v>0</v>
      </c>
      <c r="G1114" s="391" t="s">
        <v>205</v>
      </c>
    </row>
    <row r="1115" spans="1:7" x14ac:dyDescent="0.2">
      <c r="A1115" s="218">
        <v>6172</v>
      </c>
      <c r="B1115" s="383"/>
      <c r="C1115" s="201" t="s">
        <v>91</v>
      </c>
      <c r="D1115" s="381">
        <v>432649</v>
      </c>
      <c r="E1115" s="377">
        <v>457912.01999999996</v>
      </c>
      <c r="F1115" s="381">
        <v>428434.43933999992</v>
      </c>
      <c r="G1115" s="389">
        <f t="shared" si="19"/>
        <v>93.562610420228751</v>
      </c>
    </row>
    <row r="1116" spans="1:7" x14ac:dyDescent="0.2">
      <c r="A1116" s="217"/>
      <c r="B1116" s="368"/>
      <c r="C1116" s="200"/>
      <c r="D1116" s="369"/>
      <c r="E1116" s="369"/>
      <c r="F1116" s="369"/>
      <c r="G1116" s="219"/>
    </row>
    <row r="1117" spans="1:7" x14ac:dyDescent="0.2">
      <c r="A1117" s="387">
        <v>6174</v>
      </c>
      <c r="B1117" s="382">
        <v>5325</v>
      </c>
      <c r="C1117" s="375" t="s">
        <v>268</v>
      </c>
      <c r="D1117" s="380">
        <v>1570</v>
      </c>
      <c r="E1117" s="376">
        <v>1570</v>
      </c>
      <c r="F1117" s="380">
        <v>1570</v>
      </c>
      <c r="G1117" s="388">
        <f t="shared" si="19"/>
        <v>100</v>
      </c>
    </row>
    <row r="1118" spans="1:7" x14ac:dyDescent="0.2">
      <c r="A1118" s="218">
        <v>6174</v>
      </c>
      <c r="B1118" s="383"/>
      <c r="C1118" s="201" t="s">
        <v>267</v>
      </c>
      <c r="D1118" s="381">
        <v>1570</v>
      </c>
      <c r="E1118" s="377">
        <v>1570</v>
      </c>
      <c r="F1118" s="381">
        <v>1570</v>
      </c>
      <c r="G1118" s="389">
        <f t="shared" si="19"/>
        <v>100</v>
      </c>
    </row>
    <row r="1119" spans="1:7" x14ac:dyDescent="0.2">
      <c r="A1119" s="217"/>
      <c r="B1119" s="368"/>
      <c r="C1119" s="200"/>
      <c r="D1119" s="369"/>
      <c r="E1119" s="369"/>
      <c r="F1119" s="369"/>
      <c r="G1119" s="219"/>
    </row>
    <row r="1120" spans="1:7" x14ac:dyDescent="0.2">
      <c r="A1120" s="387">
        <v>6223</v>
      </c>
      <c r="B1120" s="382">
        <v>5137</v>
      </c>
      <c r="C1120" s="375" t="s">
        <v>266</v>
      </c>
      <c r="D1120" s="380">
        <v>35</v>
      </c>
      <c r="E1120" s="376">
        <v>35</v>
      </c>
      <c r="F1120" s="380">
        <v>0</v>
      </c>
      <c r="G1120" s="388">
        <f t="shared" si="19"/>
        <v>0</v>
      </c>
    </row>
    <row r="1121" spans="1:7" x14ac:dyDescent="0.2">
      <c r="A1121" s="217">
        <v>6223</v>
      </c>
      <c r="B1121" s="384">
        <v>5139</v>
      </c>
      <c r="C1121" s="200" t="s">
        <v>265</v>
      </c>
      <c r="D1121" s="385">
        <v>15</v>
      </c>
      <c r="E1121" s="362">
        <v>15</v>
      </c>
      <c r="F1121" s="385">
        <v>11.12724</v>
      </c>
      <c r="G1121" s="219">
        <f t="shared" si="19"/>
        <v>74.181600000000003</v>
      </c>
    </row>
    <row r="1122" spans="1:7" x14ac:dyDescent="0.2">
      <c r="A1122" s="217">
        <v>6223</v>
      </c>
      <c r="B1122" s="384">
        <v>5164</v>
      </c>
      <c r="C1122" s="200" t="s">
        <v>264</v>
      </c>
      <c r="D1122" s="385">
        <v>50</v>
      </c>
      <c r="E1122" s="362">
        <v>50</v>
      </c>
      <c r="F1122" s="385">
        <v>0</v>
      </c>
      <c r="G1122" s="219">
        <f t="shared" si="19"/>
        <v>0</v>
      </c>
    </row>
    <row r="1123" spans="1:7" x14ac:dyDescent="0.2">
      <c r="A1123" s="217">
        <v>6223</v>
      </c>
      <c r="B1123" s="384">
        <v>5166</v>
      </c>
      <c r="C1123" s="200" t="s">
        <v>263</v>
      </c>
      <c r="D1123" s="385">
        <v>1430</v>
      </c>
      <c r="E1123" s="362">
        <v>1330</v>
      </c>
      <c r="F1123" s="385">
        <v>0</v>
      </c>
      <c r="G1123" s="219">
        <f t="shared" si="19"/>
        <v>0</v>
      </c>
    </row>
    <row r="1124" spans="1:7" x14ac:dyDescent="0.2">
      <c r="A1124" s="217">
        <v>6223</v>
      </c>
      <c r="B1124" s="384">
        <v>5169</v>
      </c>
      <c r="C1124" s="200" t="s">
        <v>262</v>
      </c>
      <c r="D1124" s="385">
        <v>80</v>
      </c>
      <c r="E1124" s="362">
        <v>80</v>
      </c>
      <c r="F1124" s="385">
        <v>3.8663099999999999</v>
      </c>
      <c r="G1124" s="219">
        <f t="shared" si="19"/>
        <v>4.8328875</v>
      </c>
    </row>
    <row r="1125" spans="1:7" x14ac:dyDescent="0.2">
      <c r="A1125" s="217">
        <v>6223</v>
      </c>
      <c r="B1125" s="384">
        <v>5175</v>
      </c>
      <c r="C1125" s="200" t="s">
        <v>261</v>
      </c>
      <c r="D1125" s="385">
        <v>160</v>
      </c>
      <c r="E1125" s="362">
        <v>160</v>
      </c>
      <c r="F1125" s="385">
        <v>55.917449999999995</v>
      </c>
      <c r="G1125" s="219">
        <f t="shared" si="19"/>
        <v>34.948406249999998</v>
      </c>
    </row>
    <row r="1126" spans="1:7" x14ac:dyDescent="0.2">
      <c r="A1126" s="218">
        <v>6223</v>
      </c>
      <c r="B1126" s="383"/>
      <c r="C1126" s="201" t="s">
        <v>260</v>
      </c>
      <c r="D1126" s="381">
        <v>1770</v>
      </c>
      <c r="E1126" s="377">
        <v>1670</v>
      </c>
      <c r="F1126" s="381">
        <v>70.911000000000001</v>
      </c>
      <c r="G1126" s="389">
        <f t="shared" si="19"/>
        <v>4.2461676646706588</v>
      </c>
    </row>
    <row r="1127" spans="1:7" x14ac:dyDescent="0.2">
      <c r="A1127" s="217"/>
      <c r="B1127" s="368"/>
      <c r="C1127" s="200"/>
      <c r="D1127" s="369"/>
      <c r="E1127" s="369"/>
      <c r="F1127" s="369"/>
      <c r="G1127" s="219"/>
    </row>
    <row r="1128" spans="1:7" x14ac:dyDescent="0.2">
      <c r="A1128" s="387">
        <v>6310</v>
      </c>
      <c r="B1128" s="382">
        <v>5141</v>
      </c>
      <c r="C1128" s="375" t="s">
        <v>259</v>
      </c>
      <c r="D1128" s="380">
        <v>50500</v>
      </c>
      <c r="E1128" s="376">
        <v>29000</v>
      </c>
      <c r="F1128" s="380">
        <v>25277.092719999997</v>
      </c>
      <c r="G1128" s="388">
        <f t="shared" si="19"/>
        <v>87.16238868965516</v>
      </c>
    </row>
    <row r="1129" spans="1:7" x14ac:dyDescent="0.2">
      <c r="A1129" s="217">
        <v>6310</v>
      </c>
      <c r="B1129" s="384">
        <v>5147</v>
      </c>
      <c r="C1129" s="200" t="s">
        <v>258</v>
      </c>
      <c r="D1129" s="385">
        <v>4500</v>
      </c>
      <c r="E1129" s="362">
        <v>4500</v>
      </c>
      <c r="F1129" s="385">
        <v>4422.9166699999996</v>
      </c>
      <c r="G1129" s="219">
        <f t="shared" si="19"/>
        <v>98.287037111111104</v>
      </c>
    </row>
    <row r="1130" spans="1:7" x14ac:dyDescent="0.2">
      <c r="A1130" s="217">
        <v>6310</v>
      </c>
      <c r="B1130" s="384">
        <v>5163</v>
      </c>
      <c r="C1130" s="200" t="s">
        <v>257</v>
      </c>
      <c r="D1130" s="385">
        <v>500</v>
      </c>
      <c r="E1130" s="362">
        <v>500</v>
      </c>
      <c r="F1130" s="385">
        <v>209.10573000000002</v>
      </c>
      <c r="G1130" s="219">
        <f t="shared" si="19"/>
        <v>41.821146000000006</v>
      </c>
    </row>
    <row r="1131" spans="1:7" x14ac:dyDescent="0.2">
      <c r="A1131" s="218">
        <v>6310</v>
      </c>
      <c r="B1131" s="383"/>
      <c r="C1131" s="201" t="s">
        <v>111</v>
      </c>
      <c r="D1131" s="381">
        <v>55500</v>
      </c>
      <c r="E1131" s="377">
        <v>34000</v>
      </c>
      <c r="F1131" s="381">
        <v>29909.115119999995</v>
      </c>
      <c r="G1131" s="389">
        <f t="shared" si="19"/>
        <v>87.967985647058811</v>
      </c>
    </row>
    <row r="1132" spans="1:7" x14ac:dyDescent="0.2">
      <c r="A1132" s="217"/>
      <c r="B1132" s="368"/>
      <c r="C1132" s="200"/>
      <c r="D1132" s="369"/>
      <c r="E1132" s="369"/>
      <c r="F1132" s="369"/>
      <c r="G1132" s="219"/>
    </row>
    <row r="1133" spans="1:7" x14ac:dyDescent="0.2">
      <c r="A1133" s="387">
        <v>6320</v>
      </c>
      <c r="B1133" s="382">
        <v>5163</v>
      </c>
      <c r="C1133" s="375" t="s">
        <v>257</v>
      </c>
      <c r="D1133" s="380">
        <v>38000</v>
      </c>
      <c r="E1133" s="376">
        <v>36000</v>
      </c>
      <c r="F1133" s="380">
        <v>35977.205999999998</v>
      </c>
      <c r="G1133" s="388">
        <f t="shared" si="19"/>
        <v>99.936683333333335</v>
      </c>
    </row>
    <row r="1134" spans="1:7" x14ac:dyDescent="0.2">
      <c r="A1134" s="218">
        <v>6320</v>
      </c>
      <c r="B1134" s="383"/>
      <c r="C1134" s="201" t="s">
        <v>109</v>
      </c>
      <c r="D1134" s="381">
        <v>38000</v>
      </c>
      <c r="E1134" s="377">
        <v>36000</v>
      </c>
      <c r="F1134" s="381">
        <v>35977.205999999998</v>
      </c>
      <c r="G1134" s="389">
        <f t="shared" si="19"/>
        <v>99.936683333333335</v>
      </c>
    </row>
    <row r="1135" spans="1:7" x14ac:dyDescent="0.2">
      <c r="A1135" s="217"/>
      <c r="B1135" s="368"/>
      <c r="C1135" s="199"/>
      <c r="D1135" s="369"/>
      <c r="E1135" s="369"/>
      <c r="F1135" s="369"/>
      <c r="G1135" s="219"/>
    </row>
    <row r="1136" spans="1:7" x14ac:dyDescent="0.2">
      <c r="A1136" s="387">
        <v>6399</v>
      </c>
      <c r="B1136" s="382">
        <v>5362</v>
      </c>
      <c r="C1136" s="375" t="s">
        <v>256</v>
      </c>
      <c r="D1136" s="380">
        <v>39500</v>
      </c>
      <c r="E1136" s="376">
        <v>9101.93</v>
      </c>
      <c r="F1136" s="380">
        <v>-7527.8142099999995</v>
      </c>
      <c r="G1136" s="388">
        <f t="shared" si="19"/>
        <v>-82.705692199346728</v>
      </c>
    </row>
    <row r="1137" spans="1:8" x14ac:dyDescent="0.2">
      <c r="A1137" s="217">
        <v>6399</v>
      </c>
      <c r="B1137" s="384">
        <v>5365</v>
      </c>
      <c r="C1137" s="200" t="s">
        <v>1187</v>
      </c>
      <c r="D1137" s="385">
        <v>0</v>
      </c>
      <c r="E1137" s="362">
        <v>21632.45</v>
      </c>
      <c r="F1137" s="385">
        <v>21632.45</v>
      </c>
      <c r="G1137" s="219">
        <f t="shared" si="19"/>
        <v>100</v>
      </c>
    </row>
    <row r="1138" spans="1:8" x14ac:dyDescent="0.2">
      <c r="A1138" s="218">
        <v>6399</v>
      </c>
      <c r="B1138" s="383"/>
      <c r="C1138" s="201" t="s">
        <v>255</v>
      </c>
      <c r="D1138" s="381">
        <v>39500</v>
      </c>
      <c r="E1138" s="377">
        <v>30734.38</v>
      </c>
      <c r="F1138" s="381">
        <v>14104.63579</v>
      </c>
      <c r="G1138" s="389">
        <f t="shared" si="19"/>
        <v>45.89204594333772</v>
      </c>
    </row>
    <row r="1139" spans="1:8" x14ac:dyDescent="0.2">
      <c r="A1139" s="217"/>
      <c r="B1139" s="368"/>
      <c r="C1139" s="200"/>
      <c r="D1139" s="369"/>
      <c r="E1139" s="369"/>
      <c r="F1139" s="369"/>
      <c r="G1139" s="219"/>
    </row>
    <row r="1140" spans="1:8" ht="25.5" x14ac:dyDescent="0.2">
      <c r="A1140" s="387">
        <v>6402</v>
      </c>
      <c r="B1140" s="382">
        <v>5364</v>
      </c>
      <c r="C1140" s="375" t="s">
        <v>253</v>
      </c>
      <c r="D1140" s="380">
        <v>0</v>
      </c>
      <c r="E1140" s="376">
        <v>70373.430000000022</v>
      </c>
      <c r="F1140" s="380">
        <v>70255.173929999975</v>
      </c>
      <c r="G1140" s="388">
        <f t="shared" si="19"/>
        <v>99.831959206763059</v>
      </c>
    </row>
    <row r="1141" spans="1:8" x14ac:dyDescent="0.2">
      <c r="A1141" s="217">
        <v>6402</v>
      </c>
      <c r="B1141" s="384">
        <v>5366</v>
      </c>
      <c r="C1141" s="200" t="s">
        <v>254</v>
      </c>
      <c r="D1141" s="385">
        <v>0</v>
      </c>
      <c r="E1141" s="362">
        <v>1849.3400000000001</v>
      </c>
      <c r="F1141" s="385">
        <v>1849.3424999999997</v>
      </c>
      <c r="G1141" s="219">
        <f t="shared" si="19"/>
        <v>100.00013518336269</v>
      </c>
    </row>
    <row r="1142" spans="1:8" x14ac:dyDescent="0.2">
      <c r="A1142" s="217">
        <v>6402</v>
      </c>
      <c r="B1142" s="384">
        <v>5902</v>
      </c>
      <c r="C1142" s="200" t="s">
        <v>1188</v>
      </c>
      <c r="D1142" s="385">
        <v>0</v>
      </c>
      <c r="E1142" s="362">
        <v>30.5</v>
      </c>
      <c r="F1142" s="385">
        <v>30.383939999999999</v>
      </c>
      <c r="G1142" s="219">
        <f t="shared" si="19"/>
        <v>99.61947540983607</v>
      </c>
    </row>
    <row r="1143" spans="1:8" x14ac:dyDescent="0.2">
      <c r="A1143" s="218">
        <v>6402</v>
      </c>
      <c r="B1143" s="383"/>
      <c r="C1143" s="201" t="s">
        <v>106</v>
      </c>
      <c r="D1143" s="381">
        <v>0</v>
      </c>
      <c r="E1143" s="377">
        <v>72253.270000000019</v>
      </c>
      <c r="F1143" s="381">
        <v>72134.900369999974</v>
      </c>
      <c r="G1143" s="389">
        <f t="shared" si="19"/>
        <v>99.836174016760708</v>
      </c>
    </row>
    <row r="1144" spans="1:8" x14ac:dyDescent="0.2">
      <c r="A1144" s="217"/>
      <c r="B1144" s="368"/>
      <c r="C1144" s="200"/>
      <c r="D1144" s="369"/>
      <c r="E1144" s="369"/>
      <c r="F1144" s="369"/>
      <c r="G1144" s="219"/>
    </row>
    <row r="1145" spans="1:8" ht="25.5" x14ac:dyDescent="0.2">
      <c r="A1145" s="387">
        <v>6409</v>
      </c>
      <c r="B1145" s="382">
        <v>5364</v>
      </c>
      <c r="C1145" s="375" t="s">
        <v>253</v>
      </c>
      <c r="D1145" s="380">
        <v>0</v>
      </c>
      <c r="E1145" s="376">
        <v>129.57999999999998</v>
      </c>
      <c r="F1145" s="380">
        <v>114.57415</v>
      </c>
      <c r="G1145" s="388">
        <f t="shared" si="19"/>
        <v>88.419624942120706</v>
      </c>
    </row>
    <row r="1146" spans="1:8" x14ac:dyDescent="0.2">
      <c r="A1146" s="217">
        <v>6409</v>
      </c>
      <c r="B1146" s="384">
        <v>5366</v>
      </c>
      <c r="C1146" s="200" t="s">
        <v>254</v>
      </c>
      <c r="D1146" s="385">
        <v>0</v>
      </c>
      <c r="E1146" s="362">
        <v>1171.55</v>
      </c>
      <c r="F1146" s="385">
        <v>1171.5270599999999</v>
      </c>
      <c r="G1146" s="219">
        <f t="shared" si="19"/>
        <v>99.998041910289786</v>
      </c>
    </row>
    <row r="1147" spans="1:8" x14ac:dyDescent="0.2">
      <c r="A1147" s="217">
        <v>6409</v>
      </c>
      <c r="B1147" s="384">
        <v>5901</v>
      </c>
      <c r="C1147" s="200" t="s">
        <v>252</v>
      </c>
      <c r="D1147" s="385">
        <v>30000</v>
      </c>
      <c r="E1147" s="362">
        <v>117467.64000000001</v>
      </c>
      <c r="F1147" s="385">
        <v>0</v>
      </c>
      <c r="G1147" s="219">
        <f t="shared" si="19"/>
        <v>0</v>
      </c>
    </row>
    <row r="1148" spans="1:8" x14ac:dyDescent="0.2">
      <c r="A1148" s="217">
        <v>6409</v>
      </c>
      <c r="B1148" s="384">
        <v>5909</v>
      </c>
      <c r="C1148" s="200" t="s">
        <v>251</v>
      </c>
      <c r="D1148" s="385">
        <v>0</v>
      </c>
      <c r="E1148" s="362">
        <v>9005.7199999999975</v>
      </c>
      <c r="F1148" s="385">
        <v>1855.3218500000003</v>
      </c>
      <c r="G1148" s="219">
        <f t="shared" si="19"/>
        <v>20.601593764851682</v>
      </c>
    </row>
    <row r="1149" spans="1:8" x14ac:dyDescent="0.2">
      <c r="A1149" s="218">
        <v>6409</v>
      </c>
      <c r="B1149" s="383"/>
      <c r="C1149" s="201" t="s">
        <v>103</v>
      </c>
      <c r="D1149" s="381">
        <v>30000</v>
      </c>
      <c r="E1149" s="377">
        <v>127774.49000000002</v>
      </c>
      <c r="F1149" s="381">
        <v>3141.4230600000001</v>
      </c>
      <c r="G1149" s="389">
        <f t="shared" si="19"/>
        <v>2.4585682635086235</v>
      </c>
    </row>
    <row r="1150" spans="1:8" s="183" customFormat="1" x14ac:dyDescent="0.2">
      <c r="A1150" s="128"/>
      <c r="B1150" s="118"/>
      <c r="C1150" s="200"/>
      <c r="D1150" s="199"/>
      <c r="E1150" s="199"/>
      <c r="F1150" s="199"/>
      <c r="G1150" s="198"/>
    </row>
    <row r="1151" spans="1:8" s="95" customFormat="1" x14ac:dyDescent="0.2">
      <c r="A1151" s="1046" t="s">
        <v>181</v>
      </c>
      <c r="B1151" s="1047"/>
      <c r="C1151" s="1047"/>
      <c r="D1151" s="207">
        <v>656029</v>
      </c>
      <c r="E1151" s="378">
        <v>805203.08</v>
      </c>
      <c r="F1151" s="207">
        <v>623793.88413000002</v>
      </c>
      <c r="G1151" s="390">
        <f t="shared" si="19"/>
        <v>77.470379786674442</v>
      </c>
      <c r="H1151"/>
    </row>
    <row r="1152" spans="1:8" s="95" customFormat="1" x14ac:dyDescent="0.2">
      <c r="A1152" s="132"/>
      <c r="B1152" s="131"/>
      <c r="C1152" s="216"/>
      <c r="D1152" s="130"/>
      <c r="E1152" s="130"/>
      <c r="F1152" s="130"/>
      <c r="G1152" s="129"/>
      <c r="H1152"/>
    </row>
    <row r="1153" spans="1:8" s="95" customFormat="1" x14ac:dyDescent="0.2">
      <c r="A1153" s="128">
        <v>6330</v>
      </c>
      <c r="B1153" s="127" t="s">
        <v>250</v>
      </c>
      <c r="C1153" s="162" t="s">
        <v>249</v>
      </c>
      <c r="D1153" s="125">
        <v>0</v>
      </c>
      <c r="E1153" s="125">
        <v>0</v>
      </c>
      <c r="F1153" s="215">
        <v>9648.27</v>
      </c>
      <c r="G1153" s="124">
        <v>0</v>
      </c>
      <c r="H1153"/>
    </row>
    <row r="1154" spans="1:8" s="95" customFormat="1" x14ac:dyDescent="0.2">
      <c r="A1154" s="128">
        <v>6330</v>
      </c>
      <c r="B1154" s="127" t="s">
        <v>248</v>
      </c>
      <c r="C1154" s="162" t="s">
        <v>245</v>
      </c>
      <c r="D1154" s="125">
        <v>0</v>
      </c>
      <c r="E1154" s="125">
        <v>0</v>
      </c>
      <c r="F1154" s="215">
        <v>14563224.65697</v>
      </c>
      <c r="G1154" s="124">
        <v>0</v>
      </c>
      <c r="H1154"/>
    </row>
    <row r="1155" spans="1:8" s="95" customFormat="1" x14ac:dyDescent="0.2">
      <c r="A1155" s="128">
        <v>6330</v>
      </c>
      <c r="B1155" s="127" t="s">
        <v>247</v>
      </c>
      <c r="C1155" s="162" t="s">
        <v>246</v>
      </c>
      <c r="D1155" s="125">
        <v>0</v>
      </c>
      <c r="E1155" s="125">
        <v>0</v>
      </c>
      <c r="F1155" s="215">
        <v>25443.33</v>
      </c>
      <c r="G1155" s="124">
        <v>0</v>
      </c>
      <c r="H1155"/>
    </row>
    <row r="1156" spans="1:8" s="95" customFormat="1" ht="13.5" thickBot="1" x14ac:dyDescent="0.25">
      <c r="A1156" s="1048" t="s">
        <v>245</v>
      </c>
      <c r="B1156" s="1049"/>
      <c r="C1156" s="1050"/>
      <c r="D1156" s="155">
        <v>0</v>
      </c>
      <c r="E1156" s="155">
        <v>0</v>
      </c>
      <c r="F1156" s="214">
        <v>14598316.25697</v>
      </c>
      <c r="G1156" s="154">
        <v>0</v>
      </c>
      <c r="H1156"/>
    </row>
    <row r="1157" spans="1:8" s="183" customFormat="1" x14ac:dyDescent="0.2">
      <c r="A1157" s="367"/>
      <c r="B1157" s="367"/>
      <c r="C1157" s="184"/>
    </row>
    <row r="1158" spans="1:8" s="183" customFormat="1" x14ac:dyDescent="0.2">
      <c r="A1158" s="367"/>
      <c r="B1158" s="367"/>
      <c r="C1158" s="184"/>
    </row>
    <row r="1159" spans="1:8" s="183" customFormat="1" x14ac:dyDescent="0.2">
      <c r="A1159" s="367"/>
      <c r="B1159" s="367"/>
      <c r="C1159" s="184"/>
    </row>
    <row r="1160" spans="1:8" s="183" customFormat="1" x14ac:dyDescent="0.2">
      <c r="A1160" s="367"/>
      <c r="B1160" s="367"/>
      <c r="C1160" s="184"/>
    </row>
    <row r="1161" spans="1:8" s="186" customFormat="1" ht="18" customHeight="1" x14ac:dyDescent="0.2">
      <c r="A1161" s="174" t="s">
        <v>3</v>
      </c>
      <c r="B1161" s="318"/>
      <c r="C1161" s="213"/>
      <c r="D1161" s="172"/>
      <c r="E1161" s="172"/>
      <c r="F1161" s="172"/>
      <c r="H1161" s="185"/>
    </row>
    <row r="1162" spans="1:8" s="186" customFormat="1" ht="12.75" customHeight="1" thickBot="1" x14ac:dyDescent="0.25">
      <c r="A1162" s="318"/>
      <c r="B1162" s="318"/>
      <c r="C1162" s="213"/>
      <c r="D1162" s="172"/>
      <c r="E1162" s="172"/>
      <c r="F1162" s="172"/>
      <c r="G1162" s="212" t="s">
        <v>2</v>
      </c>
      <c r="H1162" s="185"/>
    </row>
    <row r="1163" spans="1:8" s="95" customFormat="1" ht="39" customHeight="1" thickBot="1" x14ac:dyDescent="0.25">
      <c r="A1163" s="167" t="s">
        <v>89</v>
      </c>
      <c r="B1163" s="166" t="s">
        <v>88</v>
      </c>
      <c r="C1163" s="166" t="s">
        <v>87</v>
      </c>
      <c r="D1163" s="165" t="s">
        <v>86</v>
      </c>
      <c r="E1163" s="165" t="s">
        <v>85</v>
      </c>
      <c r="F1163" s="165" t="s">
        <v>1</v>
      </c>
      <c r="G1163" s="164" t="s">
        <v>84</v>
      </c>
      <c r="H1163" s="161"/>
    </row>
    <row r="1164" spans="1:8" x14ac:dyDescent="0.2">
      <c r="A1164" s="217">
        <v>1037</v>
      </c>
      <c r="B1164" s="384">
        <v>6319</v>
      </c>
      <c r="C1164" s="200" t="s">
        <v>212</v>
      </c>
      <c r="D1164" s="385">
        <v>0</v>
      </c>
      <c r="E1164" s="362">
        <v>1486.56</v>
      </c>
      <c r="F1164" s="385">
        <v>1486.558</v>
      </c>
      <c r="G1164" s="219">
        <f t="shared" ref="G1164:G1231" si="20">F1164/E1164*100</f>
        <v>99.999865461199008</v>
      </c>
    </row>
    <row r="1165" spans="1:8" x14ac:dyDescent="0.2">
      <c r="A1165" s="218">
        <v>1037</v>
      </c>
      <c r="B1165" s="383"/>
      <c r="C1165" s="201" t="s">
        <v>244</v>
      </c>
      <c r="D1165" s="381">
        <v>0</v>
      </c>
      <c r="E1165" s="377">
        <v>1486.56</v>
      </c>
      <c r="F1165" s="381">
        <v>1486.558</v>
      </c>
      <c r="G1165" s="389">
        <f t="shared" si="20"/>
        <v>99.999865461199008</v>
      </c>
    </row>
    <row r="1166" spans="1:8" x14ac:dyDescent="0.2">
      <c r="A1166" s="217"/>
      <c r="B1166" s="368"/>
      <c r="C1166" s="200"/>
      <c r="D1166" s="369"/>
      <c r="E1166" s="369"/>
      <c r="F1166" s="369"/>
      <c r="G1166" s="219"/>
    </row>
    <row r="1167" spans="1:8" s="95" customFormat="1" x14ac:dyDescent="0.2">
      <c r="A1167" s="1046" t="s">
        <v>243</v>
      </c>
      <c r="B1167" s="1047"/>
      <c r="C1167" s="1047"/>
      <c r="D1167" s="207">
        <v>0</v>
      </c>
      <c r="E1167" s="379">
        <v>1486.56</v>
      </c>
      <c r="F1167" s="386">
        <v>1486.558</v>
      </c>
      <c r="G1167" s="390">
        <f t="shared" ref="G1167" si="21">F1167/E1167*100</f>
        <v>99.999865461199008</v>
      </c>
      <c r="H1167"/>
    </row>
    <row r="1168" spans="1:8" s="95" customFormat="1" x14ac:dyDescent="0.2">
      <c r="A1168" s="211"/>
      <c r="B1168" s="161"/>
      <c r="C1168" s="210"/>
      <c r="D1168" s="160"/>
      <c r="E1168" s="160"/>
      <c r="F1168" s="160"/>
      <c r="G1168" s="209"/>
      <c r="H1168"/>
    </row>
    <row r="1169" spans="1:7" x14ac:dyDescent="0.2">
      <c r="A1169" s="387">
        <v>2115</v>
      </c>
      <c r="B1169" s="382">
        <v>6351</v>
      </c>
      <c r="C1169" s="375" t="s">
        <v>202</v>
      </c>
      <c r="D1169" s="380">
        <v>450</v>
      </c>
      <c r="E1169" s="376">
        <v>450</v>
      </c>
      <c r="F1169" s="380">
        <v>450</v>
      </c>
      <c r="G1169" s="388">
        <f t="shared" si="20"/>
        <v>100</v>
      </c>
    </row>
    <row r="1170" spans="1:7" x14ac:dyDescent="0.2">
      <c r="A1170" s="218">
        <v>2115</v>
      </c>
      <c r="B1170" s="383"/>
      <c r="C1170" s="201" t="s">
        <v>165</v>
      </c>
      <c r="D1170" s="381">
        <v>450</v>
      </c>
      <c r="E1170" s="377">
        <v>450</v>
      </c>
      <c r="F1170" s="381">
        <v>450</v>
      </c>
      <c r="G1170" s="389">
        <f t="shared" si="20"/>
        <v>100</v>
      </c>
    </row>
    <row r="1171" spans="1:7" x14ac:dyDescent="0.2">
      <c r="A1171" s="217"/>
      <c r="B1171" s="368"/>
      <c r="C1171" s="200"/>
      <c r="D1171" s="369"/>
      <c r="E1171" s="369"/>
      <c r="F1171" s="369"/>
      <c r="G1171" s="219"/>
    </row>
    <row r="1172" spans="1:7" x14ac:dyDescent="0.2">
      <c r="A1172" s="387">
        <v>2141</v>
      </c>
      <c r="B1172" s="382">
        <v>6119</v>
      </c>
      <c r="C1172" s="375" t="s">
        <v>186</v>
      </c>
      <c r="D1172" s="380">
        <v>0</v>
      </c>
      <c r="E1172" s="376">
        <v>239</v>
      </c>
      <c r="F1172" s="380">
        <v>0</v>
      </c>
      <c r="G1172" s="388">
        <f t="shared" si="20"/>
        <v>0</v>
      </c>
    </row>
    <row r="1173" spans="1:7" x14ac:dyDescent="0.2">
      <c r="A1173" s="217">
        <v>2141</v>
      </c>
      <c r="B1173" s="384">
        <v>6122</v>
      </c>
      <c r="C1173" s="200" t="s">
        <v>184</v>
      </c>
      <c r="D1173" s="385">
        <v>0</v>
      </c>
      <c r="E1173" s="362">
        <v>145.38</v>
      </c>
      <c r="F1173" s="385">
        <v>145.38</v>
      </c>
      <c r="G1173" s="219">
        <f t="shared" si="20"/>
        <v>100</v>
      </c>
    </row>
    <row r="1174" spans="1:7" x14ac:dyDescent="0.2">
      <c r="A1174" s="218">
        <v>2141</v>
      </c>
      <c r="B1174" s="383"/>
      <c r="C1174" s="201" t="s">
        <v>379</v>
      </c>
      <c r="D1174" s="381">
        <v>0</v>
      </c>
      <c r="E1174" s="377">
        <v>384.38</v>
      </c>
      <c r="F1174" s="381">
        <v>145.38</v>
      </c>
      <c r="G1174" s="389">
        <f t="shared" si="20"/>
        <v>37.821947031583328</v>
      </c>
    </row>
    <row r="1175" spans="1:7" x14ac:dyDescent="0.2">
      <c r="A1175" s="217"/>
      <c r="B1175" s="368"/>
      <c r="C1175" s="200"/>
      <c r="D1175" s="369"/>
      <c r="E1175" s="369"/>
      <c r="F1175" s="369"/>
      <c r="G1175" s="219"/>
    </row>
    <row r="1176" spans="1:7" x14ac:dyDescent="0.2">
      <c r="A1176" s="387">
        <v>2143</v>
      </c>
      <c r="B1176" s="382">
        <v>6119</v>
      </c>
      <c r="C1176" s="375" t="s">
        <v>186</v>
      </c>
      <c r="D1176" s="380">
        <v>0</v>
      </c>
      <c r="E1176" s="376">
        <v>584</v>
      </c>
      <c r="F1176" s="380">
        <v>584</v>
      </c>
      <c r="G1176" s="388">
        <f t="shared" si="20"/>
        <v>100</v>
      </c>
    </row>
    <row r="1177" spans="1:7" x14ac:dyDescent="0.2">
      <c r="A1177" s="217">
        <v>2143</v>
      </c>
      <c r="B1177" s="384">
        <v>6122</v>
      </c>
      <c r="C1177" s="200" t="s">
        <v>184</v>
      </c>
      <c r="D1177" s="385">
        <v>0</v>
      </c>
      <c r="E1177" s="362">
        <v>1522.56</v>
      </c>
      <c r="F1177" s="385">
        <v>1522.3666000000001</v>
      </c>
      <c r="G1177" s="219">
        <f t="shared" si="20"/>
        <v>99.987297709121492</v>
      </c>
    </row>
    <row r="1178" spans="1:7" x14ac:dyDescent="0.2">
      <c r="A1178" s="217">
        <v>2143</v>
      </c>
      <c r="B1178" s="384">
        <v>6202</v>
      </c>
      <c r="C1178" s="200" t="s">
        <v>241</v>
      </c>
      <c r="D1178" s="385">
        <v>0</v>
      </c>
      <c r="E1178" s="362">
        <v>8750</v>
      </c>
      <c r="F1178" s="385">
        <v>8750</v>
      </c>
      <c r="G1178" s="219">
        <f t="shared" si="20"/>
        <v>100</v>
      </c>
    </row>
    <row r="1179" spans="1:7" x14ac:dyDescent="0.2">
      <c r="A1179" s="217">
        <v>2143</v>
      </c>
      <c r="B1179" s="384">
        <v>6312</v>
      </c>
      <c r="C1179" s="200" t="s">
        <v>240</v>
      </c>
      <c r="D1179" s="385">
        <v>0</v>
      </c>
      <c r="E1179" s="362">
        <v>846.16</v>
      </c>
      <c r="F1179" s="385">
        <v>531.91423999999995</v>
      </c>
      <c r="G1179" s="219">
        <f t="shared" si="20"/>
        <v>62.862134820837667</v>
      </c>
    </row>
    <row r="1180" spans="1:7" x14ac:dyDescent="0.2">
      <c r="A1180" s="217">
        <v>2143</v>
      </c>
      <c r="B1180" s="384">
        <v>6313</v>
      </c>
      <c r="C1180" s="200" t="s">
        <v>218</v>
      </c>
      <c r="D1180" s="385">
        <v>0</v>
      </c>
      <c r="E1180" s="362">
        <v>752</v>
      </c>
      <c r="F1180" s="385">
        <v>345.2</v>
      </c>
      <c r="G1180" s="219">
        <f t="shared" si="20"/>
        <v>45.904255319148938</v>
      </c>
    </row>
    <row r="1181" spans="1:7" x14ac:dyDescent="0.2">
      <c r="A1181" s="217">
        <v>2143</v>
      </c>
      <c r="B1181" s="384">
        <v>6321</v>
      </c>
      <c r="C1181" s="200" t="s">
        <v>200</v>
      </c>
      <c r="D1181" s="385">
        <v>0</v>
      </c>
      <c r="E1181" s="362">
        <v>209.2</v>
      </c>
      <c r="F1181" s="385">
        <v>104.6</v>
      </c>
      <c r="G1181" s="219">
        <f t="shared" si="20"/>
        <v>50</v>
      </c>
    </row>
    <row r="1182" spans="1:7" x14ac:dyDescent="0.2">
      <c r="A1182" s="217">
        <v>2143</v>
      </c>
      <c r="B1182" s="384">
        <v>6322</v>
      </c>
      <c r="C1182" s="200" t="s">
        <v>193</v>
      </c>
      <c r="D1182" s="385">
        <v>0</v>
      </c>
      <c r="E1182" s="362">
        <v>7738.7</v>
      </c>
      <c r="F1182" s="385">
        <v>3959.8993900000005</v>
      </c>
      <c r="G1182" s="219">
        <f t="shared" si="20"/>
        <v>51.170085285642294</v>
      </c>
    </row>
    <row r="1183" spans="1:7" x14ac:dyDescent="0.2">
      <c r="A1183" s="217">
        <v>2143</v>
      </c>
      <c r="B1183" s="384">
        <v>6329</v>
      </c>
      <c r="C1183" s="200" t="s">
        <v>188</v>
      </c>
      <c r="D1183" s="385">
        <v>3000</v>
      </c>
      <c r="E1183" s="362">
        <v>0</v>
      </c>
      <c r="F1183" s="385">
        <v>0</v>
      </c>
      <c r="G1183" s="391" t="s">
        <v>205</v>
      </c>
    </row>
    <row r="1184" spans="1:7" x14ac:dyDescent="0.2">
      <c r="A1184" s="217">
        <v>2143</v>
      </c>
      <c r="B1184" s="384">
        <v>6341</v>
      </c>
      <c r="C1184" s="200" t="s">
        <v>192</v>
      </c>
      <c r="D1184" s="385">
        <v>0</v>
      </c>
      <c r="E1184" s="362">
        <v>147.25</v>
      </c>
      <c r="F1184" s="385">
        <v>147.25</v>
      </c>
      <c r="G1184" s="219">
        <f t="shared" si="20"/>
        <v>100</v>
      </c>
    </row>
    <row r="1185" spans="1:7" x14ac:dyDescent="0.2">
      <c r="A1185" s="217">
        <v>2143</v>
      </c>
      <c r="B1185" s="384">
        <v>6349</v>
      </c>
      <c r="C1185" s="200" t="s">
        <v>222</v>
      </c>
      <c r="D1185" s="385">
        <v>0</v>
      </c>
      <c r="E1185" s="362">
        <v>14000</v>
      </c>
      <c r="F1185" s="385">
        <v>0</v>
      </c>
      <c r="G1185" s="219">
        <f t="shared" si="20"/>
        <v>0</v>
      </c>
    </row>
    <row r="1186" spans="1:7" x14ac:dyDescent="0.2">
      <c r="A1186" s="218">
        <v>2143</v>
      </c>
      <c r="B1186" s="383"/>
      <c r="C1186" s="201" t="s">
        <v>0</v>
      </c>
      <c r="D1186" s="381">
        <v>3000</v>
      </c>
      <c r="E1186" s="377">
        <v>34549.869999999995</v>
      </c>
      <c r="F1186" s="381">
        <v>15945.230230000003</v>
      </c>
      <c r="G1186" s="389">
        <f t="shared" si="20"/>
        <v>46.151346531839351</v>
      </c>
    </row>
    <row r="1187" spans="1:7" x14ac:dyDescent="0.2">
      <c r="A1187" s="217"/>
      <c r="B1187" s="368"/>
      <c r="C1187" s="200"/>
      <c r="D1187" s="369"/>
      <c r="E1187" s="369"/>
      <c r="F1187" s="369"/>
      <c r="G1187" s="219"/>
    </row>
    <row r="1188" spans="1:7" x14ac:dyDescent="0.2">
      <c r="A1188" s="387">
        <v>2212</v>
      </c>
      <c r="B1188" s="382">
        <v>6121</v>
      </c>
      <c r="C1188" s="375" t="s">
        <v>185</v>
      </c>
      <c r="D1188" s="380">
        <v>355450</v>
      </c>
      <c r="E1188" s="376">
        <v>74984.639999999999</v>
      </c>
      <c r="F1188" s="380">
        <v>3559.5282200000001</v>
      </c>
      <c r="G1188" s="388">
        <f t="shared" si="20"/>
        <v>4.7470098142766304</v>
      </c>
    </row>
    <row r="1189" spans="1:7" x14ac:dyDescent="0.2">
      <c r="A1189" s="217">
        <v>2212</v>
      </c>
      <c r="B1189" s="384">
        <v>6130</v>
      </c>
      <c r="C1189" s="200" t="s">
        <v>190</v>
      </c>
      <c r="D1189" s="385">
        <v>10000</v>
      </c>
      <c r="E1189" s="362">
        <v>12435.3</v>
      </c>
      <c r="F1189" s="385">
        <v>7800.0950000000003</v>
      </c>
      <c r="G1189" s="219">
        <f t="shared" si="20"/>
        <v>62.72542680916424</v>
      </c>
    </row>
    <row r="1190" spans="1:7" x14ac:dyDescent="0.2">
      <c r="A1190" s="217">
        <v>2212</v>
      </c>
      <c r="B1190" s="384">
        <v>6351</v>
      </c>
      <c r="C1190" s="200" t="s">
        <v>202</v>
      </c>
      <c r="D1190" s="385">
        <v>41083</v>
      </c>
      <c r="E1190" s="362">
        <v>64756.800000000003</v>
      </c>
      <c r="F1190" s="385">
        <v>61183</v>
      </c>
      <c r="G1190" s="219">
        <f t="shared" si="20"/>
        <v>94.481197341437493</v>
      </c>
    </row>
    <row r="1191" spans="1:7" x14ac:dyDescent="0.2">
      <c r="A1191" s="218">
        <v>2212</v>
      </c>
      <c r="B1191" s="383"/>
      <c r="C1191" s="201" t="s">
        <v>164</v>
      </c>
      <c r="D1191" s="381">
        <v>406533</v>
      </c>
      <c r="E1191" s="377">
        <v>152176.74</v>
      </c>
      <c r="F1191" s="381">
        <v>72542.623220000009</v>
      </c>
      <c r="G1191" s="389">
        <f t="shared" si="20"/>
        <v>47.6699811153794</v>
      </c>
    </row>
    <row r="1192" spans="1:7" x14ac:dyDescent="0.2">
      <c r="A1192" s="217"/>
      <c r="B1192" s="368"/>
      <c r="C1192" s="200"/>
      <c r="D1192" s="369"/>
      <c r="E1192" s="369"/>
      <c r="F1192" s="369"/>
      <c r="G1192" s="219"/>
    </row>
    <row r="1193" spans="1:7" x14ac:dyDescent="0.2">
      <c r="A1193" s="387">
        <v>2219</v>
      </c>
      <c r="B1193" s="382">
        <v>6341</v>
      </c>
      <c r="C1193" s="375" t="s">
        <v>192</v>
      </c>
      <c r="D1193" s="380">
        <v>14500</v>
      </c>
      <c r="E1193" s="376">
        <v>23701</v>
      </c>
      <c r="F1193" s="380">
        <v>3493.9378500000003</v>
      </c>
      <c r="G1193" s="388">
        <f t="shared" si="20"/>
        <v>14.741731783469053</v>
      </c>
    </row>
    <row r="1194" spans="1:7" x14ac:dyDescent="0.2">
      <c r="A1194" s="218">
        <v>2219</v>
      </c>
      <c r="B1194" s="383"/>
      <c r="C1194" s="201" t="s">
        <v>239</v>
      </c>
      <c r="D1194" s="381">
        <v>14500</v>
      </c>
      <c r="E1194" s="377">
        <v>23701</v>
      </c>
      <c r="F1194" s="381">
        <v>3493.9378500000003</v>
      </c>
      <c r="G1194" s="389">
        <f t="shared" si="20"/>
        <v>14.741731783469053</v>
      </c>
    </row>
    <row r="1195" spans="1:7" x14ac:dyDescent="0.2">
      <c r="A1195" s="217"/>
      <c r="B1195" s="368"/>
      <c r="C1195" s="200"/>
      <c r="D1195" s="369"/>
      <c r="E1195" s="369"/>
      <c r="F1195" s="369"/>
      <c r="G1195" s="219"/>
    </row>
    <row r="1196" spans="1:7" x14ac:dyDescent="0.2">
      <c r="A1196" s="387">
        <v>2241</v>
      </c>
      <c r="B1196" s="382">
        <v>6122</v>
      </c>
      <c r="C1196" s="375" t="s">
        <v>184</v>
      </c>
      <c r="D1196" s="380">
        <v>0</v>
      </c>
      <c r="E1196" s="376">
        <v>228</v>
      </c>
      <c r="F1196" s="380">
        <v>227.56711999999999</v>
      </c>
      <c r="G1196" s="388">
        <f t="shared" si="20"/>
        <v>99.810140350877191</v>
      </c>
    </row>
    <row r="1197" spans="1:7" x14ac:dyDescent="0.2">
      <c r="A1197" s="217">
        <v>2241</v>
      </c>
      <c r="B1197" s="384">
        <v>6315</v>
      </c>
      <c r="C1197" s="200" t="s">
        <v>1189</v>
      </c>
      <c r="D1197" s="385">
        <v>750</v>
      </c>
      <c r="E1197" s="362">
        <v>750</v>
      </c>
      <c r="F1197" s="385">
        <v>750</v>
      </c>
      <c r="G1197" s="219">
        <f t="shared" si="20"/>
        <v>100</v>
      </c>
    </row>
    <row r="1198" spans="1:7" x14ac:dyDescent="0.2">
      <c r="A1198" s="218">
        <v>2241</v>
      </c>
      <c r="B1198" s="383"/>
      <c r="C1198" s="201" t="s">
        <v>373</v>
      </c>
      <c r="D1198" s="381">
        <v>750</v>
      </c>
      <c r="E1198" s="377">
        <v>978</v>
      </c>
      <c r="F1198" s="381">
        <v>977.56711999999993</v>
      </c>
      <c r="G1198" s="389">
        <f t="shared" si="20"/>
        <v>99.955738241308794</v>
      </c>
    </row>
    <row r="1199" spans="1:7" x14ac:dyDescent="0.2">
      <c r="A1199" s="217"/>
      <c r="B1199" s="368"/>
      <c r="C1199" s="200"/>
      <c r="D1199" s="369"/>
      <c r="E1199" s="369"/>
      <c r="F1199" s="369"/>
      <c r="G1199" s="219"/>
    </row>
    <row r="1200" spans="1:7" x14ac:dyDescent="0.2">
      <c r="A1200" s="387">
        <v>2251</v>
      </c>
      <c r="B1200" s="382">
        <v>6121</v>
      </c>
      <c r="C1200" s="375" t="s">
        <v>185</v>
      </c>
      <c r="D1200" s="380">
        <v>10100</v>
      </c>
      <c r="E1200" s="376">
        <v>55195.5</v>
      </c>
      <c r="F1200" s="380">
        <v>28653.671320000001</v>
      </c>
      <c r="G1200" s="388">
        <f t="shared" si="20"/>
        <v>51.913056897754352</v>
      </c>
    </row>
    <row r="1201" spans="1:15" x14ac:dyDescent="0.2">
      <c r="A1201" s="217">
        <v>2251</v>
      </c>
      <c r="B1201" s="384">
        <v>6122</v>
      </c>
      <c r="C1201" s="200" t="s">
        <v>184</v>
      </c>
      <c r="D1201" s="385">
        <v>0</v>
      </c>
      <c r="E1201" s="362">
        <v>25</v>
      </c>
      <c r="F1201" s="385">
        <v>0</v>
      </c>
      <c r="G1201" s="219">
        <f t="shared" si="20"/>
        <v>0</v>
      </c>
    </row>
    <row r="1202" spans="1:15" x14ac:dyDescent="0.2">
      <c r="A1202" s="217">
        <v>2251</v>
      </c>
      <c r="B1202" s="384">
        <v>6130</v>
      </c>
      <c r="C1202" s="200" t="s">
        <v>190</v>
      </c>
      <c r="D1202" s="385">
        <v>30</v>
      </c>
      <c r="E1202" s="362">
        <v>56.7</v>
      </c>
      <c r="F1202" s="385">
        <v>0</v>
      </c>
      <c r="G1202" s="219">
        <f t="shared" si="20"/>
        <v>0</v>
      </c>
    </row>
    <row r="1203" spans="1:15" x14ac:dyDescent="0.2">
      <c r="A1203" s="217">
        <v>2251</v>
      </c>
      <c r="B1203" s="384">
        <v>6201</v>
      </c>
      <c r="C1203" s="200" t="s">
        <v>214</v>
      </c>
      <c r="D1203" s="385">
        <v>17258</v>
      </c>
      <c r="E1203" s="362">
        <v>17258</v>
      </c>
      <c r="F1203" s="385">
        <v>17258</v>
      </c>
      <c r="G1203" s="219">
        <f t="shared" si="20"/>
        <v>100</v>
      </c>
    </row>
    <row r="1204" spans="1:15" x14ac:dyDescent="0.2">
      <c r="A1204" s="217">
        <v>2251</v>
      </c>
      <c r="B1204" s="384">
        <v>6313</v>
      </c>
      <c r="C1204" s="200" t="s">
        <v>218</v>
      </c>
      <c r="D1204" s="385">
        <v>2000</v>
      </c>
      <c r="E1204" s="362">
        <v>6300</v>
      </c>
      <c r="F1204" s="385">
        <v>6300</v>
      </c>
      <c r="G1204" s="219">
        <f t="shared" si="20"/>
        <v>100</v>
      </c>
    </row>
    <row r="1205" spans="1:15" x14ac:dyDescent="0.2">
      <c r="A1205" s="218">
        <v>2251</v>
      </c>
      <c r="B1205" s="383"/>
      <c r="C1205" s="201" t="s">
        <v>160</v>
      </c>
      <c r="D1205" s="381">
        <v>29388</v>
      </c>
      <c r="E1205" s="377">
        <v>78835.199999999997</v>
      </c>
      <c r="F1205" s="381">
        <v>52211.671320000001</v>
      </c>
      <c r="G1205" s="389">
        <f t="shared" si="20"/>
        <v>66.228881667072585</v>
      </c>
    </row>
    <row r="1206" spans="1:15" x14ac:dyDescent="0.2">
      <c r="A1206" s="217"/>
      <c r="B1206" s="368"/>
      <c r="C1206" s="200"/>
      <c r="D1206" s="369"/>
      <c r="E1206" s="369"/>
      <c r="F1206" s="369"/>
      <c r="G1206" s="219"/>
    </row>
    <row r="1207" spans="1:15" x14ac:dyDescent="0.2">
      <c r="A1207" s="387">
        <v>2299</v>
      </c>
      <c r="B1207" s="382">
        <v>6313</v>
      </c>
      <c r="C1207" s="375" t="s">
        <v>218</v>
      </c>
      <c r="D1207" s="380">
        <v>0</v>
      </c>
      <c r="E1207" s="376">
        <v>300</v>
      </c>
      <c r="F1207" s="380">
        <v>298</v>
      </c>
      <c r="G1207" s="388">
        <f t="shared" si="20"/>
        <v>99.333333333333329</v>
      </c>
    </row>
    <row r="1208" spans="1:15" x14ac:dyDescent="0.2">
      <c r="A1208" s="218">
        <v>2299</v>
      </c>
      <c r="B1208" s="383"/>
      <c r="C1208" s="201" t="s">
        <v>238</v>
      </c>
      <c r="D1208" s="381">
        <v>0</v>
      </c>
      <c r="E1208" s="377">
        <v>300</v>
      </c>
      <c r="F1208" s="381">
        <v>298</v>
      </c>
      <c r="G1208" s="389">
        <f t="shared" si="20"/>
        <v>99.333333333333329</v>
      </c>
    </row>
    <row r="1209" spans="1:15" x14ac:dyDescent="0.2">
      <c r="A1209" s="217"/>
      <c r="B1209" s="368"/>
      <c r="C1209" s="200"/>
      <c r="D1209" s="369"/>
      <c r="E1209" s="369"/>
      <c r="F1209" s="369"/>
      <c r="G1209" s="219"/>
    </row>
    <row r="1210" spans="1:15" x14ac:dyDescent="0.2">
      <c r="A1210" s="387">
        <v>2399</v>
      </c>
      <c r="B1210" s="382">
        <v>6341</v>
      </c>
      <c r="C1210" s="375" t="s">
        <v>192</v>
      </c>
      <c r="D1210" s="380">
        <v>15000</v>
      </c>
      <c r="E1210" s="376">
        <v>31747.590000000007</v>
      </c>
      <c r="F1210" s="380">
        <v>21042.894780000002</v>
      </c>
      <c r="G1210" s="388">
        <f t="shared" si="20"/>
        <v>66.281865111650987</v>
      </c>
    </row>
    <row r="1211" spans="1:15" x14ac:dyDescent="0.2">
      <c r="A1211" s="218">
        <v>2399</v>
      </c>
      <c r="B1211" s="383"/>
      <c r="C1211" s="201" t="s">
        <v>159</v>
      </c>
      <c r="D1211" s="381">
        <v>15000</v>
      </c>
      <c r="E1211" s="377">
        <v>31747.590000000007</v>
      </c>
      <c r="F1211" s="381">
        <v>21042.894780000002</v>
      </c>
      <c r="G1211" s="389">
        <f t="shared" si="20"/>
        <v>66.281865111650987</v>
      </c>
    </row>
    <row r="1212" spans="1:15" x14ac:dyDescent="0.2">
      <c r="A1212" s="217"/>
      <c r="B1212" s="368"/>
      <c r="C1212" s="200"/>
      <c r="D1212" s="369"/>
      <c r="E1212" s="369"/>
      <c r="F1212" s="369"/>
      <c r="G1212" s="219"/>
    </row>
    <row r="1213" spans="1:15" x14ac:dyDescent="0.2">
      <c r="A1213" s="1046" t="s">
        <v>237</v>
      </c>
      <c r="B1213" s="1047"/>
      <c r="C1213" s="1047"/>
      <c r="D1213" s="207">
        <v>469621</v>
      </c>
      <c r="E1213" s="378">
        <v>323122.78000000003</v>
      </c>
      <c r="F1213" s="207">
        <v>167107.30452000001</v>
      </c>
      <c r="G1213" s="390">
        <f t="shared" si="20"/>
        <v>51.716348974219642</v>
      </c>
      <c r="I1213" s="95"/>
      <c r="J1213" s="95"/>
      <c r="K1213" s="95"/>
      <c r="L1213" s="95"/>
      <c r="M1213" s="95"/>
      <c r="N1213" s="95"/>
      <c r="O1213" s="95"/>
    </row>
    <row r="1214" spans="1:15" x14ac:dyDescent="0.2">
      <c r="A1214" s="206"/>
      <c r="B1214" s="205"/>
      <c r="C1214" s="204"/>
      <c r="D1214" s="203"/>
      <c r="E1214" s="203"/>
      <c r="F1214" s="203"/>
      <c r="G1214" s="202"/>
      <c r="I1214" s="95"/>
      <c r="J1214" s="95"/>
      <c r="K1214" s="95"/>
      <c r="L1214" s="95"/>
      <c r="M1214" s="95"/>
      <c r="N1214" s="95"/>
      <c r="O1214" s="95"/>
    </row>
    <row r="1215" spans="1:15" x14ac:dyDescent="0.2">
      <c r="A1215" s="387">
        <v>3111</v>
      </c>
      <c r="B1215" s="382">
        <v>6341</v>
      </c>
      <c r="C1215" s="375" t="s">
        <v>192</v>
      </c>
      <c r="D1215" s="380">
        <v>0</v>
      </c>
      <c r="E1215" s="376">
        <v>200</v>
      </c>
      <c r="F1215" s="380">
        <v>200</v>
      </c>
      <c r="G1215" s="388">
        <f t="shared" si="20"/>
        <v>100</v>
      </c>
    </row>
    <row r="1216" spans="1:15" x14ac:dyDescent="0.2">
      <c r="A1216" s="218">
        <v>3111</v>
      </c>
      <c r="B1216" s="383"/>
      <c r="C1216" s="201" t="s">
        <v>158</v>
      </c>
      <c r="D1216" s="381">
        <v>0</v>
      </c>
      <c r="E1216" s="377">
        <v>200</v>
      </c>
      <c r="F1216" s="381">
        <v>200</v>
      </c>
      <c r="G1216" s="389">
        <f t="shared" si="20"/>
        <v>100</v>
      </c>
    </row>
    <row r="1217" spans="1:7" x14ac:dyDescent="0.2">
      <c r="A1217" s="217"/>
      <c r="B1217" s="368"/>
      <c r="C1217" s="200"/>
      <c r="D1217" s="369"/>
      <c r="E1217" s="369"/>
      <c r="F1217" s="369"/>
      <c r="G1217" s="219"/>
    </row>
    <row r="1218" spans="1:7" x14ac:dyDescent="0.2">
      <c r="A1218" s="387">
        <v>3112</v>
      </c>
      <c r="B1218" s="382">
        <v>6121</v>
      </c>
      <c r="C1218" s="375" t="s">
        <v>185</v>
      </c>
      <c r="D1218" s="380">
        <v>0</v>
      </c>
      <c r="E1218" s="376">
        <v>1669.35</v>
      </c>
      <c r="F1218" s="380">
        <v>1159.2661499999999</v>
      </c>
      <c r="G1218" s="388">
        <f t="shared" si="20"/>
        <v>69.444163896127236</v>
      </c>
    </row>
    <row r="1219" spans="1:7" x14ac:dyDescent="0.2">
      <c r="A1219" s="217">
        <v>3112</v>
      </c>
      <c r="B1219" s="384">
        <v>6351</v>
      </c>
      <c r="C1219" s="200" t="s">
        <v>202</v>
      </c>
      <c r="D1219" s="385">
        <v>1230</v>
      </c>
      <c r="E1219" s="362">
        <v>5316.57</v>
      </c>
      <c r="F1219" s="385">
        <v>4479.5554500000007</v>
      </c>
      <c r="G1219" s="219">
        <f t="shared" si="20"/>
        <v>84.25649337824953</v>
      </c>
    </row>
    <row r="1220" spans="1:7" x14ac:dyDescent="0.2">
      <c r="A1220" s="218">
        <v>3112</v>
      </c>
      <c r="B1220" s="383"/>
      <c r="C1220" s="201" t="s">
        <v>236</v>
      </c>
      <c r="D1220" s="381">
        <v>1230</v>
      </c>
      <c r="E1220" s="377">
        <v>6985.92</v>
      </c>
      <c r="F1220" s="381">
        <v>5638.8216000000011</v>
      </c>
      <c r="G1220" s="389">
        <f t="shared" si="20"/>
        <v>80.716950666483456</v>
      </c>
    </row>
    <row r="1221" spans="1:7" x14ac:dyDescent="0.2">
      <c r="A1221" s="217"/>
      <c r="B1221" s="368"/>
      <c r="C1221" s="200"/>
      <c r="D1221" s="369"/>
      <c r="E1221" s="369"/>
      <c r="F1221" s="369"/>
      <c r="G1221" s="219"/>
    </row>
    <row r="1222" spans="1:7" x14ac:dyDescent="0.2">
      <c r="A1222" s="387">
        <v>3113</v>
      </c>
      <c r="B1222" s="382">
        <v>6121</v>
      </c>
      <c r="C1222" s="375" t="s">
        <v>185</v>
      </c>
      <c r="D1222" s="380">
        <v>0</v>
      </c>
      <c r="E1222" s="376">
        <v>518.86</v>
      </c>
      <c r="F1222" s="380">
        <v>0</v>
      </c>
      <c r="G1222" s="388">
        <f t="shared" si="20"/>
        <v>0</v>
      </c>
    </row>
    <row r="1223" spans="1:7" x14ac:dyDescent="0.2">
      <c r="A1223" s="217">
        <v>3113</v>
      </c>
      <c r="B1223" s="384">
        <v>6341</v>
      </c>
      <c r="C1223" s="200" t="s">
        <v>192</v>
      </c>
      <c r="D1223" s="385">
        <v>0</v>
      </c>
      <c r="E1223" s="362">
        <v>400</v>
      </c>
      <c r="F1223" s="385">
        <v>400</v>
      </c>
      <c r="G1223" s="219">
        <f t="shared" si="20"/>
        <v>100</v>
      </c>
    </row>
    <row r="1224" spans="1:7" x14ac:dyDescent="0.2">
      <c r="A1224" s="218">
        <v>3113</v>
      </c>
      <c r="B1224" s="383"/>
      <c r="C1224" s="201" t="s">
        <v>370</v>
      </c>
      <c r="D1224" s="381">
        <v>0</v>
      </c>
      <c r="E1224" s="377">
        <v>918.86</v>
      </c>
      <c r="F1224" s="381">
        <v>400</v>
      </c>
      <c r="G1224" s="389">
        <f t="shared" si="20"/>
        <v>43.532202947130138</v>
      </c>
    </row>
    <row r="1225" spans="1:7" x14ac:dyDescent="0.2">
      <c r="A1225" s="217"/>
      <c r="B1225" s="368"/>
      <c r="C1225" s="200"/>
      <c r="D1225" s="369"/>
      <c r="E1225" s="369"/>
      <c r="F1225" s="369"/>
      <c r="G1225" s="219"/>
    </row>
    <row r="1226" spans="1:7" x14ac:dyDescent="0.2">
      <c r="A1226" s="387">
        <v>3114</v>
      </c>
      <c r="B1226" s="382">
        <v>6121</v>
      </c>
      <c r="C1226" s="375" t="s">
        <v>185</v>
      </c>
      <c r="D1226" s="380">
        <v>3500</v>
      </c>
      <c r="E1226" s="376">
        <v>4163.07</v>
      </c>
      <c r="F1226" s="380">
        <v>2711.0529999999999</v>
      </c>
      <c r="G1226" s="388">
        <f t="shared" si="20"/>
        <v>65.121484865736107</v>
      </c>
    </row>
    <row r="1227" spans="1:7" x14ac:dyDescent="0.2">
      <c r="A1227" s="217">
        <v>3114</v>
      </c>
      <c r="B1227" s="384">
        <v>6351</v>
      </c>
      <c r="C1227" s="200" t="s">
        <v>202</v>
      </c>
      <c r="D1227" s="385">
        <v>0</v>
      </c>
      <c r="E1227" s="362">
        <v>6808.2900000000009</v>
      </c>
      <c r="F1227" s="385">
        <v>3041.2058299999999</v>
      </c>
      <c r="G1227" s="219">
        <f t="shared" si="20"/>
        <v>44.669158188032526</v>
      </c>
    </row>
    <row r="1228" spans="1:7" x14ac:dyDescent="0.2">
      <c r="A1228" s="218">
        <v>3114</v>
      </c>
      <c r="B1228" s="383"/>
      <c r="C1228" s="201" t="s">
        <v>157</v>
      </c>
      <c r="D1228" s="381">
        <v>3500</v>
      </c>
      <c r="E1228" s="377">
        <v>10971.36</v>
      </c>
      <c r="F1228" s="381">
        <v>5752.2588299999998</v>
      </c>
      <c r="G1228" s="389">
        <f t="shared" si="20"/>
        <v>52.429770147000909</v>
      </c>
    </row>
    <row r="1229" spans="1:7" x14ac:dyDescent="0.2">
      <c r="A1229" s="217"/>
      <c r="B1229" s="368"/>
      <c r="C1229" s="199"/>
      <c r="D1229" s="369"/>
      <c r="E1229" s="369"/>
      <c r="F1229" s="369"/>
      <c r="G1229" s="219"/>
    </row>
    <row r="1230" spans="1:7" x14ac:dyDescent="0.2">
      <c r="A1230" s="387">
        <v>3121</v>
      </c>
      <c r="B1230" s="382">
        <v>6121</v>
      </c>
      <c r="C1230" s="375" t="s">
        <v>185</v>
      </c>
      <c r="D1230" s="380">
        <v>21250</v>
      </c>
      <c r="E1230" s="376">
        <v>21365.269999999997</v>
      </c>
      <c r="F1230" s="380">
        <v>12282.610620000001</v>
      </c>
      <c r="G1230" s="388">
        <f t="shared" si="20"/>
        <v>57.488674938346222</v>
      </c>
    </row>
    <row r="1231" spans="1:7" x14ac:dyDescent="0.2">
      <c r="A1231" s="217">
        <v>3121</v>
      </c>
      <c r="B1231" s="384">
        <v>6122</v>
      </c>
      <c r="C1231" s="200" t="s">
        <v>184</v>
      </c>
      <c r="D1231" s="385">
        <v>300</v>
      </c>
      <c r="E1231" s="362">
        <v>187</v>
      </c>
      <c r="F1231" s="385">
        <v>104.99460000000001</v>
      </c>
      <c r="G1231" s="219">
        <f t="shared" si="20"/>
        <v>56.146844919786098</v>
      </c>
    </row>
    <row r="1232" spans="1:7" x14ac:dyDescent="0.2">
      <c r="A1232" s="217">
        <v>3121</v>
      </c>
      <c r="B1232" s="384">
        <v>6351</v>
      </c>
      <c r="C1232" s="200" t="s">
        <v>202</v>
      </c>
      <c r="D1232" s="385">
        <v>16750</v>
      </c>
      <c r="E1232" s="362">
        <v>32682.520000000004</v>
      </c>
      <c r="F1232" s="385">
        <v>27768.892610000003</v>
      </c>
      <c r="G1232" s="219">
        <f t="shared" ref="G1232:G1295" si="22">F1232/E1232*100</f>
        <v>84.965579796172392</v>
      </c>
    </row>
    <row r="1233" spans="1:7" x14ac:dyDescent="0.2">
      <c r="A1233" s="218">
        <v>3121</v>
      </c>
      <c r="B1233" s="383"/>
      <c r="C1233" s="201" t="s">
        <v>156</v>
      </c>
      <c r="D1233" s="381">
        <v>38300</v>
      </c>
      <c r="E1233" s="377">
        <v>54234.79</v>
      </c>
      <c r="F1233" s="381">
        <v>40156.497830000008</v>
      </c>
      <c r="G1233" s="389">
        <f t="shared" si="22"/>
        <v>74.041953200150687</v>
      </c>
    </row>
    <row r="1234" spans="1:7" x14ac:dyDescent="0.2">
      <c r="A1234" s="217"/>
      <c r="B1234" s="368"/>
      <c r="C1234" s="200"/>
      <c r="D1234" s="369"/>
      <c r="E1234" s="369"/>
      <c r="F1234" s="369"/>
      <c r="G1234" s="219"/>
    </row>
    <row r="1235" spans="1:7" x14ac:dyDescent="0.2">
      <c r="A1235" s="387">
        <v>3122</v>
      </c>
      <c r="B1235" s="382">
        <v>6121</v>
      </c>
      <c r="C1235" s="375" t="s">
        <v>185</v>
      </c>
      <c r="D1235" s="380">
        <v>16157</v>
      </c>
      <c r="E1235" s="376">
        <v>21763.199999999997</v>
      </c>
      <c r="F1235" s="380">
        <v>8062.2972299999992</v>
      </c>
      <c r="G1235" s="388">
        <f t="shared" si="22"/>
        <v>37.045550424569917</v>
      </c>
    </row>
    <row r="1236" spans="1:7" x14ac:dyDescent="0.2">
      <c r="A1236" s="217">
        <v>3122</v>
      </c>
      <c r="B1236" s="384">
        <v>6122</v>
      </c>
      <c r="C1236" s="200" t="s">
        <v>184</v>
      </c>
      <c r="D1236" s="385">
        <v>13800</v>
      </c>
      <c r="E1236" s="362">
        <v>0</v>
      </c>
      <c r="F1236" s="385">
        <v>0</v>
      </c>
      <c r="G1236" s="391" t="s">
        <v>205</v>
      </c>
    </row>
    <row r="1237" spans="1:7" x14ac:dyDescent="0.2">
      <c r="A1237" s="217">
        <v>3122</v>
      </c>
      <c r="B1237" s="384">
        <v>6125</v>
      </c>
      <c r="C1237" s="200" t="s">
        <v>182</v>
      </c>
      <c r="D1237" s="385">
        <v>4500</v>
      </c>
      <c r="E1237" s="362">
        <v>300</v>
      </c>
      <c r="F1237" s="385">
        <v>0</v>
      </c>
      <c r="G1237" s="219">
        <f t="shared" si="22"/>
        <v>0</v>
      </c>
    </row>
    <row r="1238" spans="1:7" x14ac:dyDescent="0.2">
      <c r="A1238" s="217">
        <v>3122</v>
      </c>
      <c r="B1238" s="384">
        <v>6351</v>
      </c>
      <c r="C1238" s="200" t="s">
        <v>202</v>
      </c>
      <c r="D1238" s="385">
        <v>20972</v>
      </c>
      <c r="E1238" s="362">
        <v>44394.1</v>
      </c>
      <c r="F1238" s="385">
        <v>39777.778259999999</v>
      </c>
      <c r="G1238" s="219">
        <f t="shared" si="22"/>
        <v>89.601497180931702</v>
      </c>
    </row>
    <row r="1239" spans="1:7" x14ac:dyDescent="0.2">
      <c r="A1239" s="217">
        <v>3122</v>
      </c>
      <c r="B1239" s="384">
        <v>6451</v>
      </c>
      <c r="C1239" s="200" t="s">
        <v>230</v>
      </c>
      <c r="D1239" s="385">
        <v>0</v>
      </c>
      <c r="E1239" s="362">
        <v>1660</v>
      </c>
      <c r="F1239" s="385">
        <v>1660</v>
      </c>
      <c r="G1239" s="219">
        <f t="shared" si="22"/>
        <v>100</v>
      </c>
    </row>
    <row r="1240" spans="1:7" x14ac:dyDescent="0.2">
      <c r="A1240" s="218">
        <v>3122</v>
      </c>
      <c r="B1240" s="383"/>
      <c r="C1240" s="201" t="s">
        <v>155</v>
      </c>
      <c r="D1240" s="381">
        <v>55429</v>
      </c>
      <c r="E1240" s="377">
        <v>68117.299999999988</v>
      </c>
      <c r="F1240" s="381">
        <v>49500.075489999996</v>
      </c>
      <c r="G1240" s="389">
        <f t="shared" si="22"/>
        <v>72.66887485264391</v>
      </c>
    </row>
    <row r="1241" spans="1:7" x14ac:dyDescent="0.2">
      <c r="A1241" s="217"/>
      <c r="B1241" s="368"/>
      <c r="C1241" s="200"/>
      <c r="D1241" s="369"/>
      <c r="E1241" s="369"/>
      <c r="F1241" s="369"/>
      <c r="G1241" s="219"/>
    </row>
    <row r="1242" spans="1:7" x14ac:dyDescent="0.2">
      <c r="A1242" s="387">
        <v>3123</v>
      </c>
      <c r="B1242" s="382">
        <v>6121</v>
      </c>
      <c r="C1242" s="375" t="s">
        <v>185</v>
      </c>
      <c r="D1242" s="380">
        <v>29198</v>
      </c>
      <c r="E1242" s="376">
        <v>29959.75</v>
      </c>
      <c r="F1242" s="380">
        <v>17405.639080000004</v>
      </c>
      <c r="G1242" s="388">
        <f t="shared" si="22"/>
        <v>58.096743397391513</v>
      </c>
    </row>
    <row r="1243" spans="1:7" x14ac:dyDescent="0.2">
      <c r="A1243" s="217">
        <v>3123</v>
      </c>
      <c r="B1243" s="384">
        <v>6122</v>
      </c>
      <c r="C1243" s="200" t="s">
        <v>184</v>
      </c>
      <c r="D1243" s="385">
        <v>17400</v>
      </c>
      <c r="E1243" s="362">
        <v>88.02</v>
      </c>
      <c r="F1243" s="385">
        <v>88.010080000000002</v>
      </c>
      <c r="G1243" s="219">
        <f t="shared" si="22"/>
        <v>99.988729834128605</v>
      </c>
    </row>
    <row r="1244" spans="1:7" x14ac:dyDescent="0.2">
      <c r="A1244" s="217">
        <v>3123</v>
      </c>
      <c r="B1244" s="384">
        <v>6125</v>
      </c>
      <c r="C1244" s="200" t="s">
        <v>182</v>
      </c>
      <c r="D1244" s="385">
        <v>1500</v>
      </c>
      <c r="E1244" s="362">
        <v>0</v>
      </c>
      <c r="F1244" s="385">
        <v>0</v>
      </c>
      <c r="G1244" s="391" t="s">
        <v>205</v>
      </c>
    </row>
    <row r="1245" spans="1:7" x14ac:dyDescent="0.2">
      <c r="A1245" s="217">
        <v>3123</v>
      </c>
      <c r="B1245" s="384">
        <v>6351</v>
      </c>
      <c r="C1245" s="200" t="s">
        <v>202</v>
      </c>
      <c r="D1245" s="385">
        <v>9700</v>
      </c>
      <c r="E1245" s="362">
        <v>27226.799999999999</v>
      </c>
      <c r="F1245" s="385">
        <v>18550.074239999998</v>
      </c>
      <c r="G1245" s="219">
        <f t="shared" si="22"/>
        <v>68.131672616686487</v>
      </c>
    </row>
    <row r="1246" spans="1:7" x14ac:dyDescent="0.2">
      <c r="A1246" s="218">
        <v>3123</v>
      </c>
      <c r="B1246" s="383"/>
      <c r="C1246" s="201" t="s">
        <v>154</v>
      </c>
      <c r="D1246" s="381">
        <v>57798</v>
      </c>
      <c r="E1246" s="377">
        <v>57274.57</v>
      </c>
      <c r="F1246" s="381">
        <v>36043.723400000003</v>
      </c>
      <c r="G1246" s="389">
        <f t="shared" si="22"/>
        <v>62.931460506818304</v>
      </c>
    </row>
    <row r="1247" spans="1:7" x14ac:dyDescent="0.2">
      <c r="A1247" s="217"/>
      <c r="B1247" s="368"/>
      <c r="C1247" s="200"/>
      <c r="D1247" s="369"/>
      <c r="E1247" s="369"/>
      <c r="F1247" s="369"/>
      <c r="G1247" s="219"/>
    </row>
    <row r="1248" spans="1:7" x14ac:dyDescent="0.2">
      <c r="A1248" s="387">
        <v>3124</v>
      </c>
      <c r="B1248" s="382">
        <v>6351</v>
      </c>
      <c r="C1248" s="375" t="s">
        <v>202</v>
      </c>
      <c r="D1248" s="380">
        <v>3930</v>
      </c>
      <c r="E1248" s="376">
        <v>4279.01</v>
      </c>
      <c r="F1248" s="380">
        <v>3566.4181399999998</v>
      </c>
      <c r="G1248" s="388">
        <f t="shared" si="22"/>
        <v>83.346805452663105</v>
      </c>
    </row>
    <row r="1249" spans="1:7" x14ac:dyDescent="0.2">
      <c r="A1249" s="218">
        <v>3124</v>
      </c>
      <c r="B1249" s="383"/>
      <c r="C1249" s="201" t="s">
        <v>235</v>
      </c>
      <c r="D1249" s="381">
        <v>3930</v>
      </c>
      <c r="E1249" s="377">
        <v>4279.01</v>
      </c>
      <c r="F1249" s="381">
        <v>3566.4181399999998</v>
      </c>
      <c r="G1249" s="389">
        <f t="shared" si="22"/>
        <v>83.346805452663105</v>
      </c>
    </row>
    <row r="1250" spans="1:7" x14ac:dyDescent="0.2">
      <c r="A1250" s="217"/>
      <c r="B1250" s="368"/>
      <c r="C1250" s="200"/>
      <c r="D1250" s="369"/>
      <c r="E1250" s="369"/>
      <c r="F1250" s="369"/>
      <c r="G1250" s="219"/>
    </row>
    <row r="1251" spans="1:7" x14ac:dyDescent="0.2">
      <c r="A1251" s="387">
        <v>3125</v>
      </c>
      <c r="B1251" s="382">
        <v>6121</v>
      </c>
      <c r="C1251" s="375" t="s">
        <v>185</v>
      </c>
      <c r="D1251" s="380">
        <v>3000</v>
      </c>
      <c r="E1251" s="376">
        <v>4496.1000000000004</v>
      </c>
      <c r="F1251" s="380">
        <v>1734.414</v>
      </c>
      <c r="G1251" s="388">
        <f t="shared" si="22"/>
        <v>38.575965837058781</v>
      </c>
    </row>
    <row r="1252" spans="1:7" x14ac:dyDescent="0.2">
      <c r="A1252" s="218">
        <v>3125</v>
      </c>
      <c r="B1252" s="383"/>
      <c r="C1252" s="201" t="s">
        <v>234</v>
      </c>
      <c r="D1252" s="381">
        <v>3000</v>
      </c>
      <c r="E1252" s="377">
        <v>4496.1000000000004</v>
      </c>
      <c r="F1252" s="381">
        <v>1734.414</v>
      </c>
      <c r="G1252" s="389">
        <f t="shared" si="22"/>
        <v>38.575965837058781</v>
      </c>
    </row>
    <row r="1253" spans="1:7" x14ac:dyDescent="0.2">
      <c r="A1253" s="217"/>
      <c r="B1253" s="368"/>
      <c r="C1253" s="200"/>
      <c r="D1253" s="369"/>
      <c r="E1253" s="369"/>
      <c r="F1253" s="369"/>
      <c r="G1253" s="219"/>
    </row>
    <row r="1254" spans="1:7" x14ac:dyDescent="0.2">
      <c r="A1254" s="387">
        <v>3126</v>
      </c>
      <c r="B1254" s="382">
        <v>6351</v>
      </c>
      <c r="C1254" s="375" t="s">
        <v>202</v>
      </c>
      <c r="D1254" s="380">
        <v>700</v>
      </c>
      <c r="E1254" s="376">
        <v>3150</v>
      </c>
      <c r="F1254" s="380">
        <v>508.13065999999992</v>
      </c>
      <c r="G1254" s="388">
        <f t="shared" si="22"/>
        <v>16.131132063492061</v>
      </c>
    </row>
    <row r="1255" spans="1:7" x14ac:dyDescent="0.2">
      <c r="A1255" s="218">
        <v>3126</v>
      </c>
      <c r="B1255" s="383"/>
      <c r="C1255" s="201" t="s">
        <v>368</v>
      </c>
      <c r="D1255" s="381">
        <v>700</v>
      </c>
      <c r="E1255" s="377">
        <v>3150</v>
      </c>
      <c r="F1255" s="381">
        <v>508.13065999999992</v>
      </c>
      <c r="G1255" s="389">
        <f t="shared" si="22"/>
        <v>16.131132063492061</v>
      </c>
    </row>
    <row r="1256" spans="1:7" x14ac:dyDescent="0.2">
      <c r="A1256" s="217"/>
      <c r="B1256" s="368"/>
      <c r="C1256" s="200"/>
      <c r="D1256" s="369"/>
      <c r="E1256" s="369"/>
      <c r="F1256" s="369"/>
      <c r="G1256" s="219"/>
    </row>
    <row r="1257" spans="1:7" x14ac:dyDescent="0.2">
      <c r="A1257" s="387">
        <v>3133</v>
      </c>
      <c r="B1257" s="382">
        <v>6121</v>
      </c>
      <c r="C1257" s="375" t="s">
        <v>185</v>
      </c>
      <c r="D1257" s="380">
        <v>0</v>
      </c>
      <c r="E1257" s="376">
        <v>480.59000000000003</v>
      </c>
      <c r="F1257" s="380">
        <v>87.12</v>
      </c>
      <c r="G1257" s="388">
        <f t="shared" si="22"/>
        <v>18.127718013275349</v>
      </c>
    </row>
    <row r="1258" spans="1:7" x14ac:dyDescent="0.2">
      <c r="A1258" s="217">
        <v>3133</v>
      </c>
      <c r="B1258" s="384">
        <v>6351</v>
      </c>
      <c r="C1258" s="200" t="s">
        <v>202</v>
      </c>
      <c r="D1258" s="385">
        <v>0</v>
      </c>
      <c r="E1258" s="362">
        <v>3212</v>
      </c>
      <c r="F1258" s="385">
        <v>1397.01</v>
      </c>
      <c r="G1258" s="219">
        <f t="shared" si="22"/>
        <v>43.493462017434616</v>
      </c>
    </row>
    <row r="1259" spans="1:7" x14ac:dyDescent="0.2">
      <c r="A1259" s="218">
        <v>3133</v>
      </c>
      <c r="B1259" s="383"/>
      <c r="C1259" s="208" t="s">
        <v>233</v>
      </c>
      <c r="D1259" s="381">
        <v>0</v>
      </c>
      <c r="E1259" s="377">
        <v>3692.59</v>
      </c>
      <c r="F1259" s="381">
        <v>1484.13</v>
      </c>
      <c r="G1259" s="389">
        <f t="shared" si="22"/>
        <v>40.192114477913876</v>
      </c>
    </row>
    <row r="1260" spans="1:7" x14ac:dyDescent="0.2">
      <c r="A1260" s="217"/>
      <c r="B1260" s="368"/>
      <c r="C1260" s="200"/>
      <c r="D1260" s="369"/>
      <c r="E1260" s="369"/>
      <c r="F1260" s="369"/>
      <c r="G1260" s="219"/>
    </row>
    <row r="1261" spans="1:7" x14ac:dyDescent="0.2">
      <c r="A1261" s="387">
        <v>3141</v>
      </c>
      <c r="B1261" s="382">
        <v>6351</v>
      </c>
      <c r="C1261" s="375" t="s">
        <v>202</v>
      </c>
      <c r="D1261" s="380">
        <v>0</v>
      </c>
      <c r="E1261" s="376">
        <v>1484.3</v>
      </c>
      <c r="F1261" s="380">
        <v>1484.3</v>
      </c>
      <c r="G1261" s="388">
        <f t="shared" si="22"/>
        <v>100</v>
      </c>
    </row>
    <row r="1262" spans="1:7" x14ac:dyDescent="0.2">
      <c r="A1262" s="218">
        <v>3141</v>
      </c>
      <c r="B1262" s="383"/>
      <c r="C1262" s="201" t="s">
        <v>232</v>
      </c>
      <c r="D1262" s="381">
        <v>0</v>
      </c>
      <c r="E1262" s="377">
        <v>1484.3</v>
      </c>
      <c r="F1262" s="381">
        <v>1484.3</v>
      </c>
      <c r="G1262" s="389">
        <f t="shared" si="22"/>
        <v>100</v>
      </c>
    </row>
    <row r="1263" spans="1:7" x14ac:dyDescent="0.2">
      <c r="A1263" s="217"/>
      <c r="B1263" s="368"/>
      <c r="C1263" s="200"/>
      <c r="D1263" s="369"/>
      <c r="E1263" s="369"/>
      <c r="F1263" s="369"/>
      <c r="G1263" s="219"/>
    </row>
    <row r="1264" spans="1:7" x14ac:dyDescent="0.2">
      <c r="A1264" s="387">
        <v>3146</v>
      </c>
      <c r="B1264" s="382">
        <v>6351</v>
      </c>
      <c r="C1264" s="375" t="s">
        <v>202</v>
      </c>
      <c r="D1264" s="380">
        <v>0</v>
      </c>
      <c r="E1264" s="376">
        <v>1100</v>
      </c>
      <c r="F1264" s="380">
        <v>1100</v>
      </c>
      <c r="G1264" s="388">
        <f t="shared" si="22"/>
        <v>100</v>
      </c>
    </row>
    <row r="1265" spans="1:7" x14ac:dyDescent="0.2">
      <c r="A1265" s="218">
        <v>3146</v>
      </c>
      <c r="B1265" s="383"/>
      <c r="C1265" s="201" t="s">
        <v>231</v>
      </c>
      <c r="D1265" s="381">
        <v>0</v>
      </c>
      <c r="E1265" s="377">
        <v>1100</v>
      </c>
      <c r="F1265" s="381">
        <v>1100</v>
      </c>
      <c r="G1265" s="389">
        <f t="shared" si="22"/>
        <v>100</v>
      </c>
    </row>
    <row r="1266" spans="1:7" x14ac:dyDescent="0.2">
      <c r="A1266" s="217"/>
      <c r="B1266" s="368"/>
      <c r="C1266" s="200"/>
      <c r="D1266" s="369"/>
      <c r="E1266" s="369"/>
      <c r="F1266" s="369"/>
      <c r="G1266" s="219"/>
    </row>
    <row r="1267" spans="1:7" x14ac:dyDescent="0.2">
      <c r="A1267" s="387">
        <v>3147</v>
      </c>
      <c r="B1267" s="382">
        <v>6351</v>
      </c>
      <c r="C1267" s="375" t="s">
        <v>202</v>
      </c>
      <c r="D1267" s="380">
        <v>0</v>
      </c>
      <c r="E1267" s="376">
        <v>1280</v>
      </c>
      <c r="F1267" s="380">
        <v>1241.5410899999999</v>
      </c>
      <c r="G1267" s="388">
        <f t="shared" si="22"/>
        <v>96.995397656249992</v>
      </c>
    </row>
    <row r="1268" spans="1:7" x14ac:dyDescent="0.2">
      <c r="A1268" s="218">
        <v>3147</v>
      </c>
      <c r="B1268" s="383"/>
      <c r="C1268" s="201" t="s">
        <v>365</v>
      </c>
      <c r="D1268" s="381">
        <v>0</v>
      </c>
      <c r="E1268" s="377">
        <v>1280</v>
      </c>
      <c r="F1268" s="381">
        <v>1241.5410899999999</v>
      </c>
      <c r="G1268" s="389">
        <f t="shared" si="22"/>
        <v>96.995397656249992</v>
      </c>
    </row>
    <row r="1269" spans="1:7" x14ac:dyDescent="0.2">
      <c r="A1269" s="217"/>
      <c r="B1269" s="368"/>
      <c r="C1269" s="200"/>
      <c r="D1269" s="369"/>
      <c r="E1269" s="369"/>
      <c r="F1269" s="369"/>
      <c r="G1269" s="219"/>
    </row>
    <row r="1270" spans="1:7" x14ac:dyDescent="0.2">
      <c r="A1270" s="387">
        <v>3231</v>
      </c>
      <c r="B1270" s="382">
        <v>6121</v>
      </c>
      <c r="C1270" s="375" t="s">
        <v>185</v>
      </c>
      <c r="D1270" s="380">
        <v>0</v>
      </c>
      <c r="E1270" s="376">
        <v>771.26</v>
      </c>
      <c r="F1270" s="380">
        <v>75.02</v>
      </c>
      <c r="G1270" s="388">
        <f t="shared" si="22"/>
        <v>9.7269403314057499</v>
      </c>
    </row>
    <row r="1271" spans="1:7" x14ac:dyDescent="0.2">
      <c r="A1271" s="217">
        <v>3231</v>
      </c>
      <c r="B1271" s="384">
        <v>6351</v>
      </c>
      <c r="C1271" s="200" t="s">
        <v>202</v>
      </c>
      <c r="D1271" s="385">
        <v>2407</v>
      </c>
      <c r="E1271" s="362">
        <v>6407</v>
      </c>
      <c r="F1271" s="385">
        <v>5838.9040599999998</v>
      </c>
      <c r="G1271" s="219">
        <f t="shared" si="22"/>
        <v>91.133199001092564</v>
      </c>
    </row>
    <row r="1272" spans="1:7" x14ac:dyDescent="0.2">
      <c r="A1272" s="218">
        <v>3231</v>
      </c>
      <c r="B1272" s="383"/>
      <c r="C1272" s="201" t="s">
        <v>153</v>
      </c>
      <c r="D1272" s="381">
        <v>2407</v>
      </c>
      <c r="E1272" s="377">
        <v>7178.26</v>
      </c>
      <c r="F1272" s="381">
        <v>5913.9240600000003</v>
      </c>
      <c r="G1272" s="389">
        <f t="shared" si="22"/>
        <v>82.386595916001923</v>
      </c>
    </row>
    <row r="1273" spans="1:7" x14ac:dyDescent="0.2">
      <c r="A1273" s="217"/>
      <c r="B1273" s="368"/>
      <c r="C1273" s="200"/>
      <c r="D1273" s="369"/>
      <c r="E1273" s="369"/>
      <c r="F1273" s="369"/>
      <c r="G1273" s="219"/>
    </row>
    <row r="1274" spans="1:7" x14ac:dyDescent="0.2">
      <c r="A1274" s="387">
        <v>3299</v>
      </c>
      <c r="B1274" s="382">
        <v>6121</v>
      </c>
      <c r="C1274" s="375" t="s">
        <v>185</v>
      </c>
      <c r="D1274" s="380">
        <v>20000</v>
      </c>
      <c r="E1274" s="376">
        <v>3000</v>
      </c>
      <c r="F1274" s="380">
        <v>0</v>
      </c>
      <c r="G1274" s="388">
        <f t="shared" si="22"/>
        <v>0</v>
      </c>
    </row>
    <row r="1275" spans="1:7" x14ac:dyDescent="0.2">
      <c r="A1275" s="217">
        <v>3299</v>
      </c>
      <c r="B1275" s="384">
        <v>6351</v>
      </c>
      <c r="C1275" s="200" t="s">
        <v>202</v>
      </c>
      <c r="D1275" s="385">
        <v>4000</v>
      </c>
      <c r="E1275" s="362">
        <v>0</v>
      </c>
      <c r="F1275" s="385">
        <v>0</v>
      </c>
      <c r="G1275" s="391" t="s">
        <v>205</v>
      </c>
    </row>
    <row r="1276" spans="1:7" x14ac:dyDescent="0.2">
      <c r="A1276" s="217">
        <v>3299</v>
      </c>
      <c r="B1276" s="384">
        <v>6356</v>
      </c>
      <c r="C1276" s="200" t="s">
        <v>225</v>
      </c>
      <c r="D1276" s="385">
        <v>0</v>
      </c>
      <c r="E1276" s="362">
        <v>2030.77</v>
      </c>
      <c r="F1276" s="385">
        <v>2030.7726400000001</v>
      </c>
      <c r="G1276" s="219">
        <f t="shared" si="22"/>
        <v>100.00012999995076</v>
      </c>
    </row>
    <row r="1277" spans="1:7" x14ac:dyDescent="0.2">
      <c r="A1277" s="218">
        <v>3299</v>
      </c>
      <c r="B1277" s="383"/>
      <c r="C1277" s="201" t="s">
        <v>151</v>
      </c>
      <c r="D1277" s="381">
        <v>24000</v>
      </c>
      <c r="E1277" s="377">
        <v>5030.7700000000004</v>
      </c>
      <c r="F1277" s="381">
        <v>2030.7726400000001</v>
      </c>
      <c r="G1277" s="389">
        <f t="shared" si="22"/>
        <v>40.367034072318944</v>
      </c>
    </row>
    <row r="1278" spans="1:7" x14ac:dyDescent="0.2">
      <c r="A1278" s="217"/>
      <c r="B1278" s="368"/>
      <c r="C1278" s="200"/>
      <c r="D1278" s="369"/>
      <c r="E1278" s="369"/>
      <c r="F1278" s="369"/>
      <c r="G1278" s="219"/>
    </row>
    <row r="1279" spans="1:7" x14ac:dyDescent="0.2">
      <c r="A1279" s="387">
        <v>3311</v>
      </c>
      <c r="B1279" s="382">
        <v>6121</v>
      </c>
      <c r="C1279" s="375" t="s">
        <v>185</v>
      </c>
      <c r="D1279" s="380">
        <v>0</v>
      </c>
      <c r="E1279" s="376">
        <v>22836.09</v>
      </c>
      <c r="F1279" s="380">
        <v>587.85</v>
      </c>
      <c r="G1279" s="388">
        <f t="shared" si="22"/>
        <v>2.5742147626848557</v>
      </c>
    </row>
    <row r="1280" spans="1:7" x14ac:dyDescent="0.2">
      <c r="A1280" s="217">
        <v>3311</v>
      </c>
      <c r="B1280" s="384">
        <v>6351</v>
      </c>
      <c r="C1280" s="200" t="s">
        <v>202</v>
      </c>
      <c r="D1280" s="385">
        <v>2000</v>
      </c>
      <c r="E1280" s="362">
        <v>2050</v>
      </c>
      <c r="F1280" s="385">
        <v>1981.2449999999999</v>
      </c>
      <c r="G1280" s="219">
        <f t="shared" si="22"/>
        <v>96.646097560975605</v>
      </c>
    </row>
    <row r="1281" spans="1:7" x14ac:dyDescent="0.2">
      <c r="A1281" s="218">
        <v>3311</v>
      </c>
      <c r="B1281" s="383"/>
      <c r="C1281" s="201" t="s">
        <v>229</v>
      </c>
      <c r="D1281" s="381">
        <v>2000</v>
      </c>
      <c r="E1281" s="377">
        <v>24886.09</v>
      </c>
      <c r="F1281" s="381">
        <v>2569.0949999999998</v>
      </c>
      <c r="G1281" s="389">
        <f t="shared" si="22"/>
        <v>10.323417620043967</v>
      </c>
    </row>
    <row r="1282" spans="1:7" x14ac:dyDescent="0.2">
      <c r="A1282" s="217"/>
      <c r="B1282" s="368"/>
      <c r="C1282" s="200"/>
      <c r="D1282" s="369"/>
      <c r="E1282" s="369"/>
      <c r="F1282" s="369"/>
      <c r="G1282" s="219"/>
    </row>
    <row r="1283" spans="1:7" x14ac:dyDescent="0.2">
      <c r="A1283" s="387">
        <v>3315</v>
      </c>
      <c r="B1283" s="382">
        <v>6121</v>
      </c>
      <c r="C1283" s="375" t="s">
        <v>185</v>
      </c>
      <c r="D1283" s="380">
        <v>4550</v>
      </c>
      <c r="E1283" s="376">
        <v>7399.6299999999992</v>
      </c>
      <c r="F1283" s="380">
        <v>1275.116</v>
      </c>
      <c r="G1283" s="388">
        <f t="shared" si="22"/>
        <v>17.23215890524256</v>
      </c>
    </row>
    <row r="1284" spans="1:7" x14ac:dyDescent="0.2">
      <c r="A1284" s="217">
        <v>3315</v>
      </c>
      <c r="B1284" s="384">
        <v>6130</v>
      </c>
      <c r="C1284" s="200" t="s">
        <v>190</v>
      </c>
      <c r="D1284" s="385">
        <v>0</v>
      </c>
      <c r="E1284" s="362">
        <v>27</v>
      </c>
      <c r="F1284" s="385">
        <v>27</v>
      </c>
      <c r="G1284" s="219">
        <f t="shared" si="22"/>
        <v>100</v>
      </c>
    </row>
    <row r="1285" spans="1:7" x14ac:dyDescent="0.2">
      <c r="A1285" s="217">
        <v>3315</v>
      </c>
      <c r="B1285" s="384">
        <v>6351</v>
      </c>
      <c r="C1285" s="200" t="s">
        <v>202</v>
      </c>
      <c r="D1285" s="385">
        <v>0</v>
      </c>
      <c r="E1285" s="362">
        <v>3190</v>
      </c>
      <c r="F1285" s="385">
        <v>2750.85</v>
      </c>
      <c r="G1285" s="219">
        <f t="shared" si="22"/>
        <v>86.233542319749219</v>
      </c>
    </row>
    <row r="1286" spans="1:7" x14ac:dyDescent="0.2">
      <c r="A1286" s="217">
        <v>3315</v>
      </c>
      <c r="B1286" s="384">
        <v>6356</v>
      </c>
      <c r="C1286" s="200" t="s">
        <v>225</v>
      </c>
      <c r="D1286" s="385">
        <v>0</v>
      </c>
      <c r="E1286" s="362">
        <v>208</v>
      </c>
      <c r="F1286" s="385">
        <v>208</v>
      </c>
      <c r="G1286" s="219">
        <f t="shared" si="22"/>
        <v>100</v>
      </c>
    </row>
    <row r="1287" spans="1:7" x14ac:dyDescent="0.2">
      <c r="A1287" s="218">
        <v>3315</v>
      </c>
      <c r="B1287" s="383"/>
      <c r="C1287" s="201" t="s">
        <v>228</v>
      </c>
      <c r="D1287" s="381">
        <v>4550</v>
      </c>
      <c r="E1287" s="377">
        <v>10824.63</v>
      </c>
      <c r="F1287" s="381">
        <v>4260.9660000000003</v>
      </c>
      <c r="G1287" s="389">
        <f t="shared" si="22"/>
        <v>39.363617971237822</v>
      </c>
    </row>
    <row r="1288" spans="1:7" x14ac:dyDescent="0.2">
      <c r="A1288" s="217"/>
      <c r="B1288" s="368"/>
      <c r="C1288" s="200"/>
      <c r="D1288" s="369"/>
      <c r="E1288" s="369"/>
      <c r="F1288" s="369"/>
      <c r="G1288" s="219"/>
    </row>
    <row r="1289" spans="1:7" x14ac:dyDescent="0.2">
      <c r="A1289" s="387">
        <v>3319</v>
      </c>
      <c r="B1289" s="382">
        <v>6322</v>
      </c>
      <c r="C1289" s="375" t="s">
        <v>193</v>
      </c>
      <c r="D1289" s="380">
        <v>0</v>
      </c>
      <c r="E1289" s="376">
        <v>200</v>
      </c>
      <c r="F1289" s="380">
        <v>200</v>
      </c>
      <c r="G1289" s="388">
        <f t="shared" si="22"/>
        <v>100</v>
      </c>
    </row>
    <row r="1290" spans="1:7" x14ac:dyDescent="0.2">
      <c r="A1290" s="218">
        <v>3319</v>
      </c>
      <c r="B1290" s="383"/>
      <c r="C1290" s="201" t="s">
        <v>146</v>
      </c>
      <c r="D1290" s="381">
        <v>0</v>
      </c>
      <c r="E1290" s="377">
        <v>200</v>
      </c>
      <c r="F1290" s="381">
        <v>200</v>
      </c>
      <c r="G1290" s="389">
        <f t="shared" si="22"/>
        <v>100</v>
      </c>
    </row>
    <row r="1291" spans="1:7" x14ac:dyDescent="0.2">
      <c r="A1291" s="217"/>
      <c r="B1291" s="368"/>
      <c r="C1291" s="200"/>
      <c r="D1291" s="369"/>
      <c r="E1291" s="369"/>
      <c r="F1291" s="369"/>
      <c r="G1291" s="219"/>
    </row>
    <row r="1292" spans="1:7" x14ac:dyDescent="0.2">
      <c r="A1292" s="387">
        <v>3322</v>
      </c>
      <c r="B1292" s="382">
        <v>6341</v>
      </c>
      <c r="C1292" s="375" t="s">
        <v>192</v>
      </c>
      <c r="D1292" s="380">
        <v>0</v>
      </c>
      <c r="E1292" s="376">
        <v>365</v>
      </c>
      <c r="F1292" s="380">
        <v>365</v>
      </c>
      <c r="G1292" s="388">
        <f t="shared" si="22"/>
        <v>100</v>
      </c>
    </row>
    <row r="1293" spans="1:7" x14ac:dyDescent="0.2">
      <c r="A1293" s="218">
        <v>3322</v>
      </c>
      <c r="B1293" s="383"/>
      <c r="C1293" s="201" t="s">
        <v>144</v>
      </c>
      <c r="D1293" s="381">
        <v>0</v>
      </c>
      <c r="E1293" s="377">
        <v>365</v>
      </c>
      <c r="F1293" s="381">
        <v>365</v>
      </c>
      <c r="G1293" s="389">
        <f t="shared" si="22"/>
        <v>100</v>
      </c>
    </row>
    <row r="1294" spans="1:7" x14ac:dyDescent="0.2">
      <c r="A1294" s="217"/>
      <c r="B1294" s="368"/>
      <c r="C1294" s="200"/>
      <c r="D1294" s="369"/>
      <c r="E1294" s="369"/>
      <c r="F1294" s="369"/>
      <c r="G1294" s="219"/>
    </row>
    <row r="1295" spans="1:7" x14ac:dyDescent="0.2">
      <c r="A1295" s="387">
        <v>3341</v>
      </c>
      <c r="B1295" s="382">
        <v>6119</v>
      </c>
      <c r="C1295" s="375" t="s">
        <v>186</v>
      </c>
      <c r="D1295" s="380">
        <v>0</v>
      </c>
      <c r="E1295" s="376">
        <v>302.5</v>
      </c>
      <c r="F1295" s="380">
        <v>302.5</v>
      </c>
      <c r="G1295" s="388">
        <f t="shared" si="22"/>
        <v>100</v>
      </c>
    </row>
    <row r="1296" spans="1:7" x14ac:dyDescent="0.2">
      <c r="A1296" s="218">
        <v>3341</v>
      </c>
      <c r="B1296" s="383"/>
      <c r="C1296" s="201" t="s">
        <v>359</v>
      </c>
      <c r="D1296" s="381">
        <v>0</v>
      </c>
      <c r="E1296" s="377">
        <v>302.5</v>
      </c>
      <c r="F1296" s="381">
        <v>302.5</v>
      </c>
      <c r="G1296" s="389">
        <f t="shared" ref="G1296:G1361" si="23">F1296/E1296*100</f>
        <v>100</v>
      </c>
    </row>
    <row r="1297" spans="1:7" x14ac:dyDescent="0.2">
      <c r="A1297" s="217"/>
      <c r="B1297" s="368"/>
      <c r="C1297" s="200"/>
      <c r="D1297" s="369"/>
      <c r="E1297" s="369"/>
      <c r="F1297" s="369"/>
      <c r="G1297" s="219"/>
    </row>
    <row r="1298" spans="1:7" x14ac:dyDescent="0.2">
      <c r="A1298" s="387">
        <v>3419</v>
      </c>
      <c r="B1298" s="382">
        <v>6322</v>
      </c>
      <c r="C1298" s="375" t="s">
        <v>193</v>
      </c>
      <c r="D1298" s="380">
        <v>0</v>
      </c>
      <c r="E1298" s="376">
        <v>350</v>
      </c>
      <c r="F1298" s="380">
        <v>327.75700000000001</v>
      </c>
      <c r="G1298" s="388">
        <f t="shared" si="23"/>
        <v>93.644857142857134</v>
      </c>
    </row>
    <row r="1299" spans="1:7" x14ac:dyDescent="0.2">
      <c r="A1299" s="217">
        <v>3419</v>
      </c>
      <c r="B1299" s="384">
        <v>6351</v>
      </c>
      <c r="C1299" s="200" t="s">
        <v>202</v>
      </c>
      <c r="D1299" s="385">
        <v>0</v>
      </c>
      <c r="E1299" s="362">
        <v>200</v>
      </c>
      <c r="F1299" s="385">
        <v>200</v>
      </c>
      <c r="G1299" s="219">
        <f t="shared" si="23"/>
        <v>100</v>
      </c>
    </row>
    <row r="1300" spans="1:7" x14ac:dyDescent="0.2">
      <c r="A1300" s="218">
        <v>3419</v>
      </c>
      <c r="B1300" s="383"/>
      <c r="C1300" s="201" t="s">
        <v>143</v>
      </c>
      <c r="D1300" s="381">
        <v>0</v>
      </c>
      <c r="E1300" s="377">
        <v>550</v>
      </c>
      <c r="F1300" s="381">
        <v>527.75700000000006</v>
      </c>
      <c r="G1300" s="389">
        <f t="shared" si="23"/>
        <v>95.955818181818202</v>
      </c>
    </row>
    <row r="1301" spans="1:7" x14ac:dyDescent="0.2">
      <c r="A1301" s="217"/>
      <c r="B1301" s="368"/>
      <c r="C1301" s="200"/>
      <c r="D1301" s="369"/>
      <c r="E1301" s="369"/>
      <c r="F1301" s="369"/>
      <c r="G1301" s="219"/>
    </row>
    <row r="1302" spans="1:7" x14ac:dyDescent="0.2">
      <c r="A1302" s="387">
        <v>3429</v>
      </c>
      <c r="B1302" s="382">
        <v>6322</v>
      </c>
      <c r="C1302" s="375" t="s">
        <v>193</v>
      </c>
      <c r="D1302" s="380">
        <v>0</v>
      </c>
      <c r="E1302" s="376">
        <v>280</v>
      </c>
      <c r="F1302" s="380">
        <v>280</v>
      </c>
      <c r="G1302" s="388">
        <f t="shared" si="23"/>
        <v>100</v>
      </c>
    </row>
    <row r="1303" spans="1:7" x14ac:dyDescent="0.2">
      <c r="A1303" s="218">
        <v>3429</v>
      </c>
      <c r="B1303" s="383"/>
      <c r="C1303" s="201" t="s">
        <v>1182</v>
      </c>
      <c r="D1303" s="381">
        <v>0</v>
      </c>
      <c r="E1303" s="377">
        <v>280</v>
      </c>
      <c r="F1303" s="381">
        <v>280</v>
      </c>
      <c r="G1303" s="389">
        <f t="shared" si="23"/>
        <v>100</v>
      </c>
    </row>
    <row r="1304" spans="1:7" x14ac:dyDescent="0.2">
      <c r="A1304" s="217"/>
      <c r="B1304" s="368"/>
      <c r="C1304" s="200"/>
      <c r="D1304" s="369"/>
      <c r="E1304" s="369"/>
      <c r="F1304" s="369"/>
      <c r="G1304" s="219"/>
    </row>
    <row r="1305" spans="1:7" x14ac:dyDescent="0.2">
      <c r="A1305" s="387">
        <v>3522</v>
      </c>
      <c r="B1305" s="382">
        <v>6111</v>
      </c>
      <c r="C1305" s="375" t="s">
        <v>187</v>
      </c>
      <c r="D1305" s="380">
        <v>900</v>
      </c>
      <c r="E1305" s="376">
        <v>264</v>
      </c>
      <c r="F1305" s="380">
        <v>0</v>
      </c>
      <c r="G1305" s="388">
        <f t="shared" si="23"/>
        <v>0</v>
      </c>
    </row>
    <row r="1306" spans="1:7" x14ac:dyDescent="0.2">
      <c r="A1306" s="217">
        <v>3522</v>
      </c>
      <c r="B1306" s="384">
        <v>6121</v>
      </c>
      <c r="C1306" s="200" t="s">
        <v>185</v>
      </c>
      <c r="D1306" s="385">
        <v>10300</v>
      </c>
      <c r="E1306" s="362">
        <v>18080.34</v>
      </c>
      <c r="F1306" s="385">
        <v>1794.43</v>
      </c>
      <c r="G1306" s="219">
        <f t="shared" si="23"/>
        <v>9.9247580521162764</v>
      </c>
    </row>
    <row r="1307" spans="1:7" x14ac:dyDescent="0.2">
      <c r="A1307" s="217">
        <v>3522</v>
      </c>
      <c r="B1307" s="384">
        <v>6122</v>
      </c>
      <c r="C1307" s="200" t="s">
        <v>184</v>
      </c>
      <c r="D1307" s="385">
        <v>10300</v>
      </c>
      <c r="E1307" s="362">
        <v>3946.38</v>
      </c>
      <c r="F1307" s="385">
        <v>193.6</v>
      </c>
      <c r="G1307" s="219">
        <f t="shared" si="23"/>
        <v>4.905761736072046</v>
      </c>
    </row>
    <row r="1308" spans="1:7" x14ac:dyDescent="0.2">
      <c r="A1308" s="217">
        <v>3522</v>
      </c>
      <c r="B1308" s="384">
        <v>6201</v>
      </c>
      <c r="C1308" s="200" t="s">
        <v>214</v>
      </c>
      <c r="D1308" s="385">
        <v>0</v>
      </c>
      <c r="E1308" s="362">
        <v>8000</v>
      </c>
      <c r="F1308" s="385">
        <v>8000</v>
      </c>
      <c r="G1308" s="219">
        <f t="shared" si="23"/>
        <v>100</v>
      </c>
    </row>
    <row r="1309" spans="1:7" x14ac:dyDescent="0.2">
      <c r="A1309" s="217">
        <v>3522</v>
      </c>
      <c r="B1309" s="384">
        <v>6313</v>
      </c>
      <c r="C1309" s="200" t="s">
        <v>218</v>
      </c>
      <c r="D1309" s="385">
        <v>8410</v>
      </c>
      <c r="E1309" s="362">
        <v>5500</v>
      </c>
      <c r="F1309" s="385">
        <v>0</v>
      </c>
      <c r="G1309" s="219">
        <f t="shared" si="23"/>
        <v>0</v>
      </c>
    </row>
    <row r="1310" spans="1:7" x14ac:dyDescent="0.2">
      <c r="A1310" s="217">
        <v>3522</v>
      </c>
      <c r="B1310" s="384">
        <v>6351</v>
      </c>
      <c r="C1310" s="200" t="s">
        <v>202</v>
      </c>
      <c r="D1310" s="385">
        <v>60426</v>
      </c>
      <c r="E1310" s="362">
        <v>167867.19999999992</v>
      </c>
      <c r="F1310" s="385">
        <v>87287.928020000007</v>
      </c>
      <c r="G1310" s="219">
        <f t="shared" si="23"/>
        <v>51.998203353603358</v>
      </c>
    </row>
    <row r="1311" spans="1:7" x14ac:dyDescent="0.2">
      <c r="A1311" s="217">
        <v>3522</v>
      </c>
      <c r="B1311" s="384">
        <v>6356</v>
      </c>
      <c r="C1311" s="200" t="s">
        <v>225</v>
      </c>
      <c r="D1311" s="385">
        <v>0</v>
      </c>
      <c r="E1311" s="362">
        <v>185150.85000000003</v>
      </c>
      <c r="F1311" s="385">
        <v>185150.83701000002</v>
      </c>
      <c r="G1311" s="219">
        <f t="shared" si="23"/>
        <v>99.99999298409918</v>
      </c>
    </row>
    <row r="1312" spans="1:7" x14ac:dyDescent="0.2">
      <c r="A1312" s="218">
        <v>3522</v>
      </c>
      <c r="B1312" s="383"/>
      <c r="C1312" s="201" t="s">
        <v>141</v>
      </c>
      <c r="D1312" s="381">
        <v>90336</v>
      </c>
      <c r="E1312" s="377">
        <v>388808.76999999996</v>
      </c>
      <c r="F1312" s="381">
        <v>282426.79503000004</v>
      </c>
      <c r="G1312" s="389">
        <f t="shared" si="23"/>
        <v>72.638998094101652</v>
      </c>
    </row>
    <row r="1313" spans="1:7" x14ac:dyDescent="0.2">
      <c r="A1313" s="217"/>
      <c r="B1313" s="368"/>
      <c r="C1313" s="200"/>
      <c r="D1313" s="369"/>
      <c r="E1313" s="369"/>
      <c r="F1313" s="369"/>
      <c r="G1313" s="219"/>
    </row>
    <row r="1314" spans="1:7" x14ac:dyDescent="0.2">
      <c r="A1314" s="387">
        <v>3523</v>
      </c>
      <c r="B1314" s="382">
        <v>6201</v>
      </c>
      <c r="C1314" s="375" t="s">
        <v>214</v>
      </c>
      <c r="D1314" s="380">
        <v>0</v>
      </c>
      <c r="E1314" s="376">
        <v>11000</v>
      </c>
      <c r="F1314" s="380">
        <v>11000</v>
      </c>
      <c r="G1314" s="388">
        <f t="shared" si="23"/>
        <v>100</v>
      </c>
    </row>
    <row r="1315" spans="1:7" x14ac:dyDescent="0.2">
      <c r="A1315" s="218">
        <v>3523</v>
      </c>
      <c r="B1315" s="383"/>
      <c r="C1315" s="201" t="s">
        <v>224</v>
      </c>
      <c r="D1315" s="381">
        <v>0</v>
      </c>
      <c r="E1315" s="377">
        <v>11000</v>
      </c>
      <c r="F1315" s="381">
        <v>11000</v>
      </c>
      <c r="G1315" s="389">
        <f t="shared" si="23"/>
        <v>100</v>
      </c>
    </row>
    <row r="1316" spans="1:7" x14ac:dyDescent="0.2">
      <c r="A1316" s="217"/>
      <c r="B1316" s="368"/>
      <c r="C1316" s="200"/>
      <c r="D1316" s="369"/>
      <c r="E1316" s="369"/>
      <c r="F1316" s="369"/>
      <c r="G1316" s="219"/>
    </row>
    <row r="1317" spans="1:7" x14ac:dyDescent="0.2">
      <c r="A1317" s="387">
        <v>3533</v>
      </c>
      <c r="B1317" s="382">
        <v>6111</v>
      </c>
      <c r="C1317" s="375" t="s">
        <v>187</v>
      </c>
      <c r="D1317" s="380">
        <v>700</v>
      </c>
      <c r="E1317" s="376">
        <v>313.64</v>
      </c>
      <c r="F1317" s="380">
        <v>313.63200000000001</v>
      </c>
      <c r="G1317" s="388">
        <f t="shared" si="23"/>
        <v>99.9974493049356</v>
      </c>
    </row>
    <row r="1318" spans="1:7" x14ac:dyDescent="0.2">
      <c r="A1318" s="217">
        <v>3533</v>
      </c>
      <c r="B1318" s="384">
        <v>6121</v>
      </c>
      <c r="C1318" s="200" t="s">
        <v>185</v>
      </c>
      <c r="D1318" s="385">
        <v>4500</v>
      </c>
      <c r="E1318" s="362">
        <v>5140</v>
      </c>
      <c r="F1318" s="385">
        <v>77.44</v>
      </c>
      <c r="G1318" s="219">
        <f t="shared" si="23"/>
        <v>1.5066147859922179</v>
      </c>
    </row>
    <row r="1319" spans="1:7" x14ac:dyDescent="0.2">
      <c r="A1319" s="217">
        <v>3533</v>
      </c>
      <c r="B1319" s="384">
        <v>6122</v>
      </c>
      <c r="C1319" s="200" t="s">
        <v>184</v>
      </c>
      <c r="D1319" s="385">
        <v>800</v>
      </c>
      <c r="E1319" s="362">
        <v>200</v>
      </c>
      <c r="F1319" s="385">
        <v>0</v>
      </c>
      <c r="G1319" s="219">
        <f t="shared" si="23"/>
        <v>0</v>
      </c>
    </row>
    <row r="1320" spans="1:7" x14ac:dyDescent="0.2">
      <c r="A1320" s="217">
        <v>3533</v>
      </c>
      <c r="B1320" s="384">
        <v>6351</v>
      </c>
      <c r="C1320" s="200" t="s">
        <v>202</v>
      </c>
      <c r="D1320" s="385">
        <v>0</v>
      </c>
      <c r="E1320" s="362">
        <v>2560</v>
      </c>
      <c r="F1320" s="385">
        <v>2141.7890000000002</v>
      </c>
      <c r="G1320" s="219">
        <f t="shared" si="23"/>
        <v>83.663632812500012</v>
      </c>
    </row>
    <row r="1321" spans="1:7" x14ac:dyDescent="0.2">
      <c r="A1321" s="217">
        <v>3533</v>
      </c>
      <c r="B1321" s="384">
        <v>6356</v>
      </c>
      <c r="C1321" s="200" t="s">
        <v>225</v>
      </c>
      <c r="D1321" s="385">
        <v>0</v>
      </c>
      <c r="E1321" s="362">
        <v>9756.07</v>
      </c>
      <c r="F1321" s="385">
        <v>9756.0611600000011</v>
      </c>
      <c r="G1321" s="219">
        <f t="shared" si="23"/>
        <v>99.999909389744033</v>
      </c>
    </row>
    <row r="1322" spans="1:7" x14ac:dyDescent="0.2">
      <c r="A1322" s="218">
        <v>3533</v>
      </c>
      <c r="B1322" s="383"/>
      <c r="C1322" s="201" t="s">
        <v>140</v>
      </c>
      <c r="D1322" s="381">
        <v>6000</v>
      </c>
      <c r="E1322" s="377">
        <v>17969.71</v>
      </c>
      <c r="F1322" s="381">
        <v>12288.922160000002</v>
      </c>
      <c r="G1322" s="389">
        <f t="shared" si="23"/>
        <v>68.386869682371071</v>
      </c>
    </row>
    <row r="1323" spans="1:7" x14ac:dyDescent="0.2">
      <c r="A1323" s="217"/>
      <c r="B1323" s="368"/>
      <c r="C1323" s="200"/>
      <c r="D1323" s="369"/>
      <c r="E1323" s="369"/>
      <c r="F1323" s="369"/>
      <c r="G1323" s="219"/>
    </row>
    <row r="1324" spans="1:7" x14ac:dyDescent="0.2">
      <c r="A1324" s="387">
        <v>3549</v>
      </c>
      <c r="B1324" s="382">
        <v>6312</v>
      </c>
      <c r="C1324" s="375" t="s">
        <v>240</v>
      </c>
      <c r="D1324" s="380">
        <v>0</v>
      </c>
      <c r="E1324" s="376">
        <v>75</v>
      </c>
      <c r="F1324" s="380">
        <v>75</v>
      </c>
      <c r="G1324" s="388">
        <f t="shared" si="23"/>
        <v>100</v>
      </c>
    </row>
    <row r="1325" spans="1:7" x14ac:dyDescent="0.2">
      <c r="A1325" s="218">
        <v>3549</v>
      </c>
      <c r="B1325" s="383"/>
      <c r="C1325" s="201" t="s">
        <v>352</v>
      </c>
      <c r="D1325" s="381">
        <v>0</v>
      </c>
      <c r="E1325" s="377">
        <v>75</v>
      </c>
      <c r="F1325" s="381">
        <v>75</v>
      </c>
      <c r="G1325" s="389">
        <f t="shared" si="23"/>
        <v>100</v>
      </c>
    </row>
    <row r="1326" spans="1:7" x14ac:dyDescent="0.2">
      <c r="A1326" s="217"/>
      <c r="B1326" s="368"/>
      <c r="C1326" s="200"/>
      <c r="D1326" s="369"/>
      <c r="E1326" s="369"/>
      <c r="F1326" s="369"/>
      <c r="G1326" s="219"/>
    </row>
    <row r="1327" spans="1:7" x14ac:dyDescent="0.2">
      <c r="A1327" s="387">
        <v>3599</v>
      </c>
      <c r="B1327" s="382">
        <v>6111</v>
      </c>
      <c r="C1327" s="375" t="s">
        <v>187</v>
      </c>
      <c r="D1327" s="380">
        <v>0</v>
      </c>
      <c r="E1327" s="376">
        <v>638.88</v>
      </c>
      <c r="F1327" s="380">
        <v>638.88</v>
      </c>
      <c r="G1327" s="388">
        <f t="shared" si="23"/>
        <v>100</v>
      </c>
    </row>
    <row r="1328" spans="1:7" x14ac:dyDescent="0.2">
      <c r="A1328" s="218">
        <v>3599</v>
      </c>
      <c r="B1328" s="383"/>
      <c r="C1328" s="201" t="s">
        <v>139</v>
      </c>
      <c r="D1328" s="381">
        <v>0</v>
      </c>
      <c r="E1328" s="377">
        <v>638.88</v>
      </c>
      <c r="F1328" s="381">
        <v>638.88</v>
      </c>
      <c r="G1328" s="389">
        <f t="shared" si="23"/>
        <v>100</v>
      </c>
    </row>
    <row r="1329" spans="1:7" x14ac:dyDescent="0.2">
      <c r="A1329" s="217"/>
      <c r="B1329" s="368"/>
      <c r="C1329" s="200"/>
      <c r="D1329" s="369"/>
      <c r="E1329" s="369"/>
      <c r="F1329" s="369"/>
      <c r="G1329" s="219"/>
    </row>
    <row r="1330" spans="1:7" x14ac:dyDescent="0.2">
      <c r="A1330" s="387">
        <v>3636</v>
      </c>
      <c r="B1330" s="382">
        <v>6313</v>
      </c>
      <c r="C1330" s="375" t="s">
        <v>218</v>
      </c>
      <c r="D1330" s="380">
        <v>0</v>
      </c>
      <c r="E1330" s="376">
        <v>10112.4</v>
      </c>
      <c r="F1330" s="380">
        <v>5199.8500000000004</v>
      </c>
      <c r="G1330" s="388">
        <f t="shared" si="23"/>
        <v>51.420533206756069</v>
      </c>
    </row>
    <row r="1331" spans="1:7" x14ac:dyDescent="0.2">
      <c r="A1331" s="217">
        <v>3636</v>
      </c>
      <c r="B1331" s="384">
        <v>6341</v>
      </c>
      <c r="C1331" s="200" t="s">
        <v>192</v>
      </c>
      <c r="D1331" s="385">
        <v>51000</v>
      </c>
      <c r="E1331" s="362">
        <v>70757.810000000012</v>
      </c>
      <c r="F1331" s="385">
        <v>39958.386690000007</v>
      </c>
      <c r="G1331" s="219">
        <f t="shared" si="23"/>
        <v>56.472051198305884</v>
      </c>
    </row>
    <row r="1332" spans="1:7" x14ac:dyDescent="0.2">
      <c r="A1332" s="217">
        <v>3636</v>
      </c>
      <c r="B1332" s="384">
        <v>6349</v>
      </c>
      <c r="C1332" s="200" t="s">
        <v>222</v>
      </c>
      <c r="D1332" s="385">
        <v>0</v>
      </c>
      <c r="E1332" s="362">
        <v>2599</v>
      </c>
      <c r="F1332" s="385">
        <v>1929.2</v>
      </c>
      <c r="G1332" s="219">
        <f t="shared" si="23"/>
        <v>74.228549442093112</v>
      </c>
    </row>
    <row r="1333" spans="1:7" x14ac:dyDescent="0.2">
      <c r="A1333" s="217">
        <v>3636</v>
      </c>
      <c r="B1333" s="384">
        <v>6352</v>
      </c>
      <c r="C1333" s="200" t="s">
        <v>217</v>
      </c>
      <c r="D1333" s="385">
        <v>0</v>
      </c>
      <c r="E1333" s="362">
        <v>2690</v>
      </c>
      <c r="F1333" s="385">
        <v>2445</v>
      </c>
      <c r="G1333" s="219">
        <f t="shared" si="23"/>
        <v>90.892193308550191</v>
      </c>
    </row>
    <row r="1334" spans="1:7" x14ac:dyDescent="0.2">
      <c r="A1334" s="217">
        <v>3636</v>
      </c>
      <c r="B1334" s="384">
        <v>6354</v>
      </c>
      <c r="C1334" s="200" t="s">
        <v>221</v>
      </c>
      <c r="D1334" s="385">
        <v>0</v>
      </c>
      <c r="E1334" s="362">
        <v>653</v>
      </c>
      <c r="F1334" s="385">
        <v>326.5</v>
      </c>
      <c r="G1334" s="219">
        <f t="shared" si="23"/>
        <v>50</v>
      </c>
    </row>
    <row r="1335" spans="1:7" x14ac:dyDescent="0.2">
      <c r="A1335" s="217">
        <v>3636</v>
      </c>
      <c r="B1335" s="384">
        <v>6359</v>
      </c>
      <c r="C1335" s="200" t="s">
        <v>220</v>
      </c>
      <c r="D1335" s="385">
        <v>0</v>
      </c>
      <c r="E1335" s="362">
        <v>280</v>
      </c>
      <c r="F1335" s="385">
        <v>140</v>
      </c>
      <c r="G1335" s="219">
        <f t="shared" si="23"/>
        <v>50</v>
      </c>
    </row>
    <row r="1336" spans="1:7" x14ac:dyDescent="0.2">
      <c r="A1336" s="218">
        <v>3636</v>
      </c>
      <c r="B1336" s="383"/>
      <c r="C1336" s="201" t="s">
        <v>138</v>
      </c>
      <c r="D1336" s="381">
        <v>51000</v>
      </c>
      <c r="E1336" s="377">
        <v>87092.21</v>
      </c>
      <c r="F1336" s="381">
        <v>49998.936690000002</v>
      </c>
      <c r="G1336" s="389">
        <f t="shared" si="23"/>
        <v>57.409195024445921</v>
      </c>
    </row>
    <row r="1337" spans="1:7" x14ac:dyDescent="0.2">
      <c r="A1337" s="217"/>
      <c r="B1337" s="368"/>
      <c r="C1337" s="200"/>
      <c r="D1337" s="369"/>
      <c r="E1337" s="369"/>
      <c r="F1337" s="369"/>
      <c r="G1337" s="219"/>
    </row>
    <row r="1338" spans="1:7" x14ac:dyDescent="0.2">
      <c r="A1338" s="387">
        <v>3639</v>
      </c>
      <c r="B1338" s="382">
        <v>6111</v>
      </c>
      <c r="C1338" s="375" t="s">
        <v>187</v>
      </c>
      <c r="D1338" s="380">
        <v>0</v>
      </c>
      <c r="E1338" s="376">
        <v>1.3699999999999999</v>
      </c>
      <c r="F1338" s="380">
        <v>0</v>
      </c>
      <c r="G1338" s="388">
        <f t="shared" si="23"/>
        <v>0</v>
      </c>
    </row>
    <row r="1339" spans="1:7" x14ac:dyDescent="0.2">
      <c r="A1339" s="217">
        <v>3639</v>
      </c>
      <c r="B1339" s="384">
        <v>6121</v>
      </c>
      <c r="C1339" s="200" t="s">
        <v>185</v>
      </c>
      <c r="D1339" s="385">
        <v>30433</v>
      </c>
      <c r="E1339" s="362">
        <v>34985.360000000001</v>
      </c>
      <c r="F1339" s="385">
        <v>10593.38269</v>
      </c>
      <c r="G1339" s="219">
        <f t="shared" si="23"/>
        <v>30.279473156771864</v>
      </c>
    </row>
    <row r="1340" spans="1:7" x14ac:dyDescent="0.2">
      <c r="A1340" s="217">
        <v>3639</v>
      </c>
      <c r="B1340" s="384">
        <v>6122</v>
      </c>
      <c r="C1340" s="200" t="s">
        <v>184</v>
      </c>
      <c r="D1340" s="385">
        <v>878</v>
      </c>
      <c r="E1340" s="362">
        <v>878</v>
      </c>
      <c r="F1340" s="385">
        <v>877.54131000000007</v>
      </c>
      <c r="G1340" s="219">
        <f t="shared" si="23"/>
        <v>99.947757403189073</v>
      </c>
    </row>
    <row r="1341" spans="1:7" x14ac:dyDescent="0.2">
      <c r="A1341" s="217">
        <v>3639</v>
      </c>
      <c r="B1341" s="384">
        <v>6129</v>
      </c>
      <c r="C1341" s="200" t="s">
        <v>219</v>
      </c>
      <c r="D1341" s="385">
        <v>0</v>
      </c>
      <c r="E1341" s="362">
        <v>20000</v>
      </c>
      <c r="F1341" s="385">
        <v>406.65689000000003</v>
      </c>
      <c r="G1341" s="219">
        <f t="shared" si="23"/>
        <v>2.03328445</v>
      </c>
    </row>
    <row r="1342" spans="1:7" x14ac:dyDescent="0.2">
      <c r="A1342" s="217">
        <v>3639</v>
      </c>
      <c r="B1342" s="384">
        <v>6130</v>
      </c>
      <c r="C1342" s="200" t="s">
        <v>190</v>
      </c>
      <c r="D1342" s="385">
        <v>1500</v>
      </c>
      <c r="E1342" s="362">
        <v>222934.35</v>
      </c>
      <c r="F1342" s="385">
        <v>2801.6790000000001</v>
      </c>
      <c r="G1342" s="219">
        <f t="shared" si="23"/>
        <v>1.2567282700041515</v>
      </c>
    </row>
    <row r="1343" spans="1:7" x14ac:dyDescent="0.2">
      <c r="A1343" s="217">
        <v>3639</v>
      </c>
      <c r="B1343" s="384">
        <v>6341</v>
      </c>
      <c r="C1343" s="200" t="s">
        <v>192</v>
      </c>
      <c r="D1343" s="385">
        <v>4200</v>
      </c>
      <c r="E1343" s="362">
        <v>38395.5</v>
      </c>
      <c r="F1343" s="385">
        <v>17443.707000000002</v>
      </c>
      <c r="G1343" s="219">
        <f t="shared" si="23"/>
        <v>45.431644333320314</v>
      </c>
    </row>
    <row r="1344" spans="1:7" x14ac:dyDescent="0.2">
      <c r="A1344" s="217">
        <v>3639</v>
      </c>
      <c r="B1344" s="384">
        <v>6352</v>
      </c>
      <c r="C1344" s="200" t="s">
        <v>217</v>
      </c>
      <c r="D1344" s="385">
        <v>0</v>
      </c>
      <c r="E1344" s="362">
        <v>299.60000000000002</v>
      </c>
      <c r="F1344" s="385">
        <v>299.59447999999998</v>
      </c>
      <c r="G1344" s="219">
        <f t="shared" si="23"/>
        <v>99.998157543391173</v>
      </c>
    </row>
    <row r="1345" spans="1:15" x14ac:dyDescent="0.2">
      <c r="A1345" s="218">
        <v>3639</v>
      </c>
      <c r="B1345" s="383"/>
      <c r="C1345" s="201" t="s">
        <v>96</v>
      </c>
      <c r="D1345" s="381">
        <v>37011</v>
      </c>
      <c r="E1345" s="377">
        <v>317494.18</v>
      </c>
      <c r="F1345" s="381">
        <v>32422.561370000003</v>
      </c>
      <c r="G1345" s="389">
        <f t="shared" si="23"/>
        <v>10.212017546274394</v>
      </c>
    </row>
    <row r="1346" spans="1:15" x14ac:dyDescent="0.2">
      <c r="A1346" s="217"/>
      <c r="B1346" s="368"/>
      <c r="C1346" s="200"/>
      <c r="D1346" s="369"/>
      <c r="E1346" s="369"/>
      <c r="F1346" s="369"/>
      <c r="G1346" s="219"/>
    </row>
    <row r="1347" spans="1:15" x14ac:dyDescent="0.2">
      <c r="A1347" s="387">
        <v>3713</v>
      </c>
      <c r="B1347" s="382">
        <v>6371</v>
      </c>
      <c r="C1347" s="375" t="s">
        <v>216</v>
      </c>
      <c r="D1347" s="380">
        <v>507700</v>
      </c>
      <c r="E1347" s="376">
        <v>413338.31</v>
      </c>
      <c r="F1347" s="380">
        <v>272918.91475</v>
      </c>
      <c r="G1347" s="388">
        <f t="shared" si="23"/>
        <v>66.027974699465915</v>
      </c>
    </row>
    <row r="1348" spans="1:15" x14ac:dyDescent="0.2">
      <c r="A1348" s="218">
        <v>3713</v>
      </c>
      <c r="B1348" s="383"/>
      <c r="C1348" s="201" t="s">
        <v>348</v>
      </c>
      <c r="D1348" s="381">
        <v>507700</v>
      </c>
      <c r="E1348" s="377">
        <v>413338.31</v>
      </c>
      <c r="F1348" s="381">
        <v>272918.91475</v>
      </c>
      <c r="G1348" s="389">
        <f t="shared" si="23"/>
        <v>66.027974699465915</v>
      </c>
    </row>
    <row r="1349" spans="1:15" x14ac:dyDescent="0.2">
      <c r="A1349" s="217"/>
      <c r="B1349" s="368"/>
      <c r="C1349" s="200"/>
      <c r="D1349" s="369"/>
      <c r="E1349" s="369"/>
      <c r="F1349" s="369"/>
      <c r="G1349" s="219"/>
    </row>
    <row r="1350" spans="1:15" x14ac:dyDescent="0.2">
      <c r="A1350" s="387">
        <v>3744</v>
      </c>
      <c r="B1350" s="382">
        <v>6319</v>
      </c>
      <c r="C1350" s="375" t="s">
        <v>212</v>
      </c>
      <c r="D1350" s="380">
        <v>4000</v>
      </c>
      <c r="E1350" s="376">
        <v>7000</v>
      </c>
      <c r="F1350" s="380">
        <v>7000</v>
      </c>
      <c r="G1350" s="388">
        <f t="shared" si="23"/>
        <v>100</v>
      </c>
    </row>
    <row r="1351" spans="1:15" x14ac:dyDescent="0.2">
      <c r="A1351" s="218">
        <v>3744</v>
      </c>
      <c r="B1351" s="383"/>
      <c r="C1351" s="201" t="s">
        <v>211</v>
      </c>
      <c r="D1351" s="381">
        <v>4000</v>
      </c>
      <c r="E1351" s="377">
        <v>7000</v>
      </c>
      <c r="F1351" s="381">
        <v>7000</v>
      </c>
      <c r="G1351" s="389">
        <f t="shared" si="23"/>
        <v>100</v>
      </c>
    </row>
    <row r="1352" spans="1:15" x14ac:dyDescent="0.2">
      <c r="A1352" s="217"/>
      <c r="B1352" s="368"/>
      <c r="C1352" s="200"/>
      <c r="D1352" s="369"/>
      <c r="E1352" s="369"/>
      <c r="F1352" s="369"/>
      <c r="G1352" s="219"/>
    </row>
    <row r="1353" spans="1:15" x14ac:dyDescent="0.2">
      <c r="A1353" s="387">
        <v>3749</v>
      </c>
      <c r="B1353" s="382">
        <v>6121</v>
      </c>
      <c r="C1353" s="375" t="s">
        <v>185</v>
      </c>
      <c r="D1353" s="380">
        <v>800</v>
      </c>
      <c r="E1353" s="376">
        <v>0</v>
      </c>
      <c r="F1353" s="380">
        <v>0</v>
      </c>
      <c r="G1353" s="392" t="s">
        <v>205</v>
      </c>
    </row>
    <row r="1354" spans="1:15" x14ac:dyDescent="0.2">
      <c r="A1354" s="218">
        <v>3749</v>
      </c>
      <c r="B1354" s="383"/>
      <c r="C1354" s="201" t="s">
        <v>1185</v>
      </c>
      <c r="D1354" s="381">
        <v>800</v>
      </c>
      <c r="E1354" s="377">
        <v>0</v>
      </c>
      <c r="F1354" s="381">
        <v>0</v>
      </c>
      <c r="G1354" s="393" t="s">
        <v>205</v>
      </c>
    </row>
    <row r="1355" spans="1:15" x14ac:dyDescent="0.2">
      <c r="A1355" s="217"/>
      <c r="B1355" s="368"/>
      <c r="C1355" s="200"/>
      <c r="D1355" s="369"/>
      <c r="E1355" s="369"/>
      <c r="F1355" s="369"/>
      <c r="G1355" s="219"/>
    </row>
    <row r="1356" spans="1:15" x14ac:dyDescent="0.2">
      <c r="A1356" s="1046" t="s">
        <v>208</v>
      </c>
      <c r="B1356" s="1047"/>
      <c r="C1356" s="1047"/>
      <c r="D1356" s="207">
        <v>893691</v>
      </c>
      <c r="E1356" s="378">
        <v>1511219.11</v>
      </c>
      <c r="F1356" s="207">
        <v>834030.33574000001</v>
      </c>
      <c r="G1356" s="390">
        <f t="shared" si="23"/>
        <v>55.189239615954818</v>
      </c>
      <c r="I1356" s="95"/>
      <c r="J1356" s="95"/>
      <c r="K1356" s="95"/>
      <c r="L1356" s="95"/>
      <c r="M1356" s="95"/>
      <c r="N1356" s="95"/>
      <c r="O1356" s="95"/>
    </row>
    <row r="1357" spans="1:15" x14ac:dyDescent="0.2">
      <c r="A1357" s="206"/>
      <c r="B1357" s="205"/>
      <c r="C1357" s="204"/>
      <c r="D1357" s="203"/>
      <c r="E1357" s="203"/>
      <c r="F1357" s="203"/>
      <c r="G1357" s="202"/>
      <c r="I1357" s="95"/>
      <c r="J1357" s="95"/>
      <c r="K1357" s="95"/>
      <c r="L1357" s="95"/>
      <c r="M1357" s="95"/>
      <c r="N1357" s="95"/>
      <c r="O1357" s="95"/>
    </row>
    <row r="1358" spans="1:15" x14ac:dyDescent="0.2">
      <c r="A1358" s="387">
        <v>4312</v>
      </c>
      <c r="B1358" s="382">
        <v>6351</v>
      </c>
      <c r="C1358" s="375" t="s">
        <v>202</v>
      </c>
      <c r="D1358" s="380">
        <v>800</v>
      </c>
      <c r="E1358" s="376">
        <v>2795.77</v>
      </c>
      <c r="F1358" s="380">
        <v>1996.6189099999999</v>
      </c>
      <c r="G1358" s="388">
        <f t="shared" si="23"/>
        <v>71.415706942988862</v>
      </c>
    </row>
    <row r="1359" spans="1:15" x14ac:dyDescent="0.2">
      <c r="A1359" s="218">
        <v>4312</v>
      </c>
      <c r="B1359" s="383"/>
      <c r="C1359" s="201" t="s">
        <v>207</v>
      </c>
      <c r="D1359" s="381">
        <v>800</v>
      </c>
      <c r="E1359" s="377">
        <v>2795.77</v>
      </c>
      <c r="F1359" s="381">
        <v>1996.6189099999999</v>
      </c>
      <c r="G1359" s="389">
        <f t="shared" si="23"/>
        <v>71.415706942988862</v>
      </c>
    </row>
    <row r="1360" spans="1:15" x14ac:dyDescent="0.2">
      <c r="A1360" s="217"/>
      <c r="B1360" s="368"/>
      <c r="C1360" s="200"/>
      <c r="D1360" s="369"/>
      <c r="E1360" s="369"/>
      <c r="F1360" s="369"/>
      <c r="G1360" s="219"/>
    </row>
    <row r="1361" spans="1:7" x14ac:dyDescent="0.2">
      <c r="A1361" s="387">
        <v>4339</v>
      </c>
      <c r="B1361" s="382">
        <v>6121</v>
      </c>
      <c r="C1361" s="375" t="s">
        <v>185</v>
      </c>
      <c r="D1361" s="380">
        <v>0</v>
      </c>
      <c r="E1361" s="376">
        <v>5260</v>
      </c>
      <c r="F1361" s="380">
        <v>5260</v>
      </c>
      <c r="G1361" s="388">
        <f t="shared" si="23"/>
        <v>100</v>
      </c>
    </row>
    <row r="1362" spans="1:7" x14ac:dyDescent="0.2">
      <c r="A1362" s="217">
        <v>4339</v>
      </c>
      <c r="B1362" s="384">
        <v>6130</v>
      </c>
      <c r="C1362" s="200" t="s">
        <v>190</v>
      </c>
      <c r="D1362" s="385">
        <v>0</v>
      </c>
      <c r="E1362" s="362">
        <v>840.01</v>
      </c>
      <c r="F1362" s="385">
        <v>840</v>
      </c>
      <c r="G1362" s="219">
        <f t="shared" ref="G1362:G1418" si="24">F1362/E1362*100</f>
        <v>99.998809537981685</v>
      </c>
    </row>
    <row r="1363" spans="1:7" x14ac:dyDescent="0.2">
      <c r="A1363" s="218">
        <v>4339</v>
      </c>
      <c r="B1363" s="383"/>
      <c r="C1363" s="201" t="s">
        <v>204</v>
      </c>
      <c r="D1363" s="381">
        <v>0</v>
      </c>
      <c r="E1363" s="377">
        <v>6100.01</v>
      </c>
      <c r="F1363" s="381">
        <v>6100</v>
      </c>
      <c r="G1363" s="389">
        <f t="shared" si="24"/>
        <v>99.999836065842501</v>
      </c>
    </row>
    <row r="1364" spans="1:7" x14ac:dyDescent="0.2">
      <c r="A1364" s="217"/>
      <c r="B1364" s="368"/>
      <c r="C1364" s="200"/>
      <c r="D1364" s="369"/>
      <c r="E1364" s="369"/>
      <c r="F1364" s="369"/>
      <c r="G1364" s="219"/>
    </row>
    <row r="1365" spans="1:7" x14ac:dyDescent="0.2">
      <c r="A1365" s="387">
        <v>4344</v>
      </c>
      <c r="B1365" s="382">
        <v>6321</v>
      </c>
      <c r="C1365" s="375" t="s">
        <v>200</v>
      </c>
      <c r="D1365" s="380">
        <v>0</v>
      </c>
      <c r="E1365" s="376">
        <v>300</v>
      </c>
      <c r="F1365" s="380">
        <v>300</v>
      </c>
      <c r="G1365" s="388">
        <f t="shared" si="24"/>
        <v>100</v>
      </c>
    </row>
    <row r="1366" spans="1:7" x14ac:dyDescent="0.2">
      <c r="A1366" s="218">
        <v>4344</v>
      </c>
      <c r="B1366" s="383"/>
      <c r="C1366" s="201" t="s">
        <v>338</v>
      </c>
      <c r="D1366" s="381">
        <v>0</v>
      </c>
      <c r="E1366" s="377">
        <v>300</v>
      </c>
      <c r="F1366" s="381">
        <v>300</v>
      </c>
      <c r="G1366" s="389">
        <f t="shared" si="24"/>
        <v>100</v>
      </c>
    </row>
    <row r="1367" spans="1:7" x14ac:dyDescent="0.2">
      <c r="A1367" s="217"/>
      <c r="B1367" s="368"/>
      <c r="C1367" s="200"/>
      <c r="D1367" s="369"/>
      <c r="E1367" s="369"/>
      <c r="F1367" s="369"/>
      <c r="G1367" s="219"/>
    </row>
    <row r="1368" spans="1:7" x14ac:dyDescent="0.2">
      <c r="A1368" s="387">
        <v>4350</v>
      </c>
      <c r="B1368" s="382">
        <v>6121</v>
      </c>
      <c r="C1368" s="375" t="s">
        <v>185</v>
      </c>
      <c r="D1368" s="380">
        <v>25700</v>
      </c>
      <c r="E1368" s="376">
        <v>79239.149999999994</v>
      </c>
      <c r="F1368" s="380">
        <v>41055.772509999995</v>
      </c>
      <c r="G1368" s="388">
        <f t="shared" si="24"/>
        <v>51.812484750278109</v>
      </c>
    </row>
    <row r="1369" spans="1:7" x14ac:dyDescent="0.2">
      <c r="A1369" s="217">
        <v>4350</v>
      </c>
      <c r="B1369" s="384">
        <v>6122</v>
      </c>
      <c r="C1369" s="200" t="s">
        <v>184</v>
      </c>
      <c r="D1369" s="385">
        <v>0</v>
      </c>
      <c r="E1369" s="362">
        <v>7983.11</v>
      </c>
      <c r="F1369" s="385">
        <v>3531.2974399999998</v>
      </c>
      <c r="G1369" s="219">
        <f t="shared" si="24"/>
        <v>44.23460831680886</v>
      </c>
    </row>
    <row r="1370" spans="1:7" x14ac:dyDescent="0.2">
      <c r="A1370" s="217">
        <v>4350</v>
      </c>
      <c r="B1370" s="384">
        <v>6123</v>
      </c>
      <c r="C1370" s="200" t="s">
        <v>183</v>
      </c>
      <c r="D1370" s="385">
        <v>0</v>
      </c>
      <c r="E1370" s="362">
        <v>1597.65</v>
      </c>
      <c r="F1370" s="385">
        <v>1597.6458600000001</v>
      </c>
      <c r="G1370" s="219">
        <f t="shared" si="24"/>
        <v>99.999740869401933</v>
      </c>
    </row>
    <row r="1371" spans="1:7" x14ac:dyDescent="0.2">
      <c r="A1371" s="217">
        <v>4350</v>
      </c>
      <c r="B1371" s="384">
        <v>6323</v>
      </c>
      <c r="C1371" s="200" t="s">
        <v>199</v>
      </c>
      <c r="D1371" s="385">
        <v>0</v>
      </c>
      <c r="E1371" s="362">
        <v>1319</v>
      </c>
      <c r="F1371" s="385">
        <v>817.37099999999998</v>
      </c>
      <c r="G1371" s="219">
        <f t="shared" si="24"/>
        <v>61.968991660348749</v>
      </c>
    </row>
    <row r="1372" spans="1:7" x14ac:dyDescent="0.2">
      <c r="A1372" s="217">
        <v>4350</v>
      </c>
      <c r="B1372" s="384">
        <v>6341</v>
      </c>
      <c r="C1372" s="200" t="s">
        <v>192</v>
      </c>
      <c r="D1372" s="385">
        <v>0</v>
      </c>
      <c r="E1372" s="362">
        <v>1277.0999999999999</v>
      </c>
      <c r="F1372" s="385">
        <v>1197.557</v>
      </c>
      <c r="G1372" s="219">
        <f t="shared" si="24"/>
        <v>93.771591887870969</v>
      </c>
    </row>
    <row r="1373" spans="1:7" x14ac:dyDescent="0.2">
      <c r="A1373" s="217">
        <v>4350</v>
      </c>
      <c r="B1373" s="384">
        <v>6351</v>
      </c>
      <c r="C1373" s="200" t="s">
        <v>202</v>
      </c>
      <c r="D1373" s="385">
        <v>0</v>
      </c>
      <c r="E1373" s="362">
        <v>3050</v>
      </c>
      <c r="F1373" s="385">
        <v>2277.9</v>
      </c>
      <c r="G1373" s="219">
        <f t="shared" si="24"/>
        <v>74.685245901639348</v>
      </c>
    </row>
    <row r="1374" spans="1:7" x14ac:dyDescent="0.2">
      <c r="A1374" s="218">
        <v>4350</v>
      </c>
      <c r="B1374" s="383"/>
      <c r="C1374" s="201" t="s">
        <v>129</v>
      </c>
      <c r="D1374" s="381">
        <v>25700</v>
      </c>
      <c r="E1374" s="377">
        <v>94466.01</v>
      </c>
      <c r="F1374" s="381">
        <v>50477.543809999996</v>
      </c>
      <c r="G1374" s="389">
        <f t="shared" si="24"/>
        <v>53.43460977128175</v>
      </c>
    </row>
    <row r="1375" spans="1:7" x14ac:dyDescent="0.2">
      <c r="A1375" s="217"/>
      <c r="B1375" s="368"/>
      <c r="C1375" s="200"/>
      <c r="D1375" s="369"/>
      <c r="E1375" s="369"/>
      <c r="F1375" s="369"/>
      <c r="G1375" s="219"/>
    </row>
    <row r="1376" spans="1:7" x14ac:dyDescent="0.2">
      <c r="A1376" s="387">
        <v>4351</v>
      </c>
      <c r="B1376" s="382">
        <v>6321</v>
      </c>
      <c r="C1376" s="375" t="s">
        <v>200</v>
      </c>
      <c r="D1376" s="380">
        <v>0</v>
      </c>
      <c r="E1376" s="376">
        <v>751.4</v>
      </c>
      <c r="F1376" s="380">
        <v>728.952</v>
      </c>
      <c r="G1376" s="388">
        <f t="shared" si="24"/>
        <v>97.012509981368112</v>
      </c>
    </row>
    <row r="1377" spans="1:7" x14ac:dyDescent="0.2">
      <c r="A1377" s="217">
        <v>4351</v>
      </c>
      <c r="B1377" s="384">
        <v>6323</v>
      </c>
      <c r="C1377" s="200" t="s">
        <v>199</v>
      </c>
      <c r="D1377" s="385">
        <v>0</v>
      </c>
      <c r="E1377" s="362">
        <v>374.99</v>
      </c>
      <c r="F1377" s="385">
        <v>374.99</v>
      </c>
      <c r="G1377" s="219">
        <f t="shared" si="24"/>
        <v>100</v>
      </c>
    </row>
    <row r="1378" spans="1:7" x14ac:dyDescent="0.2">
      <c r="A1378" s="218">
        <v>4351</v>
      </c>
      <c r="B1378" s="383"/>
      <c r="C1378" s="201" t="s">
        <v>336</v>
      </c>
      <c r="D1378" s="381">
        <v>0</v>
      </c>
      <c r="E1378" s="377">
        <v>1126.3899999999999</v>
      </c>
      <c r="F1378" s="381">
        <v>1103.942</v>
      </c>
      <c r="G1378" s="389">
        <f t="shared" si="24"/>
        <v>98.007084579941235</v>
      </c>
    </row>
    <row r="1379" spans="1:7" x14ac:dyDescent="0.2">
      <c r="A1379" s="217"/>
      <c r="B1379" s="368"/>
      <c r="C1379" s="200"/>
      <c r="D1379" s="369"/>
      <c r="E1379" s="369"/>
      <c r="F1379" s="369"/>
      <c r="G1379" s="219"/>
    </row>
    <row r="1380" spans="1:7" x14ac:dyDescent="0.2">
      <c r="A1380" s="387">
        <v>4354</v>
      </c>
      <c r="B1380" s="382">
        <v>6121</v>
      </c>
      <c r="C1380" s="375" t="s">
        <v>185</v>
      </c>
      <c r="D1380" s="380">
        <v>2000</v>
      </c>
      <c r="E1380" s="376">
        <v>2591</v>
      </c>
      <c r="F1380" s="380">
        <v>97.768000000000001</v>
      </c>
      <c r="G1380" s="388">
        <f t="shared" si="24"/>
        <v>3.7733693554612118</v>
      </c>
    </row>
    <row r="1381" spans="1:7" x14ac:dyDescent="0.2">
      <c r="A1381" s="217">
        <v>4354</v>
      </c>
      <c r="B1381" s="384">
        <v>6351</v>
      </c>
      <c r="C1381" s="200" t="s">
        <v>202</v>
      </c>
      <c r="D1381" s="385">
        <v>0</v>
      </c>
      <c r="E1381" s="362">
        <v>500</v>
      </c>
      <c r="F1381" s="385">
        <v>98.313000000000002</v>
      </c>
      <c r="G1381" s="219">
        <f t="shared" si="24"/>
        <v>19.662600000000001</v>
      </c>
    </row>
    <row r="1382" spans="1:7" x14ac:dyDescent="0.2">
      <c r="A1382" s="217">
        <v>4354</v>
      </c>
      <c r="B1382" s="384">
        <v>6356</v>
      </c>
      <c r="C1382" s="200" t="s">
        <v>225</v>
      </c>
      <c r="D1382" s="385">
        <v>0</v>
      </c>
      <c r="E1382" s="362">
        <v>1182.5899999999999</v>
      </c>
      <c r="F1382" s="385">
        <v>1182.58844</v>
      </c>
      <c r="G1382" s="219">
        <f t="shared" si="24"/>
        <v>99.999868086149903</v>
      </c>
    </row>
    <row r="1383" spans="1:7" x14ac:dyDescent="0.2">
      <c r="A1383" s="218">
        <v>4354</v>
      </c>
      <c r="B1383" s="383"/>
      <c r="C1383" s="201" t="s">
        <v>203</v>
      </c>
      <c r="D1383" s="381">
        <v>2000</v>
      </c>
      <c r="E1383" s="377">
        <v>4273.59</v>
      </c>
      <c r="F1383" s="381">
        <v>1378.6694400000001</v>
      </c>
      <c r="G1383" s="389">
        <f t="shared" si="24"/>
        <v>32.260217756031814</v>
      </c>
    </row>
    <row r="1384" spans="1:7" x14ac:dyDescent="0.2">
      <c r="A1384" s="217"/>
      <c r="B1384" s="368"/>
      <c r="C1384" s="200"/>
      <c r="D1384" s="369"/>
      <c r="E1384" s="369"/>
      <c r="F1384" s="369"/>
      <c r="G1384" s="219"/>
    </row>
    <row r="1385" spans="1:7" x14ac:dyDescent="0.2">
      <c r="A1385" s="387">
        <v>4356</v>
      </c>
      <c r="B1385" s="382">
        <v>6322</v>
      </c>
      <c r="C1385" s="375" t="s">
        <v>193</v>
      </c>
      <c r="D1385" s="380">
        <v>0</v>
      </c>
      <c r="E1385" s="376">
        <v>286.10000000000002</v>
      </c>
      <c r="F1385" s="380">
        <v>286.10000000000002</v>
      </c>
      <c r="G1385" s="388">
        <f t="shared" si="24"/>
        <v>100</v>
      </c>
    </row>
    <row r="1386" spans="1:7" x14ac:dyDescent="0.2">
      <c r="A1386" s="217">
        <v>4356</v>
      </c>
      <c r="B1386" s="384">
        <v>6323</v>
      </c>
      <c r="C1386" s="200" t="s">
        <v>199</v>
      </c>
      <c r="D1386" s="385">
        <v>0</v>
      </c>
      <c r="E1386" s="362">
        <v>700</v>
      </c>
      <c r="F1386" s="385">
        <v>700</v>
      </c>
      <c r="G1386" s="219">
        <f t="shared" si="24"/>
        <v>100</v>
      </c>
    </row>
    <row r="1387" spans="1:7" x14ac:dyDescent="0.2">
      <c r="A1387" s="217">
        <v>4356</v>
      </c>
      <c r="B1387" s="384">
        <v>6341</v>
      </c>
      <c r="C1387" s="200" t="s">
        <v>192</v>
      </c>
      <c r="D1387" s="385">
        <v>0</v>
      </c>
      <c r="E1387" s="362">
        <v>133</v>
      </c>
      <c r="F1387" s="385">
        <v>133</v>
      </c>
      <c r="G1387" s="219">
        <f t="shared" si="24"/>
        <v>100</v>
      </c>
    </row>
    <row r="1388" spans="1:7" x14ac:dyDescent="0.2">
      <c r="A1388" s="218">
        <v>4356</v>
      </c>
      <c r="B1388" s="383"/>
      <c r="C1388" s="201" t="s">
        <v>332</v>
      </c>
      <c r="D1388" s="381">
        <v>0</v>
      </c>
      <c r="E1388" s="377">
        <v>1119.0999999999999</v>
      </c>
      <c r="F1388" s="381">
        <v>1119.0999999999999</v>
      </c>
      <c r="G1388" s="389">
        <f t="shared" si="24"/>
        <v>100</v>
      </c>
    </row>
    <row r="1389" spans="1:7" x14ac:dyDescent="0.2">
      <c r="A1389" s="217"/>
      <c r="B1389" s="368"/>
      <c r="C1389" s="200"/>
      <c r="D1389" s="369"/>
      <c r="E1389" s="369"/>
      <c r="F1389" s="369"/>
      <c r="G1389" s="219"/>
    </row>
    <row r="1390" spans="1:7" x14ac:dyDescent="0.2">
      <c r="A1390" s="387">
        <v>4357</v>
      </c>
      <c r="B1390" s="382">
        <v>6121</v>
      </c>
      <c r="C1390" s="375" t="s">
        <v>185</v>
      </c>
      <c r="D1390" s="380">
        <v>25500</v>
      </c>
      <c r="E1390" s="376">
        <v>28481</v>
      </c>
      <c r="F1390" s="380">
        <v>3764.8235499999996</v>
      </c>
      <c r="G1390" s="388">
        <f t="shared" si="24"/>
        <v>13.218719672764298</v>
      </c>
    </row>
    <row r="1391" spans="1:7" x14ac:dyDescent="0.2">
      <c r="A1391" s="217">
        <v>4357</v>
      </c>
      <c r="B1391" s="384">
        <v>6122</v>
      </c>
      <c r="C1391" s="200" t="s">
        <v>184</v>
      </c>
      <c r="D1391" s="385">
        <v>0</v>
      </c>
      <c r="E1391" s="362">
        <v>617.14</v>
      </c>
      <c r="F1391" s="385">
        <v>616.13750000000005</v>
      </c>
      <c r="G1391" s="219">
        <f t="shared" si="24"/>
        <v>99.837557118319992</v>
      </c>
    </row>
    <row r="1392" spans="1:7" x14ac:dyDescent="0.2">
      <c r="A1392" s="217">
        <v>4357</v>
      </c>
      <c r="B1392" s="384">
        <v>6313</v>
      </c>
      <c r="C1392" s="200" t="s">
        <v>218</v>
      </c>
      <c r="D1392" s="385">
        <v>0</v>
      </c>
      <c r="E1392" s="362">
        <v>723.9</v>
      </c>
      <c r="F1392" s="385">
        <v>723.9</v>
      </c>
      <c r="G1392" s="219">
        <f t="shared" si="24"/>
        <v>100</v>
      </c>
    </row>
    <row r="1393" spans="1:7" x14ac:dyDescent="0.2">
      <c r="A1393" s="217">
        <v>4357</v>
      </c>
      <c r="B1393" s="384">
        <v>6322</v>
      </c>
      <c r="C1393" s="200" t="s">
        <v>193</v>
      </c>
      <c r="D1393" s="385">
        <v>0</v>
      </c>
      <c r="E1393" s="362">
        <v>700</v>
      </c>
      <c r="F1393" s="385">
        <v>666.17700000000002</v>
      </c>
      <c r="G1393" s="219">
        <f t="shared" si="24"/>
        <v>95.168142857142854</v>
      </c>
    </row>
    <row r="1394" spans="1:7" x14ac:dyDescent="0.2">
      <c r="A1394" s="217">
        <v>4357</v>
      </c>
      <c r="B1394" s="384">
        <v>6323</v>
      </c>
      <c r="C1394" s="200" t="s">
        <v>199</v>
      </c>
      <c r="D1394" s="385">
        <v>0</v>
      </c>
      <c r="E1394" s="362">
        <v>250</v>
      </c>
      <c r="F1394" s="385">
        <v>250</v>
      </c>
      <c r="G1394" s="219">
        <f t="shared" si="24"/>
        <v>100</v>
      </c>
    </row>
    <row r="1395" spans="1:7" x14ac:dyDescent="0.2">
      <c r="A1395" s="217">
        <v>4357</v>
      </c>
      <c r="B1395" s="384">
        <v>6351</v>
      </c>
      <c r="C1395" s="200" t="s">
        <v>202</v>
      </c>
      <c r="D1395" s="385">
        <v>455</v>
      </c>
      <c r="E1395" s="362">
        <v>6088</v>
      </c>
      <c r="F1395" s="385">
        <v>574.71699999999998</v>
      </c>
      <c r="G1395" s="219">
        <f t="shared" si="24"/>
        <v>9.4401609724047297</v>
      </c>
    </row>
    <row r="1396" spans="1:7" x14ac:dyDescent="0.2">
      <c r="A1396" s="217">
        <v>4357</v>
      </c>
      <c r="B1396" s="384">
        <v>6356</v>
      </c>
      <c r="C1396" s="200" t="s">
        <v>225</v>
      </c>
      <c r="D1396" s="385">
        <v>0</v>
      </c>
      <c r="E1396" s="362">
        <v>252.89</v>
      </c>
      <c r="F1396" s="385">
        <v>252.89</v>
      </c>
      <c r="G1396" s="219">
        <f t="shared" si="24"/>
        <v>100</v>
      </c>
    </row>
    <row r="1397" spans="1:7" x14ac:dyDescent="0.2">
      <c r="A1397" s="218">
        <v>4357</v>
      </c>
      <c r="B1397" s="383"/>
      <c r="C1397" s="201" t="s">
        <v>127</v>
      </c>
      <c r="D1397" s="381">
        <v>25955</v>
      </c>
      <c r="E1397" s="377">
        <v>37112.93</v>
      </c>
      <c r="F1397" s="381">
        <v>6848.6450499999992</v>
      </c>
      <c r="G1397" s="389">
        <f t="shared" si="24"/>
        <v>18.453528325572783</v>
      </c>
    </row>
    <row r="1398" spans="1:7" x14ac:dyDescent="0.2">
      <c r="A1398" s="217"/>
      <c r="B1398" s="368"/>
      <c r="C1398" s="200"/>
      <c r="D1398" s="369"/>
      <c r="E1398" s="369"/>
      <c r="F1398" s="369"/>
      <c r="G1398" s="219"/>
    </row>
    <row r="1399" spans="1:7" x14ac:dyDescent="0.2">
      <c r="A1399" s="387">
        <v>4371</v>
      </c>
      <c r="B1399" s="382">
        <v>6322</v>
      </c>
      <c r="C1399" s="375" t="s">
        <v>193</v>
      </c>
      <c r="D1399" s="380">
        <v>0</v>
      </c>
      <c r="E1399" s="376">
        <v>200</v>
      </c>
      <c r="F1399" s="380">
        <v>200</v>
      </c>
      <c r="G1399" s="388">
        <f t="shared" si="24"/>
        <v>100</v>
      </c>
    </row>
    <row r="1400" spans="1:7" x14ac:dyDescent="0.2">
      <c r="A1400" s="217">
        <v>4371</v>
      </c>
      <c r="B1400" s="384">
        <v>6323</v>
      </c>
      <c r="C1400" s="200" t="s">
        <v>199</v>
      </c>
      <c r="D1400" s="385">
        <v>0</v>
      </c>
      <c r="E1400" s="362">
        <v>565</v>
      </c>
      <c r="F1400" s="385">
        <v>565</v>
      </c>
      <c r="G1400" s="219">
        <f t="shared" si="24"/>
        <v>100</v>
      </c>
    </row>
    <row r="1401" spans="1:7" x14ac:dyDescent="0.2">
      <c r="A1401" s="218">
        <v>4371</v>
      </c>
      <c r="B1401" s="383"/>
      <c r="C1401" s="201" t="s">
        <v>126</v>
      </c>
      <c r="D1401" s="381">
        <v>0</v>
      </c>
      <c r="E1401" s="377">
        <v>765</v>
      </c>
      <c r="F1401" s="381">
        <v>765</v>
      </c>
      <c r="G1401" s="389">
        <f t="shared" si="24"/>
        <v>100</v>
      </c>
    </row>
    <row r="1402" spans="1:7" x14ac:dyDescent="0.2">
      <c r="A1402" s="217"/>
      <c r="B1402" s="368"/>
      <c r="C1402" s="200"/>
      <c r="D1402" s="369"/>
      <c r="E1402" s="369"/>
      <c r="F1402" s="369"/>
      <c r="G1402" s="219"/>
    </row>
    <row r="1403" spans="1:7" x14ac:dyDescent="0.2">
      <c r="A1403" s="387">
        <v>4377</v>
      </c>
      <c r="B1403" s="382">
        <v>6121</v>
      </c>
      <c r="C1403" s="375" t="s">
        <v>185</v>
      </c>
      <c r="D1403" s="380">
        <v>3000</v>
      </c>
      <c r="E1403" s="376">
        <v>403</v>
      </c>
      <c r="F1403" s="380">
        <v>29.04</v>
      </c>
      <c r="G1403" s="388">
        <f t="shared" si="24"/>
        <v>7.2059553349875936</v>
      </c>
    </row>
    <row r="1404" spans="1:7" x14ac:dyDescent="0.2">
      <c r="A1404" s="217">
        <v>4377</v>
      </c>
      <c r="B1404" s="384">
        <v>6351</v>
      </c>
      <c r="C1404" s="200" t="s">
        <v>202</v>
      </c>
      <c r="D1404" s="385">
        <v>0</v>
      </c>
      <c r="E1404" s="362">
        <v>947</v>
      </c>
      <c r="F1404" s="385">
        <v>144.09800000000001</v>
      </c>
      <c r="G1404" s="219">
        <f t="shared" si="24"/>
        <v>15.216261879619852</v>
      </c>
    </row>
    <row r="1405" spans="1:7" x14ac:dyDescent="0.2">
      <c r="A1405" s="218">
        <v>4377</v>
      </c>
      <c r="B1405" s="383"/>
      <c r="C1405" s="201" t="s">
        <v>201</v>
      </c>
      <c r="D1405" s="381">
        <v>3000</v>
      </c>
      <c r="E1405" s="377">
        <v>1350</v>
      </c>
      <c r="F1405" s="381">
        <v>173.13800000000001</v>
      </c>
      <c r="G1405" s="389">
        <f t="shared" si="24"/>
        <v>12.825037037037038</v>
      </c>
    </row>
    <row r="1406" spans="1:7" x14ac:dyDescent="0.2">
      <c r="A1406" s="217"/>
      <c r="B1406" s="368"/>
      <c r="C1406" s="200"/>
      <c r="D1406" s="369"/>
      <c r="E1406" s="369"/>
      <c r="F1406" s="369"/>
      <c r="G1406" s="219"/>
    </row>
    <row r="1407" spans="1:7" x14ac:dyDescent="0.2">
      <c r="A1407" s="387">
        <v>4379</v>
      </c>
      <c r="B1407" s="382">
        <v>6119</v>
      </c>
      <c r="C1407" s="375" t="s">
        <v>186</v>
      </c>
      <c r="D1407" s="380">
        <v>0</v>
      </c>
      <c r="E1407" s="376">
        <v>544.5</v>
      </c>
      <c r="F1407" s="380">
        <v>0</v>
      </c>
      <c r="G1407" s="388">
        <f t="shared" si="24"/>
        <v>0</v>
      </c>
    </row>
    <row r="1408" spans="1:7" x14ac:dyDescent="0.2">
      <c r="A1408" s="217">
        <v>4379</v>
      </c>
      <c r="B1408" s="384">
        <v>6321</v>
      </c>
      <c r="C1408" s="200" t="s">
        <v>200</v>
      </c>
      <c r="D1408" s="385">
        <v>0</v>
      </c>
      <c r="E1408" s="362">
        <v>200</v>
      </c>
      <c r="F1408" s="385">
        <v>200</v>
      </c>
      <c r="G1408" s="219">
        <f t="shared" si="24"/>
        <v>100</v>
      </c>
    </row>
    <row r="1409" spans="1:15" x14ac:dyDescent="0.2">
      <c r="A1409" s="217">
        <v>4379</v>
      </c>
      <c r="B1409" s="384">
        <v>6323</v>
      </c>
      <c r="C1409" s="200" t="s">
        <v>199</v>
      </c>
      <c r="D1409" s="385">
        <v>0</v>
      </c>
      <c r="E1409" s="362">
        <v>268.10000000000002</v>
      </c>
      <c r="F1409" s="385">
        <v>268.10000000000002</v>
      </c>
      <c r="G1409" s="219">
        <f t="shared" si="24"/>
        <v>100</v>
      </c>
    </row>
    <row r="1410" spans="1:15" x14ac:dyDescent="0.2">
      <c r="A1410" s="218">
        <v>4379</v>
      </c>
      <c r="B1410" s="383"/>
      <c r="C1410" s="201" t="s">
        <v>125</v>
      </c>
      <c r="D1410" s="381">
        <v>0</v>
      </c>
      <c r="E1410" s="377">
        <v>1012.6</v>
      </c>
      <c r="F1410" s="381">
        <v>468.1</v>
      </c>
      <c r="G1410" s="389">
        <f t="shared" si="24"/>
        <v>46.227533083152281</v>
      </c>
    </row>
    <row r="1411" spans="1:15" x14ac:dyDescent="0.2">
      <c r="A1411" s="217"/>
      <c r="B1411" s="368"/>
      <c r="C1411" s="200"/>
      <c r="D1411" s="369"/>
      <c r="E1411" s="369"/>
      <c r="F1411" s="369"/>
      <c r="G1411" s="219"/>
    </row>
    <row r="1412" spans="1:15" x14ac:dyDescent="0.2">
      <c r="A1412" s="387">
        <v>4399</v>
      </c>
      <c r="B1412" s="382">
        <v>6322</v>
      </c>
      <c r="C1412" s="375" t="s">
        <v>193</v>
      </c>
      <c r="D1412" s="380">
        <v>0</v>
      </c>
      <c r="E1412" s="376">
        <v>2000</v>
      </c>
      <c r="F1412" s="380">
        <v>2000</v>
      </c>
      <c r="G1412" s="388">
        <f t="shared" si="24"/>
        <v>100</v>
      </c>
    </row>
    <row r="1413" spans="1:15" x14ac:dyDescent="0.2">
      <c r="A1413" s="218">
        <v>4399</v>
      </c>
      <c r="B1413" s="383"/>
      <c r="C1413" s="201" t="s">
        <v>124</v>
      </c>
      <c r="D1413" s="381">
        <v>0</v>
      </c>
      <c r="E1413" s="377">
        <v>2000</v>
      </c>
      <c r="F1413" s="381">
        <v>2000</v>
      </c>
      <c r="G1413" s="389">
        <f t="shared" si="24"/>
        <v>100</v>
      </c>
    </row>
    <row r="1414" spans="1:15" x14ac:dyDescent="0.2">
      <c r="A1414" s="217"/>
      <c r="B1414" s="368"/>
      <c r="C1414" s="200"/>
      <c r="D1414" s="369"/>
      <c r="E1414" s="369"/>
      <c r="F1414" s="369"/>
      <c r="G1414" s="219"/>
    </row>
    <row r="1415" spans="1:15" x14ac:dyDescent="0.2">
      <c r="A1415" s="1046" t="s">
        <v>198</v>
      </c>
      <c r="B1415" s="1047"/>
      <c r="C1415" s="1047"/>
      <c r="D1415" s="207">
        <v>57455</v>
      </c>
      <c r="E1415" s="378">
        <v>152421.4</v>
      </c>
      <c r="F1415" s="207">
        <v>72730.757209999996</v>
      </c>
      <c r="G1415" s="390">
        <f t="shared" si="24"/>
        <v>47.716893566126537</v>
      </c>
      <c r="I1415" s="95"/>
      <c r="J1415" s="95"/>
      <c r="K1415" s="95"/>
      <c r="L1415" s="95"/>
      <c r="M1415" s="95"/>
      <c r="N1415" s="95"/>
      <c r="O1415" s="95"/>
    </row>
    <row r="1416" spans="1:15" x14ac:dyDescent="0.2">
      <c r="A1416" s="206"/>
      <c r="B1416" s="205"/>
      <c r="C1416" s="204"/>
      <c r="D1416" s="203"/>
      <c r="E1416" s="203"/>
      <c r="F1416" s="203"/>
      <c r="G1416" s="202"/>
      <c r="I1416" s="95"/>
      <c r="J1416" s="95"/>
      <c r="K1416" s="95"/>
      <c r="L1416" s="95"/>
      <c r="M1416" s="95"/>
      <c r="N1416" s="95"/>
      <c r="O1416" s="95"/>
    </row>
    <row r="1417" spans="1:15" x14ac:dyDescent="0.2">
      <c r="A1417" s="387">
        <v>5212</v>
      </c>
      <c r="B1417" s="382">
        <v>6122</v>
      </c>
      <c r="C1417" s="375" t="s">
        <v>184</v>
      </c>
      <c r="D1417" s="380">
        <v>10800</v>
      </c>
      <c r="E1417" s="376">
        <v>10800</v>
      </c>
      <c r="F1417" s="380">
        <v>10779.89</v>
      </c>
      <c r="G1417" s="388">
        <f t="shared" si="24"/>
        <v>99.813796296296289</v>
      </c>
    </row>
    <row r="1418" spans="1:15" x14ac:dyDescent="0.2">
      <c r="A1418" s="218">
        <v>5212</v>
      </c>
      <c r="B1418" s="383"/>
      <c r="C1418" s="201" t="s">
        <v>197</v>
      </c>
      <c r="D1418" s="381">
        <v>10800</v>
      </c>
      <c r="E1418" s="377">
        <v>10800</v>
      </c>
      <c r="F1418" s="381">
        <v>10779.89</v>
      </c>
      <c r="G1418" s="389">
        <f t="shared" si="24"/>
        <v>99.813796296296289</v>
      </c>
    </row>
    <row r="1419" spans="1:15" x14ac:dyDescent="0.2">
      <c r="A1419" s="217"/>
      <c r="B1419" s="368"/>
      <c r="C1419" s="200"/>
      <c r="D1419" s="369"/>
      <c r="E1419" s="369"/>
      <c r="F1419" s="369"/>
      <c r="G1419" s="219"/>
    </row>
    <row r="1420" spans="1:15" x14ac:dyDescent="0.2">
      <c r="A1420" s="387">
        <v>5273</v>
      </c>
      <c r="B1420" s="382">
        <v>6341</v>
      </c>
      <c r="C1420" s="375" t="s">
        <v>192</v>
      </c>
      <c r="D1420" s="380">
        <v>7225</v>
      </c>
      <c r="E1420" s="376">
        <v>8692.5</v>
      </c>
      <c r="F1420" s="380">
        <v>0</v>
      </c>
      <c r="G1420" s="388">
        <f t="shared" ref="G1420:G1467" si="25">F1420/E1420*100</f>
        <v>0</v>
      </c>
    </row>
    <row r="1421" spans="1:15" x14ac:dyDescent="0.2">
      <c r="A1421" s="218">
        <v>5273</v>
      </c>
      <c r="B1421" s="383"/>
      <c r="C1421" s="201" t="s">
        <v>123</v>
      </c>
      <c r="D1421" s="381">
        <v>7225</v>
      </c>
      <c r="E1421" s="377">
        <v>8692.5</v>
      </c>
      <c r="F1421" s="381">
        <v>0</v>
      </c>
      <c r="G1421" s="389">
        <f t="shared" si="25"/>
        <v>0</v>
      </c>
    </row>
    <row r="1422" spans="1:15" x14ac:dyDescent="0.2">
      <c r="A1422" s="217"/>
      <c r="B1422" s="368"/>
      <c r="C1422" s="200"/>
      <c r="D1422" s="369"/>
      <c r="E1422" s="369"/>
      <c r="F1422" s="369"/>
      <c r="G1422" s="219"/>
    </row>
    <row r="1423" spans="1:15" x14ac:dyDescent="0.2">
      <c r="A1423" s="387">
        <v>5279</v>
      </c>
      <c r="B1423" s="382">
        <v>6119</v>
      </c>
      <c r="C1423" s="375" t="s">
        <v>186</v>
      </c>
      <c r="D1423" s="380">
        <v>1700</v>
      </c>
      <c r="E1423" s="376">
        <v>1700</v>
      </c>
      <c r="F1423" s="380">
        <v>1691.2170000000001</v>
      </c>
      <c r="G1423" s="388">
        <f t="shared" si="25"/>
        <v>99.483352941176477</v>
      </c>
    </row>
    <row r="1424" spans="1:15" x14ac:dyDescent="0.2">
      <c r="A1424" s="217">
        <v>5279</v>
      </c>
      <c r="B1424" s="384">
        <v>6122</v>
      </c>
      <c r="C1424" s="200" t="s">
        <v>184</v>
      </c>
      <c r="D1424" s="385">
        <v>0</v>
      </c>
      <c r="E1424" s="362">
        <v>2384.67</v>
      </c>
      <c r="F1424" s="385">
        <v>2384.6680000000001</v>
      </c>
      <c r="G1424" s="219">
        <f t="shared" si="25"/>
        <v>99.999916130953139</v>
      </c>
    </row>
    <row r="1425" spans="1:7" x14ac:dyDescent="0.2">
      <c r="A1425" s="217">
        <v>5279</v>
      </c>
      <c r="B1425" s="384">
        <v>6341</v>
      </c>
      <c r="C1425" s="200" t="s">
        <v>192</v>
      </c>
      <c r="D1425" s="385">
        <v>5000</v>
      </c>
      <c r="E1425" s="362">
        <v>16035.91</v>
      </c>
      <c r="F1425" s="385">
        <v>863</v>
      </c>
      <c r="G1425" s="219">
        <f t="shared" si="25"/>
        <v>5.3816715110024944</v>
      </c>
    </row>
    <row r="1426" spans="1:7" x14ac:dyDescent="0.2">
      <c r="A1426" s="218">
        <v>5279</v>
      </c>
      <c r="B1426" s="383"/>
      <c r="C1426" s="201" t="s">
        <v>196</v>
      </c>
      <c r="D1426" s="381">
        <v>6700</v>
      </c>
      <c r="E1426" s="377">
        <v>20120.580000000002</v>
      </c>
      <c r="F1426" s="381">
        <v>4938.8850000000002</v>
      </c>
      <c r="G1426" s="389">
        <f t="shared" si="25"/>
        <v>24.546434546121432</v>
      </c>
    </row>
    <row r="1427" spans="1:7" x14ac:dyDescent="0.2">
      <c r="A1427" s="217"/>
      <c r="B1427" s="368"/>
      <c r="C1427" s="200"/>
      <c r="D1427" s="369"/>
      <c r="E1427" s="369"/>
      <c r="F1427" s="369"/>
      <c r="G1427" s="219"/>
    </row>
    <row r="1428" spans="1:7" x14ac:dyDescent="0.2">
      <c r="A1428" s="387">
        <v>5311</v>
      </c>
      <c r="B1428" s="382">
        <v>6122</v>
      </c>
      <c r="C1428" s="375" t="s">
        <v>184</v>
      </c>
      <c r="D1428" s="380">
        <v>210</v>
      </c>
      <c r="E1428" s="376">
        <v>533.5</v>
      </c>
      <c r="F1428" s="380">
        <v>518.86500000000001</v>
      </c>
      <c r="G1428" s="388">
        <f t="shared" si="25"/>
        <v>97.256794751640115</v>
      </c>
    </row>
    <row r="1429" spans="1:7" x14ac:dyDescent="0.2">
      <c r="A1429" s="217">
        <v>5311</v>
      </c>
      <c r="B1429" s="384">
        <v>6339</v>
      </c>
      <c r="C1429" s="200" t="s">
        <v>194</v>
      </c>
      <c r="D1429" s="385">
        <v>6350</v>
      </c>
      <c r="E1429" s="362">
        <v>9850</v>
      </c>
      <c r="F1429" s="385">
        <v>9850</v>
      </c>
      <c r="G1429" s="219">
        <f t="shared" si="25"/>
        <v>100</v>
      </c>
    </row>
    <row r="1430" spans="1:7" x14ac:dyDescent="0.2">
      <c r="A1430" s="218">
        <v>5311</v>
      </c>
      <c r="B1430" s="383"/>
      <c r="C1430" s="201" t="s">
        <v>195</v>
      </c>
      <c r="D1430" s="381">
        <v>6560</v>
      </c>
      <c r="E1430" s="377">
        <v>10383.5</v>
      </c>
      <c r="F1430" s="381">
        <v>10368.865</v>
      </c>
      <c r="G1430" s="389">
        <f t="shared" si="25"/>
        <v>99.859055231858235</v>
      </c>
    </row>
    <row r="1431" spans="1:7" x14ac:dyDescent="0.2">
      <c r="A1431" s="217"/>
      <c r="B1431" s="368"/>
      <c r="C1431" s="200"/>
      <c r="D1431" s="369"/>
      <c r="E1431" s="369"/>
      <c r="F1431" s="369"/>
      <c r="G1431" s="219"/>
    </row>
    <row r="1432" spans="1:7" x14ac:dyDescent="0.2">
      <c r="A1432" s="387">
        <v>5511</v>
      </c>
      <c r="B1432" s="382">
        <v>6122</v>
      </c>
      <c r="C1432" s="375" t="s">
        <v>184</v>
      </c>
      <c r="D1432" s="380">
        <v>5400</v>
      </c>
      <c r="E1432" s="376">
        <v>18976.57</v>
      </c>
      <c r="F1432" s="380">
        <v>5716.2219999999998</v>
      </c>
      <c r="G1432" s="388">
        <f t="shared" si="25"/>
        <v>30.122524776606095</v>
      </c>
    </row>
    <row r="1433" spans="1:7" x14ac:dyDescent="0.2">
      <c r="A1433" s="217">
        <v>5511</v>
      </c>
      <c r="B1433" s="384">
        <v>6123</v>
      </c>
      <c r="C1433" s="200" t="s">
        <v>183</v>
      </c>
      <c r="D1433" s="385">
        <v>9600</v>
      </c>
      <c r="E1433" s="362">
        <v>9244.84</v>
      </c>
      <c r="F1433" s="385">
        <v>7533.8531500000008</v>
      </c>
      <c r="G1433" s="219">
        <f t="shared" si="25"/>
        <v>81.492520692624211</v>
      </c>
    </row>
    <row r="1434" spans="1:7" x14ac:dyDescent="0.2">
      <c r="A1434" s="217">
        <v>5511</v>
      </c>
      <c r="B1434" s="384">
        <v>6125</v>
      </c>
      <c r="C1434" s="200" t="s">
        <v>182</v>
      </c>
      <c r="D1434" s="385">
        <v>0</v>
      </c>
      <c r="E1434" s="362">
        <v>52.03</v>
      </c>
      <c r="F1434" s="385">
        <v>52.03</v>
      </c>
      <c r="G1434" s="219">
        <f t="shared" si="25"/>
        <v>100</v>
      </c>
    </row>
    <row r="1435" spans="1:7" x14ac:dyDescent="0.2">
      <c r="A1435" s="217">
        <v>5511</v>
      </c>
      <c r="B1435" s="384">
        <v>6339</v>
      </c>
      <c r="C1435" s="200" t="s">
        <v>194</v>
      </c>
      <c r="D1435" s="385">
        <v>30980</v>
      </c>
      <c r="E1435" s="362">
        <v>67863.040000000008</v>
      </c>
      <c r="F1435" s="385">
        <v>23795.0939</v>
      </c>
      <c r="G1435" s="219">
        <f t="shared" si="25"/>
        <v>35.063406973810778</v>
      </c>
    </row>
    <row r="1436" spans="1:7" x14ac:dyDescent="0.2">
      <c r="A1436" s="218">
        <v>5511</v>
      </c>
      <c r="B1436" s="383"/>
      <c r="C1436" s="201" t="s">
        <v>94</v>
      </c>
      <c r="D1436" s="381">
        <v>45980</v>
      </c>
      <c r="E1436" s="377">
        <v>96136.48000000001</v>
      </c>
      <c r="F1436" s="381">
        <v>37097.199050000003</v>
      </c>
      <c r="G1436" s="389">
        <f t="shared" si="25"/>
        <v>38.588056323676504</v>
      </c>
    </row>
    <row r="1437" spans="1:7" x14ac:dyDescent="0.2">
      <c r="A1437" s="217"/>
      <c r="B1437" s="368"/>
      <c r="C1437" s="200"/>
      <c r="D1437" s="369"/>
      <c r="E1437" s="369"/>
      <c r="F1437" s="369"/>
      <c r="G1437" s="219"/>
    </row>
    <row r="1438" spans="1:7" x14ac:dyDescent="0.2">
      <c r="A1438" s="387">
        <v>5512</v>
      </c>
      <c r="B1438" s="382">
        <v>6122</v>
      </c>
      <c r="C1438" s="375" t="s">
        <v>184</v>
      </c>
      <c r="D1438" s="380">
        <v>10000</v>
      </c>
      <c r="E1438" s="376">
        <v>9372.7199999999993</v>
      </c>
      <c r="F1438" s="380">
        <v>8699.7821999999996</v>
      </c>
      <c r="G1438" s="388">
        <f t="shared" si="25"/>
        <v>92.820250684966581</v>
      </c>
    </row>
    <row r="1439" spans="1:7" x14ac:dyDescent="0.2">
      <c r="A1439" s="217">
        <v>5512</v>
      </c>
      <c r="B1439" s="384">
        <v>6322</v>
      </c>
      <c r="C1439" s="200" t="s">
        <v>193</v>
      </c>
      <c r="D1439" s="385">
        <v>0</v>
      </c>
      <c r="E1439" s="362">
        <v>137.5</v>
      </c>
      <c r="F1439" s="385">
        <v>126.21294</v>
      </c>
      <c r="G1439" s="219">
        <f t="shared" si="25"/>
        <v>91.791229090909084</v>
      </c>
    </row>
    <row r="1440" spans="1:7" x14ac:dyDescent="0.2">
      <c r="A1440" s="217">
        <v>5512</v>
      </c>
      <c r="B1440" s="384">
        <v>6341</v>
      </c>
      <c r="C1440" s="200" t="s">
        <v>192</v>
      </c>
      <c r="D1440" s="385">
        <v>8000</v>
      </c>
      <c r="E1440" s="362">
        <v>15273.94</v>
      </c>
      <c r="F1440" s="385">
        <v>2575</v>
      </c>
      <c r="G1440" s="219">
        <f t="shared" si="25"/>
        <v>16.858780380176956</v>
      </c>
    </row>
    <row r="1441" spans="1:15" x14ac:dyDescent="0.2">
      <c r="A1441" s="218">
        <v>5512</v>
      </c>
      <c r="B1441" s="383"/>
      <c r="C1441" s="201" t="s">
        <v>191</v>
      </c>
      <c r="D1441" s="381">
        <v>18000</v>
      </c>
      <c r="E1441" s="377">
        <v>24784.16</v>
      </c>
      <c r="F1441" s="381">
        <v>11400.995139999999</v>
      </c>
      <c r="G1441" s="389">
        <f t="shared" si="25"/>
        <v>46.001135967488906</v>
      </c>
    </row>
    <row r="1442" spans="1:15" x14ac:dyDescent="0.2">
      <c r="A1442" s="217"/>
      <c r="B1442" s="368"/>
      <c r="C1442" s="200"/>
      <c r="D1442" s="369"/>
      <c r="E1442" s="369"/>
      <c r="F1442" s="369"/>
      <c r="G1442" s="219"/>
    </row>
    <row r="1443" spans="1:15" x14ac:dyDescent="0.2">
      <c r="A1443" s="387">
        <v>5521</v>
      </c>
      <c r="B1443" s="382">
        <v>6111</v>
      </c>
      <c r="C1443" s="375" t="s">
        <v>187</v>
      </c>
      <c r="D1443" s="380">
        <v>6950</v>
      </c>
      <c r="E1443" s="376">
        <v>364.5</v>
      </c>
      <c r="F1443" s="380">
        <v>240.79</v>
      </c>
      <c r="G1443" s="388">
        <f t="shared" si="25"/>
        <v>66.060356652949253</v>
      </c>
    </row>
    <row r="1444" spans="1:15" x14ac:dyDescent="0.2">
      <c r="A1444" s="217">
        <v>5521</v>
      </c>
      <c r="B1444" s="384">
        <v>6121</v>
      </c>
      <c r="C1444" s="200" t="s">
        <v>185</v>
      </c>
      <c r="D1444" s="385">
        <v>1495</v>
      </c>
      <c r="E1444" s="362">
        <v>13870.86</v>
      </c>
      <c r="F1444" s="385">
        <v>8661.7943599999999</v>
      </c>
      <c r="G1444" s="219">
        <f t="shared" si="25"/>
        <v>62.4459792687692</v>
      </c>
    </row>
    <row r="1445" spans="1:15" x14ac:dyDescent="0.2">
      <c r="A1445" s="217">
        <v>5521</v>
      </c>
      <c r="B1445" s="384">
        <v>6122</v>
      </c>
      <c r="C1445" s="200" t="s">
        <v>184</v>
      </c>
      <c r="D1445" s="385">
        <v>35471</v>
      </c>
      <c r="E1445" s="362">
        <v>30408.61</v>
      </c>
      <c r="F1445" s="385">
        <v>1525.1428599999999</v>
      </c>
      <c r="G1445" s="219">
        <f t="shared" si="25"/>
        <v>5.01549679515111</v>
      </c>
    </row>
    <row r="1446" spans="1:15" x14ac:dyDescent="0.2">
      <c r="A1446" s="217">
        <v>5521</v>
      </c>
      <c r="B1446" s="384">
        <v>6125</v>
      </c>
      <c r="C1446" s="200" t="s">
        <v>182</v>
      </c>
      <c r="D1446" s="385">
        <v>0</v>
      </c>
      <c r="E1446" s="362">
        <v>2327.5</v>
      </c>
      <c r="F1446" s="385">
        <v>0</v>
      </c>
      <c r="G1446" s="219">
        <f t="shared" si="25"/>
        <v>0</v>
      </c>
    </row>
    <row r="1447" spans="1:15" x14ac:dyDescent="0.2">
      <c r="A1447" s="217">
        <v>5521</v>
      </c>
      <c r="B1447" s="384">
        <v>6341</v>
      </c>
      <c r="C1447" s="200" t="s">
        <v>192</v>
      </c>
      <c r="D1447" s="385">
        <v>0</v>
      </c>
      <c r="E1447" s="362">
        <v>500</v>
      </c>
      <c r="F1447" s="385">
        <v>0</v>
      </c>
      <c r="G1447" s="219">
        <f t="shared" si="25"/>
        <v>0</v>
      </c>
    </row>
    <row r="1448" spans="1:15" x14ac:dyDescent="0.2">
      <c r="A1448" s="218">
        <v>5521</v>
      </c>
      <c r="B1448" s="383"/>
      <c r="C1448" s="201" t="s">
        <v>122</v>
      </c>
      <c r="D1448" s="381">
        <v>43916</v>
      </c>
      <c r="E1448" s="377">
        <v>47471.47</v>
      </c>
      <c r="F1448" s="381">
        <v>10427.727220000001</v>
      </c>
      <c r="G1448" s="389">
        <f t="shared" si="25"/>
        <v>21.966303592452476</v>
      </c>
    </row>
    <row r="1449" spans="1:15" x14ac:dyDescent="0.2">
      <c r="A1449" s="217"/>
      <c r="B1449" s="368"/>
      <c r="C1449" s="200"/>
      <c r="D1449" s="369"/>
      <c r="E1449" s="369"/>
      <c r="F1449" s="369"/>
      <c r="G1449" s="219"/>
    </row>
    <row r="1450" spans="1:15" x14ac:dyDescent="0.2">
      <c r="A1450" s="1046" t="s">
        <v>189</v>
      </c>
      <c r="B1450" s="1047"/>
      <c r="C1450" s="1047"/>
      <c r="D1450" s="207">
        <v>139181</v>
      </c>
      <c r="E1450" s="378">
        <v>218388.69</v>
      </c>
      <c r="F1450" s="207">
        <v>85013.561409999995</v>
      </c>
      <c r="G1450" s="390">
        <f t="shared" si="25"/>
        <v>38.927639251831216</v>
      </c>
      <c r="I1450" s="95"/>
      <c r="J1450" s="95"/>
      <c r="K1450" s="95"/>
      <c r="L1450" s="95"/>
      <c r="M1450" s="95"/>
      <c r="N1450" s="95"/>
      <c r="O1450" s="95"/>
    </row>
    <row r="1451" spans="1:15" x14ac:dyDescent="0.2">
      <c r="A1451" s="206"/>
      <c r="B1451" s="205"/>
      <c r="C1451" s="204"/>
      <c r="D1451" s="203"/>
      <c r="E1451" s="203"/>
      <c r="F1451" s="203"/>
      <c r="G1451" s="202"/>
      <c r="I1451" s="95"/>
      <c r="J1451" s="95"/>
      <c r="K1451" s="95"/>
      <c r="L1451" s="95"/>
      <c r="M1451" s="95"/>
      <c r="N1451" s="95"/>
      <c r="O1451" s="95"/>
    </row>
    <row r="1452" spans="1:15" x14ac:dyDescent="0.2">
      <c r="A1452" s="387">
        <v>6113</v>
      </c>
      <c r="B1452" s="382">
        <v>6111</v>
      </c>
      <c r="C1452" s="375" t="s">
        <v>187</v>
      </c>
      <c r="D1452" s="380">
        <v>0</v>
      </c>
      <c r="E1452" s="376">
        <v>766.35</v>
      </c>
      <c r="F1452" s="380">
        <v>526.35</v>
      </c>
      <c r="G1452" s="388">
        <f t="shared" si="25"/>
        <v>68.682716774319829</v>
      </c>
    </row>
    <row r="1453" spans="1:15" x14ac:dyDescent="0.2">
      <c r="A1453" s="217">
        <v>6113</v>
      </c>
      <c r="B1453" s="384">
        <v>6125</v>
      </c>
      <c r="C1453" s="200" t="s">
        <v>182</v>
      </c>
      <c r="D1453" s="385">
        <v>50</v>
      </c>
      <c r="E1453" s="362">
        <v>766.43</v>
      </c>
      <c r="F1453" s="385">
        <v>715.15840000000003</v>
      </c>
      <c r="G1453" s="219">
        <f t="shared" si="25"/>
        <v>93.310334929478245</v>
      </c>
    </row>
    <row r="1454" spans="1:15" x14ac:dyDescent="0.2">
      <c r="A1454" s="218">
        <v>6113</v>
      </c>
      <c r="B1454" s="383"/>
      <c r="C1454" s="201" t="s">
        <v>120</v>
      </c>
      <c r="D1454" s="381">
        <v>50</v>
      </c>
      <c r="E1454" s="377">
        <v>1532.78</v>
      </c>
      <c r="F1454" s="381">
        <v>1241.5084000000002</v>
      </c>
      <c r="G1454" s="389">
        <f t="shared" si="25"/>
        <v>80.997168543430902</v>
      </c>
    </row>
    <row r="1455" spans="1:15" x14ac:dyDescent="0.2">
      <c r="A1455" s="217"/>
      <c r="B1455" s="368"/>
      <c r="C1455" s="200"/>
      <c r="D1455" s="369"/>
      <c r="E1455" s="369"/>
      <c r="F1455" s="369"/>
      <c r="G1455" s="219"/>
    </row>
    <row r="1456" spans="1:15" x14ac:dyDescent="0.2">
      <c r="A1456" s="387">
        <v>6172</v>
      </c>
      <c r="B1456" s="382">
        <v>6111</v>
      </c>
      <c r="C1456" s="375" t="s">
        <v>187</v>
      </c>
      <c r="D1456" s="380">
        <v>2150</v>
      </c>
      <c r="E1456" s="376">
        <v>4106.9400000000005</v>
      </c>
      <c r="F1456" s="380">
        <v>2561.1853599999999</v>
      </c>
      <c r="G1456" s="388">
        <f t="shared" si="25"/>
        <v>62.362375880826107</v>
      </c>
    </row>
    <row r="1457" spans="1:15" x14ac:dyDescent="0.2">
      <c r="A1457" s="217">
        <v>6172</v>
      </c>
      <c r="B1457" s="384">
        <v>6119</v>
      </c>
      <c r="C1457" s="200" t="s">
        <v>186</v>
      </c>
      <c r="D1457" s="385">
        <v>616</v>
      </c>
      <c r="E1457" s="362">
        <v>930</v>
      </c>
      <c r="F1457" s="385">
        <v>468.93700000000001</v>
      </c>
      <c r="G1457" s="219">
        <f t="shared" si="25"/>
        <v>50.423333333333332</v>
      </c>
    </row>
    <row r="1458" spans="1:15" x14ac:dyDescent="0.2">
      <c r="A1458" s="217">
        <v>6172</v>
      </c>
      <c r="B1458" s="384">
        <v>6121</v>
      </c>
      <c r="C1458" s="200" t="s">
        <v>185</v>
      </c>
      <c r="D1458" s="385">
        <v>21595</v>
      </c>
      <c r="E1458" s="362">
        <v>20834.43</v>
      </c>
      <c r="F1458" s="385">
        <v>12397.433140000001</v>
      </c>
      <c r="G1458" s="219">
        <f t="shared" si="25"/>
        <v>59.504546752658946</v>
      </c>
    </row>
    <row r="1459" spans="1:15" x14ac:dyDescent="0.2">
      <c r="A1459" s="217">
        <v>6172</v>
      </c>
      <c r="B1459" s="384">
        <v>6122</v>
      </c>
      <c r="C1459" s="200" t="s">
        <v>184</v>
      </c>
      <c r="D1459" s="385">
        <v>180</v>
      </c>
      <c r="E1459" s="362">
        <v>13400.45</v>
      </c>
      <c r="F1459" s="385">
        <v>9155.0364599999994</v>
      </c>
      <c r="G1459" s="219">
        <f t="shared" si="25"/>
        <v>68.318873321418309</v>
      </c>
    </row>
    <row r="1460" spans="1:15" x14ac:dyDescent="0.2">
      <c r="A1460" s="217">
        <v>6172</v>
      </c>
      <c r="B1460" s="384">
        <v>6123</v>
      </c>
      <c r="C1460" s="200" t="s">
        <v>183</v>
      </c>
      <c r="D1460" s="385">
        <v>3200</v>
      </c>
      <c r="E1460" s="362">
        <v>6465</v>
      </c>
      <c r="F1460" s="385">
        <v>2882.1248900000001</v>
      </c>
      <c r="G1460" s="219">
        <f t="shared" si="25"/>
        <v>44.580431399845324</v>
      </c>
    </row>
    <row r="1461" spans="1:15" x14ac:dyDescent="0.2">
      <c r="A1461" s="217">
        <v>6172</v>
      </c>
      <c r="B1461" s="384">
        <v>6125</v>
      </c>
      <c r="C1461" s="200" t="s">
        <v>182</v>
      </c>
      <c r="D1461" s="385">
        <v>1380</v>
      </c>
      <c r="E1461" s="362">
        <v>3789.75</v>
      </c>
      <c r="F1461" s="385">
        <v>3487.6677</v>
      </c>
      <c r="G1461" s="219">
        <f t="shared" si="25"/>
        <v>92.028964971304177</v>
      </c>
    </row>
    <row r="1462" spans="1:15" x14ac:dyDescent="0.2">
      <c r="A1462" s="218">
        <v>6172</v>
      </c>
      <c r="B1462" s="383"/>
      <c r="C1462" s="201" t="s">
        <v>91</v>
      </c>
      <c r="D1462" s="381">
        <v>29121</v>
      </c>
      <c r="E1462" s="377">
        <v>49526.570000000007</v>
      </c>
      <c r="F1462" s="381">
        <v>30952.384549999995</v>
      </c>
      <c r="G1462" s="389">
        <f t="shared" si="25"/>
        <v>62.496523684155783</v>
      </c>
    </row>
    <row r="1463" spans="1:15" x14ac:dyDescent="0.2">
      <c r="A1463" s="217"/>
      <c r="B1463" s="368"/>
      <c r="C1463" s="200"/>
      <c r="D1463" s="369"/>
      <c r="E1463" s="369"/>
      <c r="F1463" s="369"/>
      <c r="G1463" s="219"/>
    </row>
    <row r="1464" spans="1:15" x14ac:dyDescent="0.2">
      <c r="A1464" s="387">
        <v>6409</v>
      </c>
      <c r="B1464" s="382">
        <v>6901</v>
      </c>
      <c r="C1464" s="375" t="s">
        <v>1190</v>
      </c>
      <c r="D1464" s="380">
        <v>100000</v>
      </c>
      <c r="E1464" s="376">
        <v>63586.63</v>
      </c>
      <c r="F1464" s="380">
        <v>0</v>
      </c>
      <c r="G1464" s="388">
        <f t="shared" si="25"/>
        <v>0</v>
      </c>
    </row>
    <row r="1465" spans="1:15" x14ac:dyDescent="0.2">
      <c r="A1465" s="218">
        <v>6409</v>
      </c>
      <c r="B1465" s="383"/>
      <c r="C1465" s="201" t="s">
        <v>103</v>
      </c>
      <c r="D1465" s="381">
        <v>100000</v>
      </c>
      <c r="E1465" s="377">
        <v>63586.63</v>
      </c>
      <c r="F1465" s="381">
        <v>0</v>
      </c>
      <c r="G1465" s="389">
        <f t="shared" si="25"/>
        <v>0</v>
      </c>
    </row>
    <row r="1466" spans="1:15" x14ac:dyDescent="0.2">
      <c r="A1466" s="394"/>
      <c r="B1466" s="395"/>
      <c r="C1466" s="210"/>
      <c r="D1466" s="161"/>
      <c r="E1466" s="161"/>
      <c r="F1466" s="161"/>
      <c r="G1466" s="396"/>
    </row>
    <row r="1467" spans="1:15" s="95" customFormat="1" ht="13.5" thickBot="1" x14ac:dyDescent="0.25">
      <c r="A1467" s="1044" t="s">
        <v>181</v>
      </c>
      <c r="B1467" s="1045"/>
      <c r="C1467" s="1045"/>
      <c r="D1467" s="197">
        <v>129171</v>
      </c>
      <c r="E1467" s="397">
        <v>114645.98</v>
      </c>
      <c r="F1467" s="197">
        <v>32193.892950000001</v>
      </c>
      <c r="G1467" s="398">
        <f t="shared" si="25"/>
        <v>28.08113546589248</v>
      </c>
      <c r="H1467"/>
    </row>
    <row r="1468" spans="1:15" s="183" customFormat="1" ht="15" customHeight="1" x14ac:dyDescent="0.2">
      <c r="C1468" s="184"/>
      <c r="D1468" s="196"/>
      <c r="E1468" s="196"/>
      <c r="F1468" s="196"/>
      <c r="G1468" s="196"/>
    </row>
    <row r="1469" spans="1:15" s="183" customFormat="1" ht="15" customHeight="1" thickBot="1" x14ac:dyDescent="0.25">
      <c r="C1469" s="184"/>
      <c r="D1469" s="196"/>
      <c r="E1469" s="196"/>
      <c r="F1469" s="196"/>
      <c r="G1469" s="196"/>
    </row>
    <row r="1470" spans="1:15" s="185" customFormat="1" ht="15" customHeight="1" x14ac:dyDescent="0.2">
      <c r="A1470" s="195"/>
      <c r="B1470" s="195"/>
      <c r="C1470" s="194" t="s">
        <v>180</v>
      </c>
      <c r="D1470" s="112">
        <v>5123867</v>
      </c>
      <c r="E1470" s="112">
        <v>17786845.291000001</v>
      </c>
      <c r="F1470" s="112">
        <v>16889752.070069999</v>
      </c>
      <c r="G1470" s="111">
        <v>94.96</v>
      </c>
      <c r="I1470" s="193"/>
      <c r="J1470" s="186"/>
      <c r="K1470" s="186"/>
      <c r="L1470" s="186"/>
      <c r="M1470" s="186"/>
      <c r="N1470" s="186"/>
      <c r="O1470" s="186"/>
    </row>
    <row r="1471" spans="1:15" s="185" customFormat="1" ht="15" customHeight="1" x14ac:dyDescent="0.2">
      <c r="A1471" s="192"/>
      <c r="B1471" s="192"/>
      <c r="C1471" s="191" t="s">
        <v>179</v>
      </c>
      <c r="D1471" s="106">
        <v>1689119</v>
      </c>
      <c r="E1471" s="106">
        <v>2321284.4559999998</v>
      </c>
      <c r="F1471" s="106">
        <v>1192562.40983</v>
      </c>
      <c r="G1471" s="105">
        <v>51.38</v>
      </c>
      <c r="I1471" s="186"/>
      <c r="J1471" s="186"/>
      <c r="K1471" s="186"/>
      <c r="L1471" s="186"/>
      <c r="M1471" s="186"/>
      <c r="N1471" s="186"/>
      <c r="O1471" s="186"/>
    </row>
    <row r="1472" spans="1:15" s="185" customFormat="1" ht="15" customHeight="1" x14ac:dyDescent="0.2">
      <c r="A1472" s="192"/>
      <c r="B1472" s="192"/>
      <c r="C1472" s="191" t="s">
        <v>178</v>
      </c>
      <c r="D1472" s="106">
        <v>0</v>
      </c>
      <c r="E1472" s="106">
        <v>0</v>
      </c>
      <c r="F1472" s="106">
        <v>14598316.25697</v>
      </c>
      <c r="G1472" s="105" t="s">
        <v>205</v>
      </c>
      <c r="I1472" s="186"/>
      <c r="J1472" s="186"/>
      <c r="K1472" s="186"/>
      <c r="L1472" s="186"/>
      <c r="M1472" s="186"/>
      <c r="N1472" s="186"/>
      <c r="O1472" s="186"/>
    </row>
    <row r="1473" spans="1:15" s="185" customFormat="1" ht="15" customHeight="1" thickBot="1" x14ac:dyDescent="0.25">
      <c r="A1473" s="192"/>
      <c r="B1473" s="192"/>
      <c r="C1473" s="191" t="s">
        <v>177</v>
      </c>
      <c r="D1473" s="106">
        <v>6812986</v>
      </c>
      <c r="E1473" s="106">
        <v>20108129.747000001</v>
      </c>
      <c r="F1473" s="106">
        <v>32680630.736869998</v>
      </c>
      <c r="G1473" s="105">
        <v>162.52000000000001</v>
      </c>
      <c r="I1473" s="186"/>
      <c r="J1473" s="186"/>
      <c r="K1473" s="186"/>
      <c r="L1473" s="186"/>
      <c r="M1473" s="186"/>
      <c r="N1473" s="186"/>
      <c r="O1473" s="186"/>
    </row>
    <row r="1474" spans="1:15" s="185" customFormat="1" ht="15.75" customHeight="1" thickBot="1" x14ac:dyDescent="0.25">
      <c r="A1474" s="190"/>
      <c r="B1474" s="190"/>
      <c r="C1474" s="189" t="s">
        <v>176</v>
      </c>
      <c r="D1474" s="188">
        <v>6812986</v>
      </c>
      <c r="E1474" s="188">
        <v>20108129.747000001</v>
      </c>
      <c r="F1474" s="188">
        <v>18082314.479899999</v>
      </c>
      <c r="G1474" s="187">
        <v>89.93</v>
      </c>
      <c r="I1474" s="186"/>
      <c r="J1474" s="186"/>
      <c r="K1474" s="186"/>
      <c r="L1474" s="186"/>
      <c r="M1474" s="186"/>
      <c r="N1474" s="186"/>
      <c r="O1474" s="186"/>
    </row>
  </sheetData>
  <mergeCells count="16">
    <mergeCell ref="C2:E2"/>
    <mergeCell ref="A4:G4"/>
    <mergeCell ref="A6:G6"/>
    <mergeCell ref="A29:C29"/>
    <mergeCell ref="A1167:C1167"/>
    <mergeCell ref="A155:C155"/>
    <mergeCell ref="A695:C695"/>
    <mergeCell ref="A1467:C1467"/>
    <mergeCell ref="A1356:C1356"/>
    <mergeCell ref="A1415:C1415"/>
    <mergeCell ref="A960:C960"/>
    <mergeCell ref="A1026:C1026"/>
    <mergeCell ref="A1450:C1450"/>
    <mergeCell ref="A1151:C1151"/>
    <mergeCell ref="A1156:C1156"/>
    <mergeCell ref="A1213:C1213"/>
  </mergeCells>
  <printOptions horizontalCentered="1"/>
  <pageMargins left="0.39370078740157483" right="0.39370078740157483" top="0.59055118110236227" bottom="0.39370078740157483" header="0.31496062992125984" footer="0.11811023622047245"/>
  <pageSetup paperSize="9" scale="91" firstPageNumber="167" fitToHeight="0" orientation="landscape" useFirstPageNumber="1" r:id="rId1"/>
  <headerFooter>
    <oddHeader>&amp;L&amp;"Tahoma,Kurzíva"Závěrečný účet za rok 2016&amp;R&amp;"Tahoma,Kurzíva"Tabulka č. 2</oddHeader>
    <oddFooter>&amp;C&amp;"Tahoma,Obyčejné"&amp;P</oddFooter>
  </headerFooter>
  <rowBreaks count="25" manualBreakCount="25">
    <brk id="42" max="6" man="1"/>
    <brk id="83" max="16383" man="1"/>
    <brk id="123" max="16383" man="1"/>
    <brk id="161" max="16383" man="1"/>
    <brk id="198" max="16383" man="1"/>
    <brk id="322" max="6" man="1"/>
    <brk id="404" max="16383" man="1"/>
    <brk id="488" max="6" man="1"/>
    <brk id="614" max="6" man="1"/>
    <brk id="654" max="16383" man="1"/>
    <brk id="695" max="16383" man="1"/>
    <brk id="817" max="16383" man="1"/>
    <brk id="900" max="16383" man="1"/>
    <brk id="982" max="16383" man="1"/>
    <brk id="1022" max="16383" man="1"/>
    <brk id="1061" max="16383" man="1"/>
    <brk id="1103" max="6" man="1"/>
    <brk id="1141" max="16383" man="1"/>
    <brk id="1177" max="16383" man="1"/>
    <brk id="1216" max="16383" man="1"/>
    <brk id="1255" max="16383" man="1"/>
    <brk id="1296" max="16383" man="1"/>
    <brk id="1336" max="16383" man="1"/>
    <brk id="1418" max="16383" man="1"/>
    <brk id="14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53</vt:i4>
      </vt:variant>
      <vt:variant>
        <vt:lpstr>Pojmenované oblasti</vt:lpstr>
      </vt:variant>
      <vt:variant>
        <vt:i4>79</vt:i4>
      </vt:variant>
    </vt:vector>
  </HeadingPairs>
  <TitlesOfParts>
    <vt:vector size="132" baseType="lpstr">
      <vt:lpstr>graf 1</vt:lpstr>
      <vt:lpstr>graf 2</vt:lpstr>
      <vt:lpstr>graf 3</vt:lpstr>
      <vt:lpstr>graf 4</vt:lpstr>
      <vt:lpstr>graf 5</vt:lpstr>
      <vt:lpstr>Data-grafy</vt:lpstr>
      <vt:lpstr>Titul</vt:lpstr>
      <vt:lpstr>tab 1</vt:lpstr>
      <vt:lpstr>tab 2</vt:lpstr>
      <vt:lpstr>tab 3</vt:lpstr>
      <vt:lpstr>tab 4</vt:lpstr>
      <vt:lpstr>tab 5</vt:lpstr>
      <vt:lpstr>tab 6</vt:lpstr>
      <vt:lpstr>tab 7</vt:lpstr>
      <vt:lpstr>tab 8</vt:lpstr>
      <vt:lpstr>tab 9</vt:lpstr>
      <vt:lpstr>tab 10</vt:lpstr>
      <vt:lpstr>tab 11</vt:lpstr>
      <vt:lpstr>tab 12</vt:lpstr>
      <vt:lpstr>tab 13</vt:lpstr>
      <vt:lpstr>tab 14</vt:lpstr>
      <vt:lpstr>tab 15</vt:lpstr>
      <vt:lpstr>tab 16</vt:lpstr>
      <vt:lpstr>tab 17</vt:lpstr>
      <vt:lpstr>tab 18</vt:lpstr>
      <vt:lpstr>tab 19</vt:lpstr>
      <vt:lpstr>tab 20</vt:lpstr>
      <vt:lpstr>tab 21</vt:lpstr>
      <vt:lpstr>tab 22</vt:lpstr>
      <vt:lpstr>tab 23</vt:lpstr>
      <vt:lpstr>tab 24</vt:lpstr>
      <vt:lpstr>tab 25</vt:lpstr>
      <vt:lpstr>tab 26</vt:lpstr>
      <vt:lpstr>tab 27</vt:lpstr>
      <vt:lpstr>tab 28</vt:lpstr>
      <vt:lpstr>tab 29</vt:lpstr>
      <vt:lpstr>tab 30</vt:lpstr>
      <vt:lpstr>tab 31</vt:lpstr>
      <vt:lpstr>tab 32</vt:lpstr>
      <vt:lpstr>tab 33</vt:lpstr>
      <vt:lpstr>tab 34</vt:lpstr>
      <vt:lpstr>tab 35</vt:lpstr>
      <vt:lpstr>tab 36</vt:lpstr>
      <vt:lpstr>tab 37</vt:lpstr>
      <vt:lpstr>tab 38</vt:lpstr>
      <vt:lpstr>tab 39</vt:lpstr>
      <vt:lpstr>tab 40</vt:lpstr>
      <vt:lpstr>tab 41</vt:lpstr>
      <vt:lpstr>tab 42</vt:lpstr>
      <vt:lpstr>tab 43</vt:lpstr>
      <vt:lpstr>tab 44</vt:lpstr>
      <vt:lpstr>tab 45</vt:lpstr>
      <vt:lpstr>tab 46</vt:lpstr>
      <vt:lpstr>'tab 1'!Názvy_tisku</vt:lpstr>
      <vt:lpstr>'tab 10'!Názvy_tisku</vt:lpstr>
      <vt:lpstr>'tab 11'!Názvy_tisku</vt:lpstr>
      <vt:lpstr>'tab 12'!Názvy_tisku</vt:lpstr>
      <vt:lpstr>'tab 13'!Názvy_tisku</vt:lpstr>
      <vt:lpstr>'tab 14'!Názvy_tisku</vt:lpstr>
      <vt:lpstr>'tab 15'!Názvy_tisku</vt:lpstr>
      <vt:lpstr>'tab 16'!Názvy_tisku</vt:lpstr>
      <vt:lpstr>'tab 17'!Názvy_tisku</vt:lpstr>
      <vt:lpstr>'tab 18'!Názvy_tisku</vt:lpstr>
      <vt:lpstr>'tab 19'!Názvy_tisku</vt:lpstr>
      <vt:lpstr>'tab 2'!Názvy_tisku</vt:lpstr>
      <vt:lpstr>'tab 20'!Názvy_tisku</vt:lpstr>
      <vt:lpstr>'tab 24'!Názvy_tisku</vt:lpstr>
      <vt:lpstr>'tab 27'!Názvy_tisku</vt:lpstr>
      <vt:lpstr>'tab 28'!Názvy_tisku</vt:lpstr>
      <vt:lpstr>'tab 29'!Názvy_tisku</vt:lpstr>
      <vt:lpstr>'tab 3'!Názvy_tisku</vt:lpstr>
      <vt:lpstr>'tab 30'!Názvy_tisku</vt:lpstr>
      <vt:lpstr>'tab 31'!Názvy_tisku</vt:lpstr>
      <vt:lpstr>'tab 32'!Názvy_tisku</vt:lpstr>
      <vt:lpstr>'tab 33'!Názvy_tisku</vt:lpstr>
      <vt:lpstr>'tab 35'!Názvy_tisku</vt:lpstr>
      <vt:lpstr>'tab 37'!Názvy_tisku</vt:lpstr>
      <vt:lpstr>'tab 39'!Názvy_tisku</vt:lpstr>
      <vt:lpstr>'tab 4'!Názvy_tisku</vt:lpstr>
      <vt:lpstr>'tab 41'!Názvy_tisku</vt:lpstr>
      <vt:lpstr>'tab 43'!Názvy_tisku</vt:lpstr>
      <vt:lpstr>'tab 45'!Názvy_tisku</vt:lpstr>
      <vt:lpstr>'tab 5'!Názvy_tisku</vt:lpstr>
      <vt:lpstr>'tab 6'!Názvy_tisku</vt:lpstr>
      <vt:lpstr>'tab 7'!Názvy_tisku</vt:lpstr>
      <vt:lpstr>'tab 8'!Názvy_tisku</vt:lpstr>
      <vt:lpstr>'tab 9'!Názvy_tisku</vt:lpstr>
      <vt:lpstr>'graf 3'!Oblast_tisku</vt:lpstr>
      <vt:lpstr>'graf 4'!Oblast_tisku</vt:lpstr>
      <vt:lpstr>'graf 5'!Oblast_tisku</vt:lpstr>
      <vt:lpstr>'tab 1'!Oblast_tisku</vt:lpstr>
      <vt:lpstr>'tab 10'!Oblast_tisku</vt:lpstr>
      <vt:lpstr>'tab 11'!Oblast_tisku</vt:lpstr>
      <vt:lpstr>'tab 12'!Oblast_tisku</vt:lpstr>
      <vt:lpstr>'tab 13'!Oblast_tisku</vt:lpstr>
      <vt:lpstr>'tab 14'!Oblast_tisku</vt:lpstr>
      <vt:lpstr>'tab 15'!Oblast_tisku</vt:lpstr>
      <vt:lpstr>'tab 16'!Oblast_tisku</vt:lpstr>
      <vt:lpstr>'tab 17'!Oblast_tisku</vt:lpstr>
      <vt:lpstr>'tab 18'!Oblast_tisku</vt:lpstr>
      <vt:lpstr>'tab 19'!Oblast_tisku</vt:lpstr>
      <vt:lpstr>'tab 20'!Oblast_tisku</vt:lpstr>
      <vt:lpstr>'tab 21'!Oblast_tisku</vt:lpstr>
      <vt:lpstr>'tab 22'!Oblast_tisku</vt:lpstr>
      <vt:lpstr>'tab 23'!Oblast_tisku</vt:lpstr>
      <vt:lpstr>'tab 24'!Oblast_tisku</vt:lpstr>
      <vt:lpstr>'tab 25'!Oblast_tisku</vt:lpstr>
      <vt:lpstr>'tab 26'!Oblast_tisku</vt:lpstr>
      <vt:lpstr>'tab 3'!Oblast_tisku</vt:lpstr>
      <vt:lpstr>'tab 31'!Oblast_tisku</vt:lpstr>
      <vt:lpstr>'tab 32'!Oblast_tisku</vt:lpstr>
      <vt:lpstr>'tab 33'!Oblast_tisku</vt:lpstr>
      <vt:lpstr>'tab 34'!Oblast_tisku</vt:lpstr>
      <vt:lpstr>'tab 35'!Oblast_tisku</vt:lpstr>
      <vt:lpstr>'tab 36'!Oblast_tisku</vt:lpstr>
      <vt:lpstr>'tab 37'!Oblast_tisku</vt:lpstr>
      <vt:lpstr>'tab 38'!Oblast_tisku</vt:lpstr>
      <vt:lpstr>'tab 39'!Oblast_tisku</vt:lpstr>
      <vt:lpstr>'tab 4'!Oblast_tisku</vt:lpstr>
      <vt:lpstr>'tab 40'!Oblast_tisku</vt:lpstr>
      <vt:lpstr>'tab 41'!Oblast_tisku</vt:lpstr>
      <vt:lpstr>'tab 42'!Oblast_tisku</vt:lpstr>
      <vt:lpstr>'tab 43'!Oblast_tisku</vt:lpstr>
      <vt:lpstr>'tab 44'!Oblast_tisku</vt:lpstr>
      <vt:lpstr>'tab 45'!Oblast_tisku</vt:lpstr>
      <vt:lpstr>'tab 46'!Oblast_tisku</vt:lpstr>
      <vt:lpstr>'tab 5'!Oblast_tisku</vt:lpstr>
      <vt:lpstr>'tab 6'!Oblast_tisku</vt:lpstr>
      <vt:lpstr>'tab 7'!Oblast_tisku</vt:lpstr>
      <vt:lpstr>'tab 8'!Oblast_tisku</vt:lpstr>
      <vt:lpstr>'tab 9'!Oblast_tisku</vt:lpstr>
      <vt:lpstr>Titul!Oblast_tisku</vt:lpstr>
    </vt:vector>
  </TitlesOfParts>
  <Company>KUMSK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Metelka Tomáš</dc:creator>
  <cp:lastModifiedBy>Metelka Tomáš</cp:lastModifiedBy>
  <cp:lastPrinted>2017-05-19T12:50:35Z</cp:lastPrinted>
  <dcterms:created xsi:type="dcterms:W3CDTF">2015-03-17T14:02:48Z</dcterms:created>
  <dcterms:modified xsi:type="dcterms:W3CDTF">2017-05-19T13:28:36Z</dcterms:modified>
</cp:coreProperties>
</file>