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168" activeTab="6"/>
  </bookViews>
  <sheets>
    <sheet name="1. Úvod" sheetId="1" r:id="rId1"/>
    <sheet name="2.-3. Miesto real." sheetId="3" r:id="rId2"/>
    <sheet name="4.Popis projektu" sheetId="8" r:id="rId3"/>
    <sheet name="5. Aktivity" sheetId="14" r:id="rId4"/>
    <sheet name="6. MU" sheetId="5" r:id="rId5"/>
    <sheet name="7. Rozpočet" sheetId="6" r:id="rId6"/>
    <sheet name="8. NFP a zdroje fin." sheetId="7" r:id="rId7"/>
    <sheet name="Ciselnik" sheetId="10" state="hidden" r:id="rId8"/>
  </sheets>
  <externalReferences>
    <externalReference r:id="rId9"/>
  </externalReferences>
  <definedNames>
    <definedName name="_xlnm.Print_Area" localSheetId="0">'1. Úvod'!$A$1:$C$22</definedName>
    <definedName name="_xlnm.Print_Area" localSheetId="2">'4.Popis projektu'!$A$1:$E$6</definedName>
    <definedName name="_xlnm.Print_Area" localSheetId="3">'5. Aktivity'!$A$1:$E$46</definedName>
    <definedName name="_xlnm.Print_Area" localSheetId="4">'6. MU'!$A$1:$G$18</definedName>
    <definedName name="_xlnm.Print_Area" localSheetId="5">'7. Rozpočet'!$A$1:$G$22</definedName>
    <definedName name="_xlnm.Print_Area" localSheetId="6">'8. NFP a zdroje fin.'!$A$1:$F$39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6" l="1"/>
  <c r="G10" i="6"/>
  <c r="G12" i="6"/>
  <c r="G6" i="6" l="1"/>
  <c r="G7" i="6"/>
  <c r="G11" i="6"/>
  <c r="C17" i="1" l="1"/>
  <c r="E63" i="10"/>
  <c r="D33" i="10"/>
  <c r="D32" i="10"/>
  <c r="D31" i="10"/>
  <c r="D30" i="10"/>
  <c r="D29" i="10"/>
  <c r="D28" i="10"/>
  <c r="D27" i="10"/>
  <c r="D14" i="10"/>
  <c r="D13" i="10"/>
  <c r="D18" i="10"/>
  <c r="D8" i="10"/>
  <c r="C8" i="10"/>
  <c r="D7" i="10"/>
  <c r="C7" i="10"/>
  <c r="D6" i="10"/>
  <c r="C6" i="10"/>
  <c r="D5" i="10"/>
  <c r="C5" i="10"/>
  <c r="F63" i="10" l="1"/>
  <c r="E71" i="10" l="1"/>
  <c r="E66" i="10"/>
  <c r="E65" i="10"/>
  <c r="E69" i="10"/>
  <c r="E70" i="10"/>
  <c r="E67" i="10"/>
  <c r="E68" i="10"/>
  <c r="D16" i="6" l="1"/>
  <c r="D17" i="6" s="1"/>
  <c r="D13" i="6" l="1"/>
  <c r="C16" i="7" s="1"/>
  <c r="E13" i="6"/>
  <c r="F13" i="6"/>
  <c r="C13" i="6"/>
  <c r="C16" i="6" s="1"/>
  <c r="G8" i="6"/>
  <c r="C36" i="7" l="1"/>
  <c r="C18" i="7"/>
  <c r="F16" i="6"/>
  <c r="F17" i="6" s="1"/>
  <c r="C17" i="7"/>
  <c r="C33" i="7" s="1"/>
  <c r="E16" i="6"/>
  <c r="E17" i="6" s="1"/>
  <c r="C17" i="6"/>
  <c r="C15" i="7"/>
  <c r="C35" i="7" s="1"/>
  <c r="C24" i="7"/>
  <c r="C20" i="7"/>
  <c r="C28" i="7"/>
  <c r="G13" i="6"/>
  <c r="C29" i="7" l="1"/>
  <c r="G16" i="6"/>
  <c r="G17" i="6" s="1"/>
  <c r="C26" i="7"/>
  <c r="C22" i="7"/>
  <c r="C34" i="7"/>
  <c r="C30" i="7"/>
  <c r="C21" i="7"/>
  <c r="C25" i="7"/>
  <c r="C23" i="7"/>
  <c r="C19" i="7"/>
  <c r="E15" i="7"/>
  <c r="E6" i="7" s="1"/>
  <c r="C27" i="7"/>
  <c r="E27" i="7" l="1"/>
  <c r="E9" i="7" s="1"/>
  <c r="E23" i="7"/>
  <c r="F23" i="7" s="1"/>
  <c r="E35" i="7"/>
  <c r="F35" i="7" s="1"/>
  <c r="E31" i="7"/>
  <c r="F31" i="7" s="1"/>
  <c r="E19" i="7"/>
  <c r="E8" i="7" l="1"/>
  <c r="F27" i="7"/>
  <c r="E7" i="7"/>
  <c r="F19" i="7"/>
  <c r="E37" i="7"/>
  <c r="E10" i="7"/>
</calcChain>
</file>

<file path=xl/sharedStrings.xml><?xml version="1.0" encoding="utf-8"?>
<sst xmlns="http://schemas.openxmlformats.org/spreadsheetml/2006/main" count="406" uniqueCount="247">
  <si>
    <t>1. Všeobecné informácie o projekte</t>
  </si>
  <si>
    <t>Názov projektu:</t>
  </si>
  <si>
    <t>Kód projektu:</t>
  </si>
  <si>
    <t>Kód ŽoNFP:</t>
  </si>
  <si>
    <t>Operačný program:</t>
  </si>
  <si>
    <t>Spolufinancovaný z:</t>
  </si>
  <si>
    <t>Prioritná os:</t>
  </si>
  <si>
    <t>304000 - Interreg V-A Slovenská republika - Česká republika</t>
  </si>
  <si>
    <t>Európsky fond regionálneho rozvoja</t>
  </si>
  <si>
    <t>Oblasť intervencie:</t>
  </si>
  <si>
    <t>Hospodárska činnosť:</t>
  </si>
  <si>
    <t>2. Financovanie projektu</t>
  </si>
  <si>
    <t>Forma financovania:</t>
  </si>
  <si>
    <t>Nenávratný grant</t>
  </si>
  <si>
    <t>3.A Miesto realizácie projektu</t>
  </si>
  <si>
    <t>P.č.</t>
  </si>
  <si>
    <t>Štát</t>
  </si>
  <si>
    <t>3.B Miesto realizácie projektu mimo oprávneného územia OP</t>
  </si>
  <si>
    <t>Obec</t>
  </si>
  <si>
    <t>Okres
(NUTS IV)</t>
  </si>
  <si>
    <t>Vyšší územný celok
(NUTS III)</t>
  </si>
  <si>
    <t>5. Aktivity projektu</t>
  </si>
  <si>
    <t xml:space="preserve"> PREDMET PODPORY NFP</t>
  </si>
  <si>
    <t xml:space="preserve">     Príloha č. 2 Zmluvy o poskytnutí NFP</t>
  </si>
  <si>
    <t>Hlavný prijímateľ:</t>
  </si>
  <si>
    <t>Názov aktivity</t>
  </si>
  <si>
    <t>5.1 Aktivity projektu realizované v oprávnenom území OP</t>
  </si>
  <si>
    <t>5.2 Aktivity projektu realizované mimo oprávneného územia OP</t>
  </si>
  <si>
    <t>Hlavný cezhraničný partner:</t>
  </si>
  <si>
    <t>6. Merateľné ukazovatele projektu</t>
  </si>
  <si>
    <t>6.1 Príspevok partnerov k merateľným ukazovateľom projektu</t>
  </si>
  <si>
    <t>Kód</t>
  </si>
  <si>
    <t>Partner</t>
  </si>
  <si>
    <t>Cieľová hodnota</t>
  </si>
  <si>
    <t>Merná jednotka</t>
  </si>
  <si>
    <t>6.2 Prehľad merateľných ukazovateľov projektu</t>
  </si>
  <si>
    <t>7. Rozpočet projektu</t>
  </si>
  <si>
    <t>8. Zazmluvnená výška NFP a zdroje financovania</t>
  </si>
  <si>
    <t>Rozpočtová kapitola</t>
  </si>
  <si>
    <t>1. Príprava projektu</t>
  </si>
  <si>
    <t>2. Personálne výdavky</t>
  </si>
  <si>
    <t>3. Cestovné výdavky a výdavky na ubytovanie</t>
  </si>
  <si>
    <t>4. Výdavky na expertízu a iné externé služby</t>
  </si>
  <si>
    <t>5. Výdavky na vybavenie</t>
  </si>
  <si>
    <t>6. Investície</t>
  </si>
  <si>
    <t>7. Kancelárske, administratívne a iné nepriame výdavky</t>
  </si>
  <si>
    <t>SPOLU</t>
  </si>
  <si>
    <t>Spolu</t>
  </si>
  <si>
    <t>VP</t>
  </si>
  <si>
    <t>HCP</t>
  </si>
  <si>
    <t>PP1</t>
  </si>
  <si>
    <t>PP2</t>
  </si>
  <si>
    <t>Celková výška oprávnených výdavkov:</t>
  </si>
  <si>
    <t>Maximálna výška nenávratného finančného príspevku zo zdroja EÚ:</t>
  </si>
  <si>
    <t>Maximálna výška nenávratného finančného príspevku zo zdroja ŠR SR:</t>
  </si>
  <si>
    <t>Maximálna výška nenávratného finančného príspevku zo zdroja ŠR ČR:</t>
  </si>
  <si>
    <t>8.1 Zazmluvnená výška nenávratného finančného príspevku</t>
  </si>
  <si>
    <t>Výška spolufinancovania z vlastných zdrojov prijímateľa:</t>
  </si>
  <si>
    <t>Zdroj</t>
  </si>
  <si>
    <t>Suma v EUR</t>
  </si>
  <si>
    <t>%</t>
  </si>
  <si>
    <t>Celkový rozpočet projektu</t>
  </si>
  <si>
    <t>Spolufinancovanie zo zdroja EÚ:</t>
  </si>
  <si>
    <t>Spolufinancovanie zo zdroja ŠR SR:</t>
  </si>
  <si>
    <t>-</t>
  </si>
  <si>
    <t>Celkové oprávnený náklady</t>
  </si>
  <si>
    <t>8.2 Zdroje financovania projektu v členení podľa partnerov v EUR</t>
  </si>
  <si>
    <t>Celková cieľová hodnota</t>
  </si>
  <si>
    <t>Typ závislosti ukazovateľa</t>
  </si>
  <si>
    <t>Názov merateľného ukazovateľa</t>
  </si>
  <si>
    <t>Relevancia k HP*</t>
  </si>
  <si>
    <t>* Relevancia k horizontálnym prioritám</t>
  </si>
  <si>
    <t>HP (VP)</t>
  </si>
  <si>
    <t>Spolufinancovanie zo zdroja ŠR ČR:</t>
  </si>
  <si>
    <t>Česká republika</t>
  </si>
  <si>
    <t>Vlastné zdroje verejné:</t>
  </si>
  <si>
    <t>Vlastné zdroje súkromné:</t>
  </si>
  <si>
    <t>Typ aktivity:</t>
  </si>
  <si>
    <t>Stručný popis projektu</t>
  </si>
  <si>
    <t>4. Popis projektu</t>
  </si>
  <si>
    <t>Predpokladá partner v projekte prijímy?</t>
  </si>
  <si>
    <t>Schéma de minimis</t>
  </si>
  <si>
    <t>Výška pomoci de minimis (zdroj EÚ)</t>
  </si>
  <si>
    <t>Štátna pomoc</t>
  </si>
  <si>
    <t>Štátna pomoc:</t>
  </si>
  <si>
    <t>Podiel pomoci de minimis na COV (zdroj EÚ)</t>
  </si>
  <si>
    <t>Výzva</t>
  </si>
  <si>
    <t>PO</t>
  </si>
  <si>
    <t>KC</t>
  </si>
  <si>
    <t>INTERREG V-A SK-CZ/2016/01</t>
  </si>
  <si>
    <t>INTERREG V-A SK-CZ/2016/02</t>
  </si>
  <si>
    <t>INTERREG V-A SK-CZ/2016/03</t>
  </si>
  <si>
    <t>INTERREG V-A SK-CZ/2016/04</t>
  </si>
  <si>
    <t>Prioritná os</t>
  </si>
  <si>
    <t>1 Využívanie inovačného potenciálu</t>
  </si>
  <si>
    <t>2 Kvalitné životné prostredie</t>
  </si>
  <si>
    <t>3 Rozvoj miestnych iniciatív</t>
  </si>
  <si>
    <t>4 Technická pomoc</t>
  </si>
  <si>
    <t>Špecifický (konkrétny) cieľ</t>
  </si>
  <si>
    <t>1.1 Zvýšenie relevantnosti obsahu vzdelávania pre potreby trhu práce s cieľom zlepšenia uplatniteľnosti na trhu práce</t>
  </si>
  <si>
    <t>1.2 Zintenzívnenie využívania výsledkov aplikovaného výskumu najmä malými a strednými podnikmi</t>
  </si>
  <si>
    <t>2.1 Zvýšenie atraktívnosti kultúrneho a prírodného dedičstva pre obyvateľov a návštevníkov cezhraničného regiónu</t>
  </si>
  <si>
    <t>2.2 Ochrana biodiverzity cezhraničného územia prostredníctvom spolupráce v oblasti ochrany a koordinovaného riadenia prírodne významných území</t>
  </si>
  <si>
    <t>3.1 Zvýšenie kvalitatívnej úrovne cezhraničnej spolupráce miestnych a regionálnych aktérov</t>
  </si>
  <si>
    <t>4.1 Zabezpečenie kvalitneja plynulej implementácie programu ako predpokladu zabezpečenia dosiahnutia stanovených cieľov</t>
  </si>
  <si>
    <t>Oblasť intervencie</t>
  </si>
  <si>
    <t>Oblasť intervencie podľa PO</t>
  </si>
  <si>
    <t>116 Zlepšenie kvality a efektívnosti terciárneho a ekvivalentného vzdelávania a prístupu k nemu s cieľom zvýšiť počet študujúcich a úroveň vzdelania, najmä v prípade znevýhodnených skupín.</t>
  </si>
  <si>
    <t>117 Zlepšovanie rovnocenného prístupu  k celoživotnému vzdelávaniu pre všetky vekové skupiny v rámci formálneho, neformálneho a informálneho vzdelávania, zvyšovanie vedomostí, zručností a spôsobilostí pracovnej sily  a podpora flexibilných spôsobov vzdelávania, a to aj usmerňovanímpri výbere povolania  a potvrdzovaním nadobudnutých zručností.</t>
  </si>
  <si>
    <t>118 Zvyšovanie významu systémov vzdelávania a odbornej prípravy z hľadiska pracovného trhu, uľahčovanie prechodu od vzdelávania k zamestnaniu a zlepšovanie systémov odborného vzdelávania a prípravy a ich kvality, a to aj prostredníctvom mechanizmov na predvídanie zručností, úpravu učebných plánov a vytváranie a rozvoj systémov vzdelávania na pracovisku vrátane systémov duálneho vzdelávania a učňovského vzdelávania.</t>
  </si>
  <si>
    <t>060 Výskumné a inovačné činnosti vo verejných výskumných strediskách a v kompetenčných centrách vrátane nadväzovania kontaktov</t>
  </si>
  <si>
    <t>062 Transfer technológií a spolupráca medzi univerzitami a podnikmi najmä v prospech MSP</t>
  </si>
  <si>
    <t>063 Podpora klastrov a podnikateľských sietí najmä v prospech MSP</t>
  </si>
  <si>
    <t>064 Výskumné a inovačné procesy v MSP (vrátane systémov poukazov, inovácií v oblasti postupov, projektov, služieb a sociálnej inovácie)</t>
  </si>
  <si>
    <t>034 Rekonštruované alebo skvalitnené iné typy ciest (diaľnice, národné, regionálne alebo miestne cesty)</t>
  </si>
  <si>
    <t>085 Ochrana a posilnenie biodiverzity, ochrana prírody a zelená infraštruktúra</t>
  </si>
  <si>
    <t>Kódy pre oblasť hospodárskej činnosti</t>
  </si>
  <si>
    <t>090 Cyklistické trasy a turistické chodníky</t>
  </si>
  <si>
    <t>01 Poľnohospodárstvo a lesníctvo</t>
  </si>
  <si>
    <t xml:space="preserve">092 Ochrana, rozvoj a podpora verejných aktív cestovného ruchu </t>
  </si>
  <si>
    <t>02 Rybolov a akvakultúra</t>
  </si>
  <si>
    <t>094 Ochrana, rozvoj a podpora verejných aktív v oblasti kultúry a kultúrneho dedičstva</t>
  </si>
  <si>
    <t>03 Výroba potravín a nápojov</t>
  </si>
  <si>
    <t>119 Investície do inštitucionálnych kapacít a do efektívnosti verejných správ a verejných služieb na národnej, regionálnej a miestnej úrovni v záujme reforiem, lepšej právnej úpravy a dobrej správy</t>
  </si>
  <si>
    <t>04 Výroba textilu a textilných výrobkov</t>
  </si>
  <si>
    <t>121 Príprava, vykonávanie, monitorovanie a kontrola</t>
  </si>
  <si>
    <t>05 Výroba dopravných prostriedkov</t>
  </si>
  <si>
    <t>122 Hodnotenie a štúdie</t>
  </si>
  <si>
    <t>06 Výroba počítačových, elektronických a optických výrobkov</t>
  </si>
  <si>
    <t xml:space="preserve">123 Informovanie a komunikácia </t>
  </si>
  <si>
    <t>07 Iné nešpecifikované výrobné odvetvia</t>
  </si>
  <si>
    <t>08 Stavebníctvo</t>
  </si>
  <si>
    <t>Forma financovania</t>
  </si>
  <si>
    <t>09 Ťažba a dobývanie (vrátane ťažby energetických surovín)</t>
  </si>
  <si>
    <t>01 Nenávratný grant</t>
  </si>
  <si>
    <t>10 Elektrina, plyn, para, teplá voda a studený vzduch</t>
  </si>
  <si>
    <t>11 Dodávka vody, čistenie a odvod odpadových vôd, odpady a služby odstraňovania odpadov</t>
  </si>
  <si>
    <t>Typ územia</t>
  </si>
  <si>
    <t>12 Doprava a skladovanie</t>
  </si>
  <si>
    <t>01 Veľké mestské oblasti (husté osídlenie &gt; 50 000 obyvateľov</t>
  </si>
  <si>
    <t>13 Informačné a komunikačné činnosti vrátane telekomunikácií, informačných služieb, počítačového programovania, poradenstva a súvisiacich služieb</t>
  </si>
  <si>
    <t>02 Malé mestské oblasti (stredne husté osídlenie &gt; 5 000 obyvateľov)</t>
  </si>
  <si>
    <t>14 Veľkoobchod a maloobchod</t>
  </si>
  <si>
    <t xml:space="preserve">03 Vidiecke oblasti (riedke osídlenie) </t>
  </si>
  <si>
    <t>15 Činnosti cestovného ruchu, ubytovacích a stravovacích služieb</t>
  </si>
  <si>
    <t>04 Veľké mestské a malé mestské oblasti</t>
  </si>
  <si>
    <t>16 Finančné a poisťovacie činnosti</t>
  </si>
  <si>
    <t>05 Veľké mestské a vidiecke oblasti</t>
  </si>
  <si>
    <t>17 Činnosti v oblasti nehnuteľností, prenájom a obchodné činnosti</t>
  </si>
  <si>
    <t>06 Malé mestské a vidiecke oblasti</t>
  </si>
  <si>
    <t>18 Verejná správa</t>
  </si>
  <si>
    <t>07 Veľké a malé mestské oblasti a vidiecke oblasti</t>
  </si>
  <si>
    <t>19 Vzdelávanie</t>
  </si>
  <si>
    <t>20 Zdravotníctvo</t>
  </si>
  <si>
    <t>21 Sociálna pomoc, služby na úrovni komunít, sociálne a osobné služby</t>
  </si>
  <si>
    <t>22 Činnosti súvisiace so životným prostredím a zmenou klímy</t>
  </si>
  <si>
    <t>23 Umenie, zábava, kreatívny priemysel a rekreácia</t>
  </si>
  <si>
    <t>24 Iné nešpecifikované služby</t>
  </si>
  <si>
    <t>AKTIVITY</t>
  </si>
  <si>
    <t>Konkrétny cieľ Žiadosti</t>
  </si>
  <si>
    <t>Typ aktivity</t>
  </si>
  <si>
    <t xml:space="preserve">A) Tvorba,  zavádzanie a overovanie nových a inovovaných spoločných vzdelávacích programov pre základné, stredné a vysoké školy s dôrazom na získanie kľúčových kompetencií požadovaných praxou. </t>
  </si>
  <si>
    <t>1.1</t>
  </si>
  <si>
    <t>B) Systematická inštitucionálna spolupráca medzi vzdelávacími inštitúciami, inštitúciami pôsobiacimi v oblasti vzdelávania, zamestnávateľmi a úradmi práce s cieľom zvýšenia relevantnosti vzdelávania s ohľadom na potreby zamestnávateľov v cezhraničnom regióne.</t>
  </si>
  <si>
    <t xml:space="preserve">C) Podpora výmeny odborných poznatkov a skúseností, realizácia výmenných pobytov a stáží pre pedagogický personál, žiakov a študentov. </t>
  </si>
  <si>
    <t>D) Podpora vytvárania stratégií, partnerstiev a regionálnych „paktov“ pre rozvoj ľudských zdrojov, vrátane celoživotného vzdelávania.</t>
  </si>
  <si>
    <t>E) Zvyšovanie povedomia žiakov a rodičov o ponuke vzdelávania prostredníctvom služieb kariérnej orientácie a poradenstva, propagácie a zvýšenia atraktívnosti technických odborov a škôl (remeselné a prírodovedné odbory).</t>
  </si>
  <si>
    <t>F) Investície do skvalitnenia vzdelávacej infraštruktúry realizované len ako doplnkové aktivity s dôrazom na zavádzanie inovatívnych technológií, nových prvkov výučby, zvýšenie podielu praktickej prípravy, prvkov výučby orientovaných na reálne potreby trhu práce najmä v technických odboroch, vybavenie pre spoločnú odbornú prípravu.</t>
  </si>
  <si>
    <t>G) Tvorba spoločných programov celoživotného vzdelávania pre dospelú populácia, vrátane zavádzania nových prístupov k zvyšovaniu atraktívnosti a efektívnosti celoživotného vzdelávania pre firmy a jednotlivcov.</t>
  </si>
  <si>
    <t>A) Prenos výsledkov aplikovaného výskumu a vývoja do praxe a jeho ďalšia komercializácia subjektmi pôsobiacimi v cezhraničnom regióne (napr. aj v oblasti zelenej ekonomiky a zmeny klímy).</t>
  </si>
  <si>
    <t>1.2</t>
  </si>
  <si>
    <t xml:space="preserve">B) Nástroje na efektívnu identifikáciu spoločných potrieb produktívneho sektora a včasnú orientáciu výskumných a vývojových aktivít na perspektívne odvetvia a oblasti. </t>
  </si>
  <si>
    <t>C) Príprava cezhraničných stratégií na podporu inteligentného rozvoja a využívania inovácií s ohľadom na ciele stanovené v národných stratégiách inteligentnej špecializácie a regionálnych inovačných stratégiách (obdobných dokumentoch).</t>
  </si>
  <si>
    <t>D) Optimalizácia a spolupráca pri využívaní existujúcej infraštruktúry výskumu, vývoja a inovácií pre potreby podnikateľskej základne v cezhraničnom regióne.</t>
  </si>
  <si>
    <t>E) Príprava a zavádzanie inovatívnych foriem podpory MSP v oblasti využívania výsledkov výskumu a vývoja, hlavne inovačné poukážky (vouchers) pre malé a stredné podniky.</t>
  </si>
  <si>
    <t xml:space="preserve">A) Investičné aktivity na zlepšenie technického stavu prírodných a kultúrnych pamiatok cezhraničného významu s cieľom ďalšieho využitia prírodného a kultúrneho dedičstva. </t>
  </si>
  <si>
    <t>2.1</t>
  </si>
  <si>
    <t>B) Investičné a neinvestičné aktivity na zlepšenie prístupu k prírodným a kultúrnym pamiatkam (napr. značenie, oddychové zóny) realizované vo forme doplnkových aktivít. V rámci fondu malých projektov môžu byť implementované ako plnohodnotné aktivity.</t>
  </si>
  <si>
    <t>C) Plánovanie, príprava a budovanie cyklistických ciest a turistických chodníkov s dôrazom na zlepšenie prepojenia kultúrne a prírodne významných lokalít cezhraničnom regióne.</t>
  </si>
  <si>
    <t>D) Investičné aktivity na zvýšenie dostupnosti lokalít s prírodnými a kultúrnymi pamiatkami prostredníctvom zlepšenia stavu ciest II. a III. triedy (rekonštrukcia vybraných cestných úsekov, zlepšenie kvality povrchu vozoviek, obnova existujúcich a vybudovanie nových cestných prvkov).</t>
  </si>
  <si>
    <t>E) Činnosti podporujúce tvorbu ucelených tematických produktov založených na využívaní prírodného a kultúrneho dedičstva, t.j. spájanie viacerých objektov kultúrneho a prírodného dedičstva ako ucelených produktov pre návštevníkov.</t>
  </si>
  <si>
    <t>2.2</t>
  </si>
  <si>
    <t>F) Podpora zavádzania služieb podporujúcich využívanie potenciálu kultúrneho a prírodného dedičstva.</t>
  </si>
  <si>
    <t xml:space="preserve">G) Aktivity na prezentáciu prírodného a kultúrneho dedičstva realizované vo forme doplnkových aktivít. </t>
  </si>
  <si>
    <t>3.1</t>
  </si>
  <si>
    <t>A) Aktivity na spracovanie podkladov a dokumentov pre efektívnejší výkon starostlivosti o cezhraničné prírodne hodnotné územia.</t>
  </si>
  <si>
    <t xml:space="preserve">B) Realizácia spoločných opatrení smerujúcich k zlepšeniu stavu druhov a biotopov prioritného záujmu.  </t>
  </si>
  <si>
    <t>C) Realizácia spoločných opatrení na predchádzanie zhoršovania stavu druhov a biotopov v cezhraničnom území.</t>
  </si>
  <si>
    <t>D) Budovanie ekostabilizačných prvkov v krajine a rozvoj vybraných prvkov zelenej infraštruktúry.</t>
  </si>
  <si>
    <t>E) Tvorba a realizácia spoločných cezhraničných plánov riadenia/manažmentu prírodne hodnotných území, ich vybraných častí a okolitého územia (vrátane chránených území).</t>
  </si>
  <si>
    <t>F) Spoločné výskumné činnosti podporujúce zlepšenie cezhraničnej starostlivosti a ochrany o prírodne významné územia (vybrané biotopy, druhy).</t>
  </si>
  <si>
    <t>G) Monitorovanie a vyhodnocovanie stavu a vývoja biotopov a druhov, výmena vzájomných informácií, údajov a poznatkov.</t>
  </si>
  <si>
    <t>H) Spoločné činnosti na prevenciu a odstraňovanie dôsledkov erózie pôdy, kultiváciu pôdy.</t>
  </si>
  <si>
    <t>A) Spoločné plánovanie, stratégie a štúdie v cezhraničnom regióne.</t>
  </si>
  <si>
    <t>B) Zvyšovanie inštitucionálnych kapacít a zručností organizačných štruktúr v oblastiach efektívnej správy, vzdelávania, kultúrneho a prírodného dedičstva.</t>
  </si>
  <si>
    <t>C) Rozvoj spolupráce inštitúcií verejnej správy.</t>
  </si>
  <si>
    <t>D) Vytváranie a upevňovanie partnerstiev, sietí a podporných cezhraničných štruktúr.</t>
  </si>
  <si>
    <t>Konkrétny cieľ</t>
  </si>
  <si>
    <t>&lt;- Zmeň výšku bunky podľa potreby!</t>
  </si>
  <si>
    <t>Súčet</t>
  </si>
  <si>
    <t>Priemer</t>
  </si>
  <si>
    <t>Maximálna hodnota</t>
  </si>
  <si>
    <r>
      <t xml:space="preserve">Celková dĺžka realizácie hlavných aktivít projektu </t>
    </r>
    <r>
      <rPr>
        <sz val="10"/>
        <color theme="1"/>
        <rFont val="Calibri"/>
        <family val="2"/>
        <charset val="238"/>
        <scheme val="minor"/>
      </rPr>
      <t>(v mesiacoch):</t>
    </r>
  </si>
  <si>
    <r>
      <rPr>
        <b/>
        <sz val="10"/>
        <color theme="1"/>
        <rFont val="Calibri"/>
        <family val="2"/>
        <charset val="238"/>
        <scheme val="minor"/>
      </rPr>
      <t>Začiatok realizácie hlavných aktivít projektu: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8"/>
        <color theme="1"/>
        <rFont val="Calibri"/>
        <family val="2"/>
        <charset val="238"/>
        <scheme val="minor"/>
      </rPr>
      <t>(začiatok realizácie prvej hlavnej aktivity)</t>
    </r>
  </si>
  <si>
    <r>
      <rPr>
        <b/>
        <sz val="10"/>
        <color theme="1"/>
        <rFont val="Calibri"/>
        <family val="2"/>
        <charset val="238"/>
        <scheme val="minor"/>
      </rPr>
      <t>Ukončenie realizácie hlavných aktivít projektu: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8"/>
        <color theme="1"/>
        <rFont val="Calibri"/>
        <family val="2"/>
        <charset val="238"/>
        <scheme val="minor"/>
      </rPr>
      <t>(koniec realizácie poslednej hlavnej aktivity alebo viacerých aktivít, ak sa ich realizácia ukončuje v rovnaký čas)</t>
    </r>
  </si>
  <si>
    <t>Realizácia aktivity od:</t>
  </si>
  <si>
    <t>Realizácia aktivity do:</t>
  </si>
  <si>
    <t>Relevancia k HP</t>
  </si>
  <si>
    <t>N/A</t>
  </si>
  <si>
    <t>UR</t>
  </si>
  <si>
    <t>RMŽaND</t>
  </si>
  <si>
    <t>UR, RMŽaND</t>
  </si>
  <si>
    <t>Špecifický cieľ:</t>
  </si>
  <si>
    <t>Kategorizácia za Špecifické ciele</t>
  </si>
  <si>
    <t>Spolu za zdroj
v EUR</t>
  </si>
  <si>
    <t>podiel zdroja na rozpočte projektu v %</t>
  </si>
  <si>
    <t>Aktivita</t>
  </si>
  <si>
    <t>NIE</t>
  </si>
  <si>
    <t>Slovenská republika</t>
  </si>
  <si>
    <t>Riadenie projektu</t>
  </si>
  <si>
    <t>počet</t>
  </si>
  <si>
    <t>Trenčiansky samosprávny kraj</t>
  </si>
  <si>
    <t>1.</t>
  </si>
  <si>
    <t>2.</t>
  </si>
  <si>
    <t>3.</t>
  </si>
  <si>
    <t>4.</t>
  </si>
  <si>
    <t>5.</t>
  </si>
  <si>
    <t>6.</t>
  </si>
  <si>
    <t>7.</t>
  </si>
  <si>
    <t>Partneri aktívne zapojení do spoločných aktivít</t>
  </si>
  <si>
    <t>C12 - Spracovaní spoločnej databázy</t>
  </si>
  <si>
    <t>P0110</t>
  </si>
  <si>
    <t>C01 - Stretnutie pracovného tímu</t>
  </si>
  <si>
    <t>C10 - Vyhľadávanie spoločných príležitostí a kontaktov</t>
  </si>
  <si>
    <t>C06 - Usporiadanie spoločných konzultácií</t>
  </si>
  <si>
    <t>C07 - Usporiadanie spoločného školenia</t>
  </si>
  <si>
    <t>C24 - Obstaranie vybavenia</t>
  </si>
  <si>
    <t>Regionální poradenské centrum SK-CZ</t>
  </si>
  <si>
    <t>304031C867</t>
  </si>
  <si>
    <t>NFP304030C867</t>
  </si>
  <si>
    <t>Moravskoslezský kraj</t>
  </si>
  <si>
    <t>Žilinský kraj</t>
  </si>
  <si>
    <t>Hlavným cieľom projektu je podpora inštitucionálnej spolupráce medzi slovenskými a českým krajmi s dôrazom na posilnenie cezhraničného regiónu, a tiež na aktívnu spoluprácu v rôznych oblastiach regionálneho rozvoja. Budú rozvíjané a upevňované už existujúce cezhraničné štruktúry a zároveň vytvárané nové, v dôsledku čoho 
sa zvýši počet cezhraničných kooperácií a skvalitní sa spolupráca v území, čím bude podporená a posilnená aj súdržnosť a spoločná identita samotného cezhraničného regiónu Žilinského samosprávneho kraja 
a Moravskosliezskeho kraja. V rámci projektu budú poskytované informácie o možnostiach cezhraničnej spolupráce a poskytovaní podpory pri realizácii cezhraničných aktivít všetkým zainteresovaným subjektom. Poskytované školenia a vytvorené databázy zvýšia informovanosť v území.</t>
  </si>
  <si>
    <t>Žilinský samosprávný kraj</t>
  </si>
  <si>
    <t>C02 - Definovanie spoločných tém, potrieb a problémov</t>
  </si>
  <si>
    <t>Zabezpečenie povinnej publicity projektu</t>
  </si>
  <si>
    <t>Žilinský samosprávny kraj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</si>
</sst>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\/yyyy"/>
    <numFmt numFmtId="165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rgb="FF0070C0"/>
      <name val="Calibri"/>
      <family val="2"/>
      <charset val="238"/>
      <scheme val="minor"/>
    </font>
    <font>
      <b/>
      <sz val="18"/>
      <color rgb="FF0070C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36"/>
      <color rgb="FF0070C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6"/>
      <color rgb="FFC00000"/>
      <name val="Calibri"/>
      <family val="2"/>
      <charset val="238"/>
      <scheme val="minor"/>
    </font>
    <font>
      <b/>
      <sz val="11"/>
      <color rgb="FFFFFF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thick">
        <color auto="1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32">
    <xf numFmtId="0" fontId="0" fillId="0" borderId="0" xfId="0"/>
    <xf numFmtId="0" fontId="0" fillId="2" borderId="0" xfId="0" applyFill="1"/>
    <xf numFmtId="0" fontId="4" fillId="0" borderId="0" xfId="0" applyFont="1"/>
    <xf numFmtId="0" fontId="5" fillId="0" borderId="0" xfId="0" applyFont="1"/>
    <xf numFmtId="0" fontId="0" fillId="0" borderId="0" xfId="0" applyAlignment="1">
      <alignment vertical="center"/>
    </xf>
    <xf numFmtId="0" fontId="0" fillId="0" borderId="0" xfId="0" applyNumberFormat="1" applyAlignment="1">
      <alignment vertical="center"/>
    </xf>
    <xf numFmtId="0" fontId="8" fillId="2" borderId="0" xfId="0" applyFont="1" applyFill="1"/>
    <xf numFmtId="0" fontId="0" fillId="0" borderId="1" xfId="0" applyBorder="1"/>
    <xf numFmtId="0" fontId="0" fillId="0" borderId="2" xfId="0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4" fontId="6" fillId="0" borderId="4" xfId="0" applyNumberFormat="1" applyFont="1" applyBorder="1" applyAlignment="1">
      <alignment vertical="center"/>
    </xf>
    <xf numFmtId="4" fontId="10" fillId="3" borderId="4" xfId="0" applyNumberFormat="1" applyFont="1" applyFill="1" applyBorder="1" applyAlignment="1">
      <alignment vertical="center"/>
    </xf>
    <xf numFmtId="4" fontId="10" fillId="2" borderId="4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11" fillId="0" borderId="0" xfId="0" applyFont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4" fontId="6" fillId="0" borderId="4" xfId="0" applyNumberFormat="1" applyFont="1" applyFill="1" applyBorder="1" applyAlignment="1">
      <alignment horizontal="center" vertical="center"/>
    </xf>
    <xf numFmtId="4" fontId="10" fillId="0" borderId="4" xfId="0" applyNumberFormat="1" applyFont="1" applyFill="1" applyBorder="1" applyAlignment="1">
      <alignment horizontal="right" vertical="center"/>
    </xf>
    <xf numFmtId="10" fontId="10" fillId="0" borderId="4" xfId="1" applyNumberFormat="1" applyFont="1" applyFill="1" applyBorder="1" applyAlignment="1">
      <alignment horizontal="right" vertical="center"/>
    </xf>
    <xf numFmtId="10" fontId="10" fillId="2" borderId="4" xfId="1" applyNumberFormat="1" applyFont="1" applyFill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5" fillId="0" borderId="0" xfId="0" applyFont="1" applyFill="1"/>
    <xf numFmtId="0" fontId="0" fillId="0" borderId="0" xfId="0" applyFill="1"/>
    <xf numFmtId="0" fontId="4" fillId="0" borderId="0" xfId="0" applyFont="1" applyFill="1"/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1" fillId="2" borderId="0" xfId="0" applyFont="1" applyFill="1"/>
    <xf numFmtId="0" fontId="1" fillId="2" borderId="14" xfId="0" applyFont="1" applyFill="1" applyBorder="1"/>
    <xf numFmtId="0" fontId="0" fillId="0" borderId="15" xfId="0" applyBorder="1"/>
    <xf numFmtId="0" fontId="0" fillId="0" borderId="16" xfId="0" applyBorder="1"/>
    <xf numFmtId="0" fontId="1" fillId="0" borderId="0" xfId="0" applyFont="1"/>
    <xf numFmtId="0" fontId="0" fillId="0" borderId="15" xfId="0" applyBorder="1" applyAlignment="1"/>
    <xf numFmtId="0" fontId="0" fillId="0" borderId="17" xfId="0" applyBorder="1"/>
    <xf numFmtId="0" fontId="0" fillId="0" borderId="15" xfId="0" applyFill="1" applyBorder="1"/>
    <xf numFmtId="0" fontId="0" fillId="0" borderId="16" xfId="0" applyFill="1" applyBorder="1"/>
    <xf numFmtId="0" fontId="1" fillId="2" borderId="0" xfId="0" applyFont="1" applyFill="1" applyAlignment="1">
      <alignment horizontal="center"/>
    </xf>
    <xf numFmtId="16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18" xfId="0" applyBorder="1"/>
    <xf numFmtId="49" fontId="0" fillId="0" borderId="18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16" fontId="0" fillId="0" borderId="0" xfId="0" applyNumberFormat="1" applyBorder="1" applyAlignment="1">
      <alignment horizontal="center"/>
    </xf>
    <xf numFmtId="0" fontId="0" fillId="0" borderId="0" xfId="0" applyFont="1" applyFill="1"/>
    <xf numFmtId="16" fontId="0" fillId="0" borderId="0" xfId="0" applyNumberFormat="1" applyAlignment="1">
      <alignment horizontal="center"/>
    </xf>
    <xf numFmtId="16" fontId="0" fillId="0" borderId="18" xfId="0" applyNumberFormat="1" applyBorder="1" applyAlignment="1">
      <alignment horizontal="center"/>
    </xf>
    <xf numFmtId="0" fontId="0" fillId="0" borderId="0" xfId="0" applyBorder="1"/>
    <xf numFmtId="0" fontId="12" fillId="0" borderId="0" xfId="0" applyFont="1" applyAlignment="1">
      <alignment vertical="center"/>
    </xf>
    <xf numFmtId="0" fontId="1" fillId="0" borderId="0" xfId="0" applyFont="1" applyFill="1" applyBorder="1"/>
    <xf numFmtId="0" fontId="0" fillId="0" borderId="0" xfId="0" applyFill="1" applyBorder="1"/>
    <xf numFmtId="49" fontId="0" fillId="0" borderId="0" xfId="0" applyNumberFormat="1" applyFill="1" applyBorder="1"/>
    <xf numFmtId="4" fontId="10" fillId="2" borderId="11" xfId="0" applyNumberFormat="1" applyFont="1" applyFill="1" applyBorder="1" applyAlignment="1">
      <alignment vertical="center"/>
    </xf>
    <xf numFmtId="4" fontId="6" fillId="0" borderId="13" xfId="0" applyNumberFormat="1" applyFont="1" applyFill="1" applyBorder="1" applyAlignment="1">
      <alignment horizontal="center" vertical="center"/>
    </xf>
    <xf numFmtId="4" fontId="10" fillId="2" borderId="13" xfId="0" applyNumberFormat="1" applyFont="1" applyFill="1" applyBorder="1" applyAlignment="1">
      <alignment vertical="center"/>
    </xf>
    <xf numFmtId="0" fontId="10" fillId="0" borderId="2" xfId="0" applyFont="1" applyFill="1" applyBorder="1" applyAlignment="1">
      <alignment horizontal="left" vertical="center"/>
    </xf>
    <xf numFmtId="4" fontId="10" fillId="0" borderId="2" xfId="0" applyNumberFormat="1" applyFont="1" applyFill="1" applyBorder="1" applyAlignment="1">
      <alignment vertical="center"/>
    </xf>
    <xf numFmtId="0" fontId="10" fillId="0" borderId="2" xfId="0" applyFont="1" applyFill="1" applyBorder="1" applyAlignment="1">
      <alignment horizontal="left" vertical="center" wrapText="1"/>
    </xf>
    <xf numFmtId="10" fontId="10" fillId="0" borderId="2" xfId="1" applyNumberFormat="1" applyFont="1" applyFill="1" applyBorder="1" applyAlignment="1">
      <alignment horizontal="right" vertical="center"/>
    </xf>
    <xf numFmtId="10" fontId="10" fillId="0" borderId="2" xfId="1" applyNumberFormat="1" applyFont="1" applyFill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2" borderId="2" xfId="0" applyFont="1" applyFill="1" applyBorder="1" applyAlignment="1">
      <alignment horizontal="left" vertical="top"/>
    </xf>
    <xf numFmtId="0" fontId="10" fillId="2" borderId="2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vertical="center"/>
    </xf>
    <xf numFmtId="164" fontId="6" fillId="0" borderId="2" xfId="0" applyNumberFormat="1" applyFont="1" applyBorder="1" applyAlignment="1">
      <alignment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vertical="center"/>
    </xf>
    <xf numFmtId="164" fontId="6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vertical="center" wrapText="1"/>
    </xf>
    <xf numFmtId="0" fontId="6" fillId="0" borderId="0" xfId="0" applyFont="1"/>
    <xf numFmtId="0" fontId="10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textRotation="90" wrapText="1"/>
    </xf>
    <xf numFmtId="0" fontId="6" fillId="3" borderId="4" xfId="0" applyFont="1" applyFill="1" applyBorder="1" applyAlignment="1">
      <alignment horizontal="center" vertical="center"/>
    </xf>
    <xf numFmtId="4" fontId="6" fillId="3" borderId="4" xfId="0" applyNumberFormat="1" applyFont="1" applyFill="1" applyBorder="1" applyAlignment="1">
      <alignment vertical="center"/>
    </xf>
    <xf numFmtId="10" fontId="6" fillId="0" borderId="4" xfId="1" applyNumberFormat="1" applyFont="1" applyBorder="1" applyAlignment="1">
      <alignment horizontal="center" vertical="center"/>
    </xf>
    <xf numFmtId="10" fontId="10" fillId="2" borderId="4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16" fontId="6" fillId="0" borderId="0" xfId="0" applyNumberFormat="1" applyFont="1" applyBorder="1" applyAlignment="1">
      <alignment vertical="center"/>
    </xf>
    <xf numFmtId="16" fontId="6" fillId="0" borderId="0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vertical="center"/>
    </xf>
    <xf numFmtId="0" fontId="6" fillId="0" borderId="19" xfId="0" applyFont="1" applyBorder="1" applyAlignment="1">
      <alignment horizontal="left" vertical="center"/>
    </xf>
    <xf numFmtId="0" fontId="0" fillId="0" borderId="19" xfId="0" applyBorder="1"/>
    <xf numFmtId="164" fontId="6" fillId="0" borderId="19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2" fillId="2" borderId="0" xfId="0" applyFont="1" applyFill="1" applyAlignment="1">
      <alignment horizontal="left" vertical="top"/>
    </xf>
    <xf numFmtId="0" fontId="6" fillId="0" borderId="2" xfId="0" applyFont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10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left" vertical="center"/>
    </xf>
    <xf numFmtId="10" fontId="10" fillId="3" borderId="11" xfId="0" applyNumberFormat="1" applyFont="1" applyFill="1" applyBorder="1" applyAlignment="1">
      <alignment horizontal="center" vertical="center"/>
    </xf>
    <xf numFmtId="10" fontId="10" fillId="3" borderId="12" xfId="0" applyNumberFormat="1" applyFont="1" applyFill="1" applyBorder="1" applyAlignment="1">
      <alignment horizontal="center" vertical="center"/>
    </xf>
    <xf numFmtId="165" fontId="6" fillId="0" borderId="2" xfId="0" applyNumberFormat="1" applyFont="1" applyBorder="1" applyAlignment="1">
      <alignment horizontal="right" vertical="center"/>
    </xf>
    <xf numFmtId="10" fontId="10" fillId="3" borderId="13" xfId="0" applyNumberFormat="1" applyFont="1" applyFill="1" applyBorder="1" applyAlignment="1">
      <alignment horizontal="center" vertical="center"/>
    </xf>
    <xf numFmtId="4" fontId="10" fillId="3" borderId="11" xfId="0" applyNumberFormat="1" applyFont="1" applyFill="1" applyBorder="1" applyAlignment="1">
      <alignment vertical="center"/>
    </xf>
    <xf numFmtId="4" fontId="10" fillId="3" borderId="12" xfId="0" applyNumberFormat="1" applyFont="1" applyFill="1" applyBorder="1" applyAlignment="1">
      <alignment vertical="center"/>
    </xf>
    <xf numFmtId="4" fontId="10" fillId="3" borderId="13" xfId="0" applyNumberFormat="1" applyFont="1" applyFill="1" applyBorder="1" applyAlignment="1">
      <alignment vertical="center"/>
    </xf>
    <xf numFmtId="0" fontId="10" fillId="0" borderId="2" xfId="0" applyFont="1" applyBorder="1" applyAlignment="1">
      <alignment horizontal="left" vertical="center" wrapText="1"/>
    </xf>
  </cellXfs>
  <cellStyles count="2">
    <cellStyle name="Normálna" xfId="0" builtinId="0"/>
    <cellStyle name="Percentá" xfId="1" builtinId="5"/>
  </cellStyles>
  <dxfs count="8">
    <dxf>
      <font>
        <b/>
        <i val="0"/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strike val="0"/>
      </font>
      <fill>
        <patternFill patternType="solid">
          <bgColor theme="0" tint="-4.9989318521683403E-2"/>
        </patternFill>
      </fill>
    </dxf>
    <dxf>
      <font>
        <color theme="0" tint="-0.14996795556505021"/>
      </font>
    </dxf>
    <dxf>
      <font>
        <b/>
        <i val="0"/>
        <strike val="0"/>
      </font>
      <fill>
        <patternFill patternType="solid">
          <bgColor theme="0" tint="-4.9989318521683403E-2"/>
        </patternFill>
      </fill>
    </dxf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anislav.karovic\Desktop\Desktop\plocha_20161107\Formular%20SK-CZ\Formular_ziadosti_o_N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Žiadosť o NFP"/>
      <sheetName val="Príloha č.1 - Rozpočet VP"/>
      <sheetName val="Príloha č.1 - Rozpočet HCP"/>
      <sheetName val="Príloha č.1 - Rozpočet PP1"/>
      <sheetName val="Príloha č.1 - Rozpočet PP2"/>
      <sheetName val="Príloha č.1 - Rozpočet PP3"/>
      <sheetName val="Príloha č.1 - Rozpočet PP4"/>
      <sheetName val="Príloha č.1 - Rozpočet PP5"/>
      <sheetName val="Príloha č.1 - Rozpočet PP6"/>
      <sheetName val="Príloha č.1 - Rozpočet PP7"/>
      <sheetName val="Príloha č.1 - Rozpočet PP8"/>
      <sheetName val="Číselníky"/>
      <sheetName val="Čiselník2"/>
      <sheetName val="Hárok1 (2)"/>
      <sheetName val="Ciselni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2"/>
  <sheetViews>
    <sheetView showGridLines="0" view="pageBreakPreview" topLeftCell="A10" zoomScaleNormal="100" zoomScaleSheetLayoutView="100" workbookViewId="0">
      <selection activeCell="C20" sqref="C20"/>
    </sheetView>
  </sheetViews>
  <sheetFormatPr defaultRowHeight="14.4" x14ac:dyDescent="0.3"/>
  <cols>
    <col min="1" max="1" width="7.109375" customWidth="1"/>
    <col min="2" max="2" width="18.5546875" customWidth="1"/>
    <col min="3" max="3" width="61.109375" customWidth="1"/>
    <col min="5" max="5" width="14.44140625" bestFit="1" customWidth="1"/>
    <col min="6" max="6" width="36" customWidth="1"/>
    <col min="7" max="7" width="33" customWidth="1"/>
    <col min="8" max="8" width="37.88671875" customWidth="1"/>
  </cols>
  <sheetData>
    <row r="2" spans="1:10" ht="75" customHeight="1" x14ac:dyDescent="0.7">
      <c r="A2" s="6" t="s">
        <v>22</v>
      </c>
      <c r="B2" s="1"/>
      <c r="C2" s="1"/>
    </row>
    <row r="3" spans="1:10" ht="30" customHeight="1" x14ac:dyDescent="0.25">
      <c r="A3" s="1"/>
      <c r="B3" s="1"/>
      <c r="C3" s="1"/>
    </row>
    <row r="4" spans="1:10" ht="37.5" customHeight="1" x14ac:dyDescent="0.3">
      <c r="A4" s="99" t="s">
        <v>23</v>
      </c>
      <c r="B4" s="99"/>
      <c r="C4" s="99"/>
    </row>
    <row r="6" spans="1:10" ht="23.4" x14ac:dyDescent="0.45">
      <c r="A6" s="98" t="s">
        <v>0</v>
      </c>
      <c r="B6" s="98"/>
      <c r="C6" s="98"/>
    </row>
    <row r="7" spans="1:10" ht="15" x14ac:dyDescent="0.25">
      <c r="A7" s="7"/>
      <c r="B7" s="7"/>
      <c r="C7" s="7"/>
    </row>
    <row r="8" spans="1:10" s="4" customFormat="1" ht="30" customHeight="1" x14ac:dyDescent="0.3">
      <c r="A8" s="97" t="s">
        <v>1</v>
      </c>
      <c r="B8" s="97"/>
      <c r="C8" s="20" t="s">
        <v>237</v>
      </c>
    </row>
    <row r="9" spans="1:10" s="4" customFormat="1" ht="30" customHeight="1" x14ac:dyDescent="0.3">
      <c r="A9" s="97" t="s">
        <v>2</v>
      </c>
      <c r="B9" s="97"/>
      <c r="C9" s="30" t="s">
        <v>238</v>
      </c>
    </row>
    <row r="10" spans="1:10" s="4" customFormat="1" ht="30" customHeight="1" x14ac:dyDescent="0.3">
      <c r="A10" s="97" t="s">
        <v>3</v>
      </c>
      <c r="B10" s="97"/>
      <c r="C10" s="30" t="s">
        <v>239</v>
      </c>
    </row>
    <row r="11" spans="1:10" s="4" customFormat="1" ht="30" customHeight="1" x14ac:dyDescent="0.3">
      <c r="A11" s="97" t="s">
        <v>4</v>
      </c>
      <c r="B11" s="97"/>
      <c r="C11" s="30" t="s">
        <v>7</v>
      </c>
      <c r="E11" s="17"/>
      <c r="F11" s="17"/>
      <c r="I11" s="18"/>
      <c r="J11" s="18"/>
    </row>
    <row r="12" spans="1:10" s="4" customFormat="1" ht="30" customHeight="1" x14ac:dyDescent="0.3">
      <c r="A12" s="97" t="s">
        <v>5</v>
      </c>
      <c r="B12" s="97"/>
      <c r="C12" s="30" t="s">
        <v>8</v>
      </c>
      <c r="E12" s="18"/>
      <c r="F12" s="17"/>
      <c r="I12" s="18"/>
      <c r="J12" s="18"/>
    </row>
    <row r="13" spans="1:10" s="4" customFormat="1" ht="30" customHeight="1" x14ac:dyDescent="0.3">
      <c r="A13" s="97" t="s">
        <v>6</v>
      </c>
      <c r="B13" s="97"/>
      <c r="C13" s="30" t="s">
        <v>96</v>
      </c>
      <c r="E13" s="18"/>
      <c r="F13" s="17"/>
      <c r="H13" s="18"/>
      <c r="I13" s="18"/>
      <c r="J13" s="18"/>
    </row>
    <row r="14" spans="1:10" s="4" customFormat="1" ht="30" customHeight="1" x14ac:dyDescent="0.3">
      <c r="A14" s="97" t="s">
        <v>212</v>
      </c>
      <c r="B14" s="97"/>
      <c r="C14" s="26" t="s">
        <v>103</v>
      </c>
      <c r="F14" s="17"/>
      <c r="G14" s="18"/>
      <c r="H14" s="18"/>
      <c r="I14" s="18"/>
      <c r="J14" s="18"/>
    </row>
    <row r="15" spans="1:10" ht="24" customHeight="1" x14ac:dyDescent="0.25">
      <c r="F15" s="17"/>
      <c r="G15" s="17"/>
      <c r="H15" s="17"/>
      <c r="I15" s="17"/>
      <c r="J15" s="17"/>
    </row>
    <row r="16" spans="1:10" ht="27.75" customHeight="1" x14ac:dyDescent="0.3">
      <c r="A16" s="96" t="s">
        <v>213</v>
      </c>
      <c r="B16" s="96"/>
      <c r="C16" s="96"/>
      <c r="F16" s="17"/>
      <c r="G16" s="17"/>
      <c r="H16" s="17"/>
      <c r="I16" s="17"/>
      <c r="J16" s="17"/>
    </row>
    <row r="17" spans="1:10" ht="30" customHeight="1" x14ac:dyDescent="0.3">
      <c r="A17" s="97" t="s">
        <v>212</v>
      </c>
      <c r="B17" s="97"/>
      <c r="C17" s="26" t="str">
        <f>IF(C14="","",C14)</f>
        <v>3.1 Zvýšenie kvalitatívnej úrovne cezhraničnej spolupráce miestnych a regionálnych aktérov</v>
      </c>
    </row>
    <row r="18" spans="1:10" ht="46.5" customHeight="1" x14ac:dyDescent="0.3">
      <c r="A18" s="64"/>
      <c r="B18" s="64" t="s">
        <v>9</v>
      </c>
      <c r="C18" s="26" t="s">
        <v>123</v>
      </c>
      <c r="D18" s="52" t="s">
        <v>198</v>
      </c>
    </row>
    <row r="19" spans="1:10" ht="30" customHeight="1" x14ac:dyDescent="0.3">
      <c r="A19" s="20"/>
      <c r="B19" s="20" t="s">
        <v>10</v>
      </c>
      <c r="C19" s="26" t="s">
        <v>150</v>
      </c>
      <c r="D19" s="52" t="s">
        <v>198</v>
      </c>
    </row>
    <row r="20" spans="1:10" ht="27" customHeight="1" x14ac:dyDescent="0.3"/>
    <row r="21" spans="1:10" ht="27.75" customHeight="1" x14ac:dyDescent="0.3">
      <c r="A21" s="96" t="s">
        <v>83</v>
      </c>
      <c r="B21" s="96"/>
      <c r="C21" s="96"/>
      <c r="F21" s="17"/>
      <c r="G21" s="17"/>
      <c r="H21" s="17"/>
      <c r="I21" s="17"/>
      <c r="J21" s="17"/>
    </row>
    <row r="22" spans="1:10" ht="38.25" customHeight="1" x14ac:dyDescent="0.3">
      <c r="A22" s="97" t="s">
        <v>84</v>
      </c>
      <c r="B22" s="97"/>
      <c r="C22" s="26" t="s">
        <v>217</v>
      </c>
    </row>
  </sheetData>
  <mergeCells count="13">
    <mergeCell ref="A21:C21"/>
    <mergeCell ref="A22:B22"/>
    <mergeCell ref="A17:B17"/>
    <mergeCell ref="A6:C6"/>
    <mergeCell ref="A4:C4"/>
    <mergeCell ref="A16:C16"/>
    <mergeCell ref="A8:B8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22">
      <formula1>"NIE,ÁNO - Schéma DM-16/2017 - Schéma minimálnej poskytovanej v Slovenskej republike a v Českej republike prostredníctvom Programu spolupráce Interreg V-A SK-CZ"</formula1>
    </dataValidation>
  </dataValidations>
  <pageMargins left="0.7" right="0.7" top="0.75" bottom="0.75" header="0.3" footer="0.3"/>
  <pageSetup paperSize="256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Ciselnik!$B$13:$B$15</xm:f>
          </x14:formula1>
          <xm:sqref>C13</xm:sqref>
        </x14:dataValidation>
        <x14:dataValidation type="list" allowBlank="1" showInputMessage="1" showErrorMessage="1">
          <x14:formula1>
            <xm:f>Ciselnik!$D$13:$D$14</xm:f>
          </x14:formula1>
          <xm:sqref>C14</xm:sqref>
        </x14:dataValidation>
        <x14:dataValidation type="list" allowBlank="1" showInputMessage="1" showErrorMessage="1">
          <x14:formula1>
            <xm:f>Ciselnik!$D$27:$D$33</xm:f>
          </x14:formula1>
          <xm:sqref>C18</xm:sqref>
        </x14:dataValidation>
        <x14:dataValidation type="list" allowBlank="1" showInputMessage="1" showErrorMessage="1">
          <x14:formula1>
            <xm:f>Ciselnik!$D$36:$D$59</xm:f>
          </x14:formula1>
          <xm:sqref>C19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showGridLines="0" view="pageBreakPreview" topLeftCell="A3" zoomScaleNormal="100" zoomScaleSheetLayoutView="100" workbookViewId="0">
      <selection activeCell="C22" sqref="C22"/>
    </sheetView>
  </sheetViews>
  <sheetFormatPr defaultRowHeight="14.4" x14ac:dyDescent="0.3"/>
  <cols>
    <col min="1" max="1" width="4.5546875" customWidth="1"/>
    <col min="2" max="2" width="16" customWidth="1"/>
    <col min="3" max="3" width="18" customWidth="1"/>
    <col min="4" max="4" width="24.33203125" customWidth="1"/>
    <col min="5" max="5" width="24" customWidth="1"/>
  </cols>
  <sheetData>
    <row r="2" spans="1:5" ht="23.25" x14ac:dyDescent="0.35">
      <c r="A2" s="3" t="s">
        <v>11</v>
      </c>
    </row>
    <row r="4" spans="1:5" s="4" customFormat="1" ht="30" customHeight="1" x14ac:dyDescent="0.3">
      <c r="A4" s="65" t="s">
        <v>12</v>
      </c>
      <c r="B4" s="30"/>
      <c r="C4" s="30" t="s">
        <v>13</v>
      </c>
      <c r="D4" s="30"/>
      <c r="E4" s="30"/>
    </row>
    <row r="7" spans="1:5" ht="23.4" x14ac:dyDescent="0.45">
      <c r="A7" s="3" t="s">
        <v>14</v>
      </c>
    </row>
    <row r="9" spans="1:5" ht="27.6" x14ac:dyDescent="0.3">
      <c r="A9" s="66" t="s">
        <v>15</v>
      </c>
      <c r="B9" s="66" t="s">
        <v>16</v>
      </c>
      <c r="C9" s="67" t="s">
        <v>20</v>
      </c>
      <c r="D9" s="67" t="s">
        <v>19</v>
      </c>
      <c r="E9" s="66" t="s">
        <v>18</v>
      </c>
    </row>
    <row r="10" spans="1:5" s="4" customFormat="1" ht="30" customHeight="1" x14ac:dyDescent="0.3">
      <c r="A10" s="88">
        <v>1</v>
      </c>
      <c r="B10" s="26" t="s">
        <v>218</v>
      </c>
      <c r="C10" s="11" t="s">
        <v>241</v>
      </c>
      <c r="D10" s="11"/>
      <c r="E10" s="11"/>
    </row>
    <row r="11" spans="1:5" s="4" customFormat="1" ht="21" customHeight="1" x14ac:dyDescent="0.3">
      <c r="A11" s="88">
        <v>2</v>
      </c>
      <c r="B11" s="26" t="s">
        <v>74</v>
      </c>
      <c r="C11" s="30" t="s">
        <v>240</v>
      </c>
      <c r="D11" s="11"/>
      <c r="E11" s="11"/>
    </row>
    <row r="13" spans="1:5" ht="23.4" x14ac:dyDescent="0.45">
      <c r="A13" s="3" t="s">
        <v>17</v>
      </c>
    </row>
    <row r="15" spans="1:5" ht="27.6" x14ac:dyDescent="0.3">
      <c r="A15" s="66" t="s">
        <v>15</v>
      </c>
      <c r="B15" s="66" t="s">
        <v>16</v>
      </c>
      <c r="C15" s="67" t="s">
        <v>20</v>
      </c>
      <c r="D15" s="67" t="s">
        <v>19</v>
      </c>
      <c r="E15" s="66" t="s">
        <v>18</v>
      </c>
    </row>
    <row r="16" spans="1:5" s="4" customFormat="1" ht="21" customHeight="1" x14ac:dyDescent="0.25">
      <c r="A16" s="11">
        <v>1</v>
      </c>
      <c r="B16" s="11"/>
      <c r="C16" s="11"/>
      <c r="D16" s="11"/>
      <c r="E16" s="11"/>
    </row>
    <row r="17" spans="1:5" s="4" customFormat="1" ht="21" customHeight="1" x14ac:dyDescent="0.25">
      <c r="A17" s="11">
        <v>2</v>
      </c>
      <c r="B17" s="11"/>
      <c r="C17" s="11"/>
      <c r="D17" s="11"/>
      <c r="E17" s="11"/>
    </row>
    <row r="18" spans="1:5" s="4" customFormat="1" ht="21" customHeight="1" x14ac:dyDescent="0.25">
      <c r="A18" s="11">
        <v>3</v>
      </c>
      <c r="B18" s="11"/>
      <c r="C18" s="11"/>
      <c r="D18" s="11"/>
      <c r="E18" s="11"/>
    </row>
    <row r="19" spans="1:5" s="4" customFormat="1" ht="21" customHeight="1" x14ac:dyDescent="0.25">
      <c r="A19" s="10">
        <v>4</v>
      </c>
      <c r="B19" s="10"/>
      <c r="C19" s="10"/>
      <c r="D19" s="10"/>
      <c r="E19" s="10"/>
    </row>
    <row r="22" spans="1:5" ht="23.25" x14ac:dyDescent="0.35">
      <c r="A22" s="3"/>
    </row>
  </sheetData>
  <dataValidations count="2">
    <dataValidation type="list" allowBlank="1" showInputMessage="1" showErrorMessage="1" sqref="B10:B11">
      <formula1>"Česká republika,Slovenská republika"</formula1>
    </dataValidation>
    <dataValidation type="list" allowBlank="1" showInputMessage="1" showErrorMessage="1" sqref="C10:C11">
      <formula1>"Trnavský kraj,Trenčiansky kraj,Žilinský kraj,..........,Jihomoravský kraj,Zlínský kaj,Moravskoslezský kraj"</formula1>
    </dataValidation>
  </dataValidations>
  <pageMargins left="0.7" right="0.7" top="0.75" bottom="0.75" header="0.3" footer="0.3"/>
  <pageSetup paperSize="256" orientation="portrait" r:id="rId1"/>
  <headerFooter>
    <oddHeader>&amp;RPríloha č. 2 Predmet podpory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"/>
  <sheetViews>
    <sheetView showGridLines="0" view="pageBreakPreview" zoomScaleNormal="100" zoomScaleSheetLayoutView="100" workbookViewId="0">
      <selection activeCell="D11" sqref="D11"/>
    </sheetView>
  </sheetViews>
  <sheetFormatPr defaultRowHeight="14.4" x14ac:dyDescent="0.3"/>
  <cols>
    <col min="1" max="1" width="5.6640625" customWidth="1"/>
    <col min="2" max="2" width="14" customWidth="1"/>
    <col min="3" max="3" width="20.109375" customWidth="1"/>
    <col min="4" max="4" width="23.109375" customWidth="1"/>
    <col min="5" max="5" width="24" customWidth="1"/>
  </cols>
  <sheetData>
    <row r="2" spans="1:5" ht="23.25" x14ac:dyDescent="0.35">
      <c r="A2" s="3" t="s">
        <v>79</v>
      </c>
    </row>
    <row r="4" spans="1:5" s="4" customFormat="1" ht="21" customHeight="1" x14ac:dyDescent="0.3">
      <c r="A4" s="68" t="s">
        <v>78</v>
      </c>
      <c r="B4" s="19"/>
      <c r="C4" s="20"/>
      <c r="D4" s="20"/>
      <c r="E4" s="20"/>
    </row>
    <row r="5" spans="1:5" s="4" customFormat="1" ht="139.5" customHeight="1" x14ac:dyDescent="0.3">
      <c r="A5" s="100" t="s">
        <v>242</v>
      </c>
      <c r="B5" s="100"/>
      <c r="C5" s="100"/>
      <c r="D5" s="100"/>
      <c r="E5" s="100"/>
    </row>
  </sheetData>
  <mergeCells count="1">
    <mergeCell ref="A5:E5"/>
  </mergeCells>
  <pageMargins left="0.7" right="0.7" top="0.75" bottom="0.75" header="0.3" footer="0.3"/>
  <pageSetup paperSize="256" orientation="portrait" r:id="rId1"/>
  <headerFooter>
    <oddHeader>&amp;RPríloha č. 2 Predmet podpory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6"/>
  <sheetViews>
    <sheetView showGridLines="0" view="pageBreakPreview" zoomScaleNormal="100" zoomScaleSheetLayoutView="100" workbookViewId="0">
      <selection activeCell="F35" sqref="F35"/>
    </sheetView>
  </sheetViews>
  <sheetFormatPr defaultRowHeight="14.4" x14ac:dyDescent="0.3"/>
  <cols>
    <col min="1" max="1" width="4.88671875" customWidth="1"/>
    <col min="2" max="2" width="17.6640625" customWidth="1"/>
    <col min="3" max="3" width="27.109375" customWidth="1"/>
    <col min="4" max="5" width="18.5546875" customWidth="1"/>
  </cols>
  <sheetData>
    <row r="2" spans="1:6" ht="23.4" x14ac:dyDescent="0.45">
      <c r="A2" s="3" t="s">
        <v>21</v>
      </c>
    </row>
    <row r="4" spans="1:6" s="4" customFormat="1" ht="36.75" customHeight="1" x14ac:dyDescent="0.3">
      <c r="A4" s="65" t="s">
        <v>202</v>
      </c>
      <c r="B4" s="8"/>
      <c r="C4" s="8"/>
      <c r="D4" s="8"/>
      <c r="E4" s="89">
        <v>48</v>
      </c>
    </row>
    <row r="5" spans="1:6" s="4" customFormat="1" ht="36.75" customHeight="1" x14ac:dyDescent="0.3">
      <c r="A5" s="102" t="s">
        <v>203</v>
      </c>
      <c r="B5" s="102"/>
      <c r="C5" s="102"/>
      <c r="D5" s="102"/>
      <c r="E5" s="69">
        <v>43070</v>
      </c>
    </row>
    <row r="6" spans="1:6" s="4" customFormat="1" ht="36.75" customHeight="1" x14ac:dyDescent="0.3">
      <c r="A6" s="103" t="s">
        <v>204</v>
      </c>
      <c r="B6" s="103"/>
      <c r="C6" s="103"/>
      <c r="D6" s="103"/>
      <c r="E6" s="69">
        <v>44501</v>
      </c>
      <c r="F6" s="5"/>
    </row>
    <row r="8" spans="1:6" ht="21" x14ac:dyDescent="0.4">
      <c r="A8" s="2" t="s">
        <v>26</v>
      </c>
    </row>
    <row r="10" spans="1:6" s="4" customFormat="1" ht="22.5" customHeight="1" x14ac:dyDescent="0.3">
      <c r="A10" s="101" t="s">
        <v>24</v>
      </c>
      <c r="B10" s="101"/>
      <c r="C10" s="104" t="s">
        <v>240</v>
      </c>
      <c r="D10" s="104"/>
      <c r="E10" s="104"/>
    </row>
    <row r="11" spans="1:6" s="4" customFormat="1" ht="23.25" customHeight="1" x14ac:dyDescent="0.3">
      <c r="A11" s="101" t="s">
        <v>77</v>
      </c>
      <c r="B11" s="101"/>
      <c r="C11" s="105"/>
      <c r="D11" s="105"/>
      <c r="E11" s="105"/>
      <c r="F11" s="52" t="s">
        <v>198</v>
      </c>
    </row>
    <row r="12" spans="1:6" s="4" customFormat="1" ht="22.5" customHeight="1" x14ac:dyDescent="0.3">
      <c r="A12" s="90" t="s">
        <v>15</v>
      </c>
      <c r="B12" s="101" t="s">
        <v>25</v>
      </c>
      <c r="C12" s="101"/>
      <c r="D12" s="91" t="s">
        <v>205</v>
      </c>
      <c r="E12" s="91" t="s">
        <v>206</v>
      </c>
    </row>
    <row r="13" spans="1:6" ht="30" customHeight="1" x14ac:dyDescent="0.3">
      <c r="A13" s="9" t="s">
        <v>222</v>
      </c>
      <c r="B13" s="106" t="s">
        <v>219</v>
      </c>
      <c r="C13" s="106"/>
      <c r="D13" s="73">
        <v>43070</v>
      </c>
      <c r="E13" s="73">
        <v>44501</v>
      </c>
    </row>
    <row r="14" spans="1:6" ht="30" customHeight="1" x14ac:dyDescent="0.3">
      <c r="A14" s="89" t="s">
        <v>223</v>
      </c>
      <c r="B14" s="107" t="s">
        <v>245</v>
      </c>
      <c r="C14" s="107"/>
      <c r="D14" s="73">
        <v>43070</v>
      </c>
      <c r="E14" s="73">
        <v>44501</v>
      </c>
    </row>
    <row r="15" spans="1:6" ht="7.5" customHeight="1" x14ac:dyDescent="0.3">
      <c r="A15" s="21"/>
      <c r="B15" s="21"/>
      <c r="C15" s="21"/>
      <c r="D15" s="21"/>
      <c r="E15" s="21"/>
    </row>
    <row r="16" spans="1:6" s="4" customFormat="1" ht="22.5" customHeight="1" x14ac:dyDescent="0.3">
      <c r="A16" s="108" t="s">
        <v>77</v>
      </c>
      <c r="B16" s="108"/>
      <c r="C16" s="105" t="s">
        <v>195</v>
      </c>
      <c r="D16" s="105"/>
      <c r="E16" s="105"/>
      <c r="F16" s="52" t="s">
        <v>198</v>
      </c>
    </row>
    <row r="17" spans="1:6" s="4" customFormat="1" ht="22.5" customHeight="1" x14ac:dyDescent="0.3">
      <c r="A17" s="90" t="s">
        <v>15</v>
      </c>
      <c r="B17" s="101" t="s">
        <v>25</v>
      </c>
      <c r="C17" s="101"/>
      <c r="D17" s="91" t="s">
        <v>205</v>
      </c>
      <c r="E17" s="91" t="s">
        <v>206</v>
      </c>
    </row>
    <row r="18" spans="1:6" ht="30" customHeight="1" x14ac:dyDescent="0.3">
      <c r="A18" s="9" t="s">
        <v>222</v>
      </c>
      <c r="B18" s="106" t="s">
        <v>232</v>
      </c>
      <c r="C18" s="106"/>
      <c r="D18" s="73">
        <v>43070</v>
      </c>
      <c r="E18" s="73">
        <v>44501</v>
      </c>
    </row>
    <row r="19" spans="1:6" ht="30" customHeight="1" x14ac:dyDescent="0.3">
      <c r="A19" s="89" t="s">
        <v>223</v>
      </c>
      <c r="B19" s="107" t="s">
        <v>244</v>
      </c>
      <c r="C19" s="107"/>
      <c r="D19" s="73">
        <v>43070</v>
      </c>
      <c r="E19" s="73">
        <v>44501</v>
      </c>
    </row>
    <row r="20" spans="1:6" ht="30" customHeight="1" x14ac:dyDescent="0.3">
      <c r="A20" s="89" t="s">
        <v>224</v>
      </c>
      <c r="B20" s="107" t="s">
        <v>233</v>
      </c>
      <c r="C20" s="107"/>
      <c r="D20" s="73">
        <v>43070</v>
      </c>
      <c r="E20" s="73">
        <v>44501</v>
      </c>
    </row>
    <row r="21" spans="1:6" ht="30" customHeight="1" x14ac:dyDescent="0.3">
      <c r="A21" s="89" t="s">
        <v>225</v>
      </c>
      <c r="B21" s="109" t="s">
        <v>230</v>
      </c>
      <c r="C21" s="109"/>
      <c r="D21" s="73">
        <v>43070</v>
      </c>
      <c r="E21" s="73">
        <v>44501</v>
      </c>
    </row>
    <row r="22" spans="1:6" ht="27.75" customHeight="1" x14ac:dyDescent="0.3">
      <c r="A22" s="89" t="s">
        <v>226</v>
      </c>
      <c r="B22" s="89" t="s">
        <v>234</v>
      </c>
      <c r="C22" s="89"/>
      <c r="D22" s="73">
        <v>43070</v>
      </c>
      <c r="E22" s="73">
        <v>44501</v>
      </c>
    </row>
    <row r="23" spans="1:6" ht="27.75" customHeight="1" x14ac:dyDescent="0.3">
      <c r="A23" s="89" t="s">
        <v>227</v>
      </c>
      <c r="B23" s="89" t="s">
        <v>235</v>
      </c>
      <c r="C23" s="89"/>
      <c r="D23" s="73">
        <v>43070</v>
      </c>
      <c r="E23" s="73">
        <v>44501</v>
      </c>
    </row>
    <row r="24" spans="1:6" s="4" customFormat="1" ht="22.5" customHeight="1" x14ac:dyDescent="0.3">
      <c r="A24" s="101" t="s">
        <v>28</v>
      </c>
      <c r="B24" s="101"/>
      <c r="C24" s="104" t="s">
        <v>243</v>
      </c>
      <c r="D24" s="104"/>
      <c r="E24" s="104"/>
    </row>
    <row r="25" spans="1:6" s="4" customFormat="1" ht="22.5" customHeight="1" x14ac:dyDescent="0.3">
      <c r="A25" s="101" t="s">
        <v>77</v>
      </c>
      <c r="B25" s="101"/>
      <c r="C25" s="105"/>
      <c r="D25" s="105"/>
      <c r="E25" s="105"/>
      <c r="F25" s="52" t="s">
        <v>198</v>
      </c>
    </row>
    <row r="26" spans="1:6" s="4" customFormat="1" ht="22.5" customHeight="1" x14ac:dyDescent="0.3">
      <c r="A26" s="90" t="s">
        <v>15</v>
      </c>
      <c r="B26" s="101" t="s">
        <v>25</v>
      </c>
      <c r="C26" s="101"/>
      <c r="D26" s="91" t="s">
        <v>205</v>
      </c>
      <c r="E26" s="91" t="s">
        <v>206</v>
      </c>
    </row>
    <row r="27" spans="1:6" ht="30" customHeight="1" x14ac:dyDescent="0.3">
      <c r="A27" s="9" t="s">
        <v>222</v>
      </c>
      <c r="B27" s="106" t="s">
        <v>219</v>
      </c>
      <c r="C27" s="106"/>
      <c r="D27" s="73">
        <v>43070</v>
      </c>
      <c r="E27" s="73">
        <v>44501</v>
      </c>
    </row>
    <row r="28" spans="1:6" ht="30" customHeight="1" x14ac:dyDescent="0.3">
      <c r="A28" s="89" t="s">
        <v>223</v>
      </c>
      <c r="B28" s="107" t="s">
        <v>245</v>
      </c>
      <c r="C28" s="107"/>
      <c r="D28" s="73">
        <v>43070</v>
      </c>
      <c r="E28" s="73">
        <v>44501</v>
      </c>
    </row>
    <row r="29" spans="1:6" ht="10.5" customHeight="1" x14ac:dyDescent="0.3">
      <c r="A29" s="21"/>
      <c r="B29" s="21"/>
      <c r="C29" s="21"/>
      <c r="D29" s="21"/>
      <c r="E29" s="21"/>
    </row>
    <row r="30" spans="1:6" ht="30" customHeight="1" x14ac:dyDescent="0.3">
      <c r="A30" s="108" t="s">
        <v>77</v>
      </c>
      <c r="B30" s="108"/>
      <c r="C30" s="105" t="s">
        <v>195</v>
      </c>
      <c r="D30" s="105"/>
      <c r="E30" s="105"/>
    </row>
    <row r="31" spans="1:6" ht="24.75" customHeight="1" x14ac:dyDescent="0.3">
      <c r="A31" s="90" t="s">
        <v>15</v>
      </c>
      <c r="B31" s="101" t="s">
        <v>25</v>
      </c>
      <c r="C31" s="101"/>
      <c r="D31" s="91" t="s">
        <v>205</v>
      </c>
      <c r="E31" s="91" t="s">
        <v>206</v>
      </c>
    </row>
    <row r="32" spans="1:6" ht="30" customHeight="1" x14ac:dyDescent="0.3">
      <c r="A32" s="9" t="s">
        <v>222</v>
      </c>
      <c r="B32" s="106" t="s">
        <v>232</v>
      </c>
      <c r="C32" s="106"/>
      <c r="D32" s="73">
        <v>43070</v>
      </c>
      <c r="E32" s="73">
        <v>44501</v>
      </c>
    </row>
    <row r="33" spans="1:6" ht="30" customHeight="1" x14ac:dyDescent="0.3">
      <c r="A33" s="89" t="s">
        <v>223</v>
      </c>
      <c r="B33" s="107" t="s">
        <v>244</v>
      </c>
      <c r="C33" s="107"/>
      <c r="D33" s="73">
        <v>43070</v>
      </c>
      <c r="E33" s="73">
        <v>44501</v>
      </c>
    </row>
    <row r="34" spans="1:6" ht="30" customHeight="1" x14ac:dyDescent="0.3">
      <c r="A34" s="89" t="s">
        <v>224</v>
      </c>
      <c r="B34" s="107" t="s">
        <v>233</v>
      </c>
      <c r="C34" s="107"/>
      <c r="D34" s="73">
        <v>43070</v>
      </c>
      <c r="E34" s="73">
        <v>44501</v>
      </c>
    </row>
    <row r="35" spans="1:6" ht="30" customHeight="1" x14ac:dyDescent="0.3">
      <c r="A35" s="89" t="s">
        <v>225</v>
      </c>
      <c r="B35" s="109" t="s">
        <v>230</v>
      </c>
      <c r="C35" s="109"/>
      <c r="D35" s="73">
        <v>43070</v>
      </c>
      <c r="E35" s="73">
        <v>44501</v>
      </c>
    </row>
    <row r="36" spans="1:6" ht="30" customHeight="1" x14ac:dyDescent="0.3">
      <c r="A36" s="89" t="s">
        <v>226</v>
      </c>
      <c r="B36" s="89" t="s">
        <v>234</v>
      </c>
      <c r="C36" s="89"/>
      <c r="D36" s="73">
        <v>43070</v>
      </c>
      <c r="E36" s="73">
        <v>44501</v>
      </c>
    </row>
    <row r="37" spans="1:6" ht="30" customHeight="1" x14ac:dyDescent="0.3">
      <c r="A37" s="89" t="s">
        <v>227</v>
      </c>
      <c r="B37" s="89" t="s">
        <v>235</v>
      </c>
      <c r="C37" s="89"/>
      <c r="D37" s="73">
        <v>43070</v>
      </c>
      <c r="E37" s="73">
        <v>44501</v>
      </c>
    </row>
    <row r="38" spans="1:6" ht="29.25" customHeight="1" thickBot="1" x14ac:dyDescent="0.35">
      <c r="A38" s="92" t="s">
        <v>228</v>
      </c>
      <c r="B38" s="93" t="s">
        <v>236</v>
      </c>
      <c r="C38" s="94"/>
      <c r="D38" s="95">
        <v>43070</v>
      </c>
      <c r="E38" s="95">
        <v>44501</v>
      </c>
    </row>
    <row r="39" spans="1:6" ht="21.6" thickTop="1" x14ac:dyDescent="0.4">
      <c r="A39" s="2" t="s">
        <v>27</v>
      </c>
    </row>
    <row r="41" spans="1:6" s="4" customFormat="1" ht="22.5" customHeight="1" x14ac:dyDescent="0.3">
      <c r="A41" s="101" t="s">
        <v>24</v>
      </c>
      <c r="B41" s="101"/>
      <c r="C41" s="104"/>
      <c r="D41" s="104"/>
      <c r="E41" s="104"/>
    </row>
    <row r="42" spans="1:6" s="4" customFormat="1" ht="22.5" customHeight="1" x14ac:dyDescent="0.3">
      <c r="A42" s="101" t="s">
        <v>77</v>
      </c>
      <c r="B42" s="101"/>
      <c r="C42" s="105"/>
      <c r="D42" s="105"/>
      <c r="E42" s="105"/>
      <c r="F42" s="52" t="s">
        <v>198</v>
      </c>
    </row>
    <row r="43" spans="1:6" s="4" customFormat="1" ht="22.5" customHeight="1" x14ac:dyDescent="0.3">
      <c r="A43" s="90" t="s">
        <v>15</v>
      </c>
      <c r="B43" s="101" t="s">
        <v>25</v>
      </c>
      <c r="C43" s="101"/>
      <c r="D43" s="91" t="s">
        <v>205</v>
      </c>
      <c r="E43" s="91" t="s">
        <v>206</v>
      </c>
    </row>
    <row r="44" spans="1:6" ht="30" customHeight="1" x14ac:dyDescent="0.3">
      <c r="A44" s="9"/>
      <c r="B44" s="106"/>
      <c r="C44" s="106"/>
      <c r="D44" s="73"/>
      <c r="E44" s="73"/>
    </row>
    <row r="45" spans="1:6" ht="30" customHeight="1" x14ac:dyDescent="0.3">
      <c r="A45" s="89"/>
      <c r="B45" s="107"/>
      <c r="C45" s="107"/>
      <c r="D45" s="73"/>
      <c r="E45" s="73"/>
    </row>
    <row r="46" spans="1:6" ht="30" customHeight="1" x14ac:dyDescent="0.3">
      <c r="A46" s="89"/>
      <c r="B46" s="109"/>
      <c r="C46" s="109"/>
      <c r="D46" s="73"/>
      <c r="E46" s="73"/>
    </row>
  </sheetData>
  <mergeCells count="38">
    <mergeCell ref="B46:C46"/>
    <mergeCell ref="B31:C31"/>
    <mergeCell ref="B32:C32"/>
    <mergeCell ref="B33:C33"/>
    <mergeCell ref="B34:C34"/>
    <mergeCell ref="B35:C35"/>
    <mergeCell ref="A41:B41"/>
    <mergeCell ref="C41:E41"/>
    <mergeCell ref="A42:B42"/>
    <mergeCell ref="C42:E42"/>
    <mergeCell ref="B43:C43"/>
    <mergeCell ref="B44:C44"/>
    <mergeCell ref="B45:C45"/>
    <mergeCell ref="A30:B30"/>
    <mergeCell ref="C30:E30"/>
    <mergeCell ref="B18:C18"/>
    <mergeCell ref="B19:C19"/>
    <mergeCell ref="B20:C20"/>
    <mergeCell ref="B21:C21"/>
    <mergeCell ref="A24:B24"/>
    <mergeCell ref="C24:E24"/>
    <mergeCell ref="A25:B25"/>
    <mergeCell ref="C25:E25"/>
    <mergeCell ref="B26:C26"/>
    <mergeCell ref="B27:C27"/>
    <mergeCell ref="B28:C28"/>
    <mergeCell ref="B17:C17"/>
    <mergeCell ref="A5:D5"/>
    <mergeCell ref="A6:D6"/>
    <mergeCell ref="A10:B10"/>
    <mergeCell ref="C10:E10"/>
    <mergeCell ref="A11:B11"/>
    <mergeCell ref="C11:E11"/>
    <mergeCell ref="B12:C12"/>
    <mergeCell ref="B13:C13"/>
    <mergeCell ref="B14:C14"/>
    <mergeCell ref="A16:B16"/>
    <mergeCell ref="C16:E16"/>
  </mergeCells>
  <pageMargins left="0.7" right="0.7" top="0.75" bottom="0.75" header="0.3" footer="0.3"/>
  <pageSetup paperSize="256" orientation="portrait" r:id="rId1"/>
  <headerFooter>
    <oddHeader>&amp;RPríloha č. 2 Predmet podpory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[1]Ciselnik!#REF!</xm:f>
          </x14:formula1>
          <xm:sqref>C11:E11 C25:E25 C16:E16 C42:E42 C30:E30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7"/>
  <sheetViews>
    <sheetView showGridLines="0" view="pageBreakPreview" topLeftCell="A7" zoomScaleNormal="100" zoomScaleSheetLayoutView="100" workbookViewId="0">
      <selection activeCell="I10" sqref="I10"/>
    </sheetView>
  </sheetViews>
  <sheetFormatPr defaultRowHeight="14.4" x14ac:dyDescent="0.3"/>
  <cols>
    <col min="1" max="1" width="7.6640625" customWidth="1"/>
    <col min="2" max="2" width="14.88671875" customWidth="1"/>
    <col min="3" max="3" width="21.5546875" customWidth="1"/>
    <col min="4" max="6" width="10.33203125" customWidth="1"/>
    <col min="7" max="7" width="12.33203125" customWidth="1"/>
  </cols>
  <sheetData>
    <row r="2" spans="1:8" s="28" customFormat="1" ht="23.4" x14ac:dyDescent="0.45">
      <c r="A2" s="27" t="s">
        <v>29</v>
      </c>
    </row>
    <row r="3" spans="1:8" s="28" customFormat="1" ht="15" x14ac:dyDescent="0.25"/>
    <row r="4" spans="1:8" s="28" customFormat="1" ht="21" x14ac:dyDescent="0.4">
      <c r="A4" s="29" t="s">
        <v>30</v>
      </c>
    </row>
    <row r="6" spans="1:8" s="4" customFormat="1" ht="22.5" customHeight="1" x14ac:dyDescent="0.3">
      <c r="A6" s="101" t="s">
        <v>24</v>
      </c>
      <c r="B6" s="101"/>
      <c r="C6" s="104" t="s">
        <v>221</v>
      </c>
      <c r="D6" s="104"/>
      <c r="E6" s="104"/>
      <c r="F6" s="104"/>
      <c r="G6" s="104"/>
      <c r="H6" s="16"/>
    </row>
    <row r="7" spans="1:8" s="4" customFormat="1" ht="30" customHeight="1" x14ac:dyDescent="0.3">
      <c r="A7" s="83" t="s">
        <v>31</v>
      </c>
      <c r="B7" s="72" t="s">
        <v>69</v>
      </c>
      <c r="C7" s="72"/>
      <c r="D7" s="110" t="s">
        <v>216</v>
      </c>
      <c r="E7" s="110"/>
      <c r="F7" s="71" t="s">
        <v>34</v>
      </c>
      <c r="G7" s="71" t="s">
        <v>33</v>
      </c>
    </row>
    <row r="8" spans="1:8" ht="89.25" customHeight="1" x14ac:dyDescent="0.3">
      <c r="A8" s="87" t="s">
        <v>231</v>
      </c>
      <c r="B8" s="100" t="s">
        <v>229</v>
      </c>
      <c r="C8" s="100"/>
      <c r="D8" s="111" t="s">
        <v>230</v>
      </c>
      <c r="E8" s="111"/>
      <c r="F8" s="9" t="s">
        <v>220</v>
      </c>
      <c r="G8" s="85">
        <v>2</v>
      </c>
    </row>
    <row r="9" spans="1:8" s="4" customFormat="1" ht="22.5" customHeight="1" x14ac:dyDescent="0.3">
      <c r="A9" s="101" t="s">
        <v>28</v>
      </c>
      <c r="B9" s="101"/>
      <c r="C9" s="104"/>
      <c r="D9" s="104"/>
      <c r="E9" s="104"/>
      <c r="F9" s="104"/>
      <c r="G9" s="104"/>
      <c r="H9" s="16"/>
    </row>
    <row r="10" spans="1:8" s="4" customFormat="1" ht="30" customHeight="1" x14ac:dyDescent="0.3">
      <c r="A10" s="83" t="s">
        <v>31</v>
      </c>
      <c r="B10" s="72" t="s">
        <v>69</v>
      </c>
      <c r="C10" s="72"/>
      <c r="D10" s="110" t="s">
        <v>216</v>
      </c>
      <c r="E10" s="110"/>
      <c r="F10" s="71" t="s">
        <v>34</v>
      </c>
      <c r="G10" s="71" t="s">
        <v>33</v>
      </c>
    </row>
    <row r="11" spans="1:8" ht="14.25" customHeight="1" x14ac:dyDescent="0.3">
      <c r="A11" s="9"/>
      <c r="B11" s="9"/>
      <c r="C11" s="9"/>
      <c r="D11" s="9"/>
      <c r="E11" s="9"/>
      <c r="F11" s="9"/>
    </row>
    <row r="12" spans="1:8" ht="21" x14ac:dyDescent="0.4">
      <c r="A12" s="2" t="s">
        <v>35</v>
      </c>
    </row>
    <row r="14" spans="1:8" s="4" customFormat="1" ht="41.4" x14ac:dyDescent="0.3">
      <c r="A14" s="70" t="s">
        <v>31</v>
      </c>
      <c r="B14" s="72" t="s">
        <v>69</v>
      </c>
      <c r="C14" s="72"/>
      <c r="D14" s="74" t="s">
        <v>34</v>
      </c>
      <c r="E14" s="71" t="s">
        <v>67</v>
      </c>
      <c r="F14" s="71" t="s">
        <v>70</v>
      </c>
      <c r="G14" s="71" t="s">
        <v>68</v>
      </c>
    </row>
    <row r="15" spans="1:8" ht="30" customHeight="1" x14ac:dyDescent="0.3">
      <c r="A15" s="86" t="s">
        <v>231</v>
      </c>
      <c r="B15" s="100" t="s">
        <v>229</v>
      </c>
      <c r="C15" s="100"/>
      <c r="D15" s="31" t="s">
        <v>220</v>
      </c>
      <c r="E15" s="31">
        <v>2</v>
      </c>
      <c r="F15" s="31" t="s">
        <v>208</v>
      </c>
      <c r="G15" s="26" t="s">
        <v>201</v>
      </c>
    </row>
    <row r="17" spans="1:1" x14ac:dyDescent="0.3">
      <c r="A17" s="75" t="s">
        <v>71</v>
      </c>
    </row>
  </sheetData>
  <mergeCells count="9">
    <mergeCell ref="C6:G6"/>
    <mergeCell ref="D7:E7"/>
    <mergeCell ref="B8:C8"/>
    <mergeCell ref="D8:E8"/>
    <mergeCell ref="A6:B6"/>
    <mergeCell ref="A9:B9"/>
    <mergeCell ref="C9:G9"/>
    <mergeCell ref="B15:C15"/>
    <mergeCell ref="D10:E10"/>
  </mergeCells>
  <pageMargins left="0.7" right="0.7" top="0.75" bottom="0.75" header="0.3" footer="0.3"/>
  <pageSetup paperSize="256" orientation="portrait" r:id="rId1"/>
  <headerFooter>
    <oddHeader>&amp;RPríloha č. 2 Predmet podpory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Ciselnik!$D$75:$D$77</xm:f>
          </x14:formula1>
          <xm:sqref>G15</xm:sqref>
        </x14:dataValidation>
        <x14:dataValidation type="list" allowBlank="1" showInputMessage="1" showErrorMessage="1">
          <x14:formula1>
            <xm:f>Ciselnik!$D$67:$D$70</xm:f>
          </x14:formula1>
          <xm:sqref>F15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2"/>
  <sheetViews>
    <sheetView view="pageBreakPreview" topLeftCell="A10" zoomScale="124" zoomScaleNormal="100" zoomScaleSheetLayoutView="124" workbookViewId="0">
      <selection activeCell="J14" sqref="J14"/>
    </sheetView>
  </sheetViews>
  <sheetFormatPr defaultRowHeight="14.4" x14ac:dyDescent="0.3"/>
  <cols>
    <col min="1" max="1" width="6.44140625" customWidth="1"/>
    <col min="2" max="2" width="17.33203125" customWidth="1"/>
    <col min="3" max="4" width="12.6640625" customWidth="1"/>
    <col min="5" max="6" width="12.6640625" hidden="1" customWidth="1"/>
    <col min="7" max="7" width="14.33203125" customWidth="1"/>
  </cols>
  <sheetData>
    <row r="2" spans="1:7" ht="23.4" x14ac:dyDescent="0.45">
      <c r="A2" s="3" t="s">
        <v>36</v>
      </c>
      <c r="B2" s="3"/>
    </row>
    <row r="4" spans="1:7" x14ac:dyDescent="0.3">
      <c r="A4" s="114" t="s">
        <v>38</v>
      </c>
      <c r="B4" s="115"/>
      <c r="C4" s="113" t="s">
        <v>32</v>
      </c>
      <c r="D4" s="113"/>
      <c r="E4" s="113"/>
      <c r="F4" s="113"/>
      <c r="G4" s="113" t="s">
        <v>47</v>
      </c>
    </row>
    <row r="5" spans="1:7" s="4" customFormat="1" ht="22.5" customHeight="1" x14ac:dyDescent="0.3">
      <c r="A5" s="116"/>
      <c r="B5" s="117"/>
      <c r="C5" s="76" t="s">
        <v>72</v>
      </c>
      <c r="D5" s="76" t="s">
        <v>49</v>
      </c>
      <c r="E5" s="76" t="s">
        <v>50</v>
      </c>
      <c r="F5" s="76" t="s">
        <v>51</v>
      </c>
      <c r="G5" s="113"/>
    </row>
    <row r="6" spans="1:7" ht="30" customHeight="1" x14ac:dyDescent="0.3">
      <c r="A6" s="118" t="s">
        <v>39</v>
      </c>
      <c r="B6" s="119"/>
      <c r="C6" s="12">
        <v>0</v>
      </c>
      <c r="D6" s="12">
        <v>0</v>
      </c>
      <c r="E6" s="12"/>
      <c r="F6" s="12"/>
      <c r="G6" s="13">
        <f t="shared" ref="G6:G12" si="0">SUM(C6:F6)</f>
        <v>0</v>
      </c>
    </row>
    <row r="7" spans="1:7" ht="30" customHeight="1" x14ac:dyDescent="0.3">
      <c r="A7" s="118" t="s">
        <v>40</v>
      </c>
      <c r="B7" s="119"/>
      <c r="C7" s="12">
        <v>92707.199999999997</v>
      </c>
      <c r="D7" s="12">
        <v>77064</v>
      </c>
      <c r="E7" s="12"/>
      <c r="F7" s="12"/>
      <c r="G7" s="13">
        <f t="shared" si="0"/>
        <v>169771.2</v>
      </c>
    </row>
    <row r="8" spans="1:7" ht="30" customHeight="1" x14ac:dyDescent="0.3">
      <c r="A8" s="118" t="s">
        <v>41</v>
      </c>
      <c r="B8" s="119"/>
      <c r="C8" s="12">
        <v>4000</v>
      </c>
      <c r="D8" s="12">
        <v>4500</v>
      </c>
      <c r="E8" s="12"/>
      <c r="F8" s="12"/>
      <c r="G8" s="13">
        <f t="shared" si="0"/>
        <v>8500</v>
      </c>
    </row>
    <row r="9" spans="1:7" ht="30" customHeight="1" x14ac:dyDescent="0.3">
      <c r="A9" s="118" t="s">
        <v>42</v>
      </c>
      <c r="B9" s="119"/>
      <c r="C9" s="12">
        <v>9000</v>
      </c>
      <c r="D9" s="12">
        <v>10700</v>
      </c>
      <c r="E9" s="12"/>
      <c r="F9" s="12"/>
      <c r="G9" s="13">
        <f t="shared" si="0"/>
        <v>19700</v>
      </c>
    </row>
    <row r="10" spans="1:7" ht="30" customHeight="1" x14ac:dyDescent="0.3">
      <c r="A10" s="118" t="s">
        <v>43</v>
      </c>
      <c r="B10" s="119"/>
      <c r="C10" s="12">
        <v>0</v>
      </c>
      <c r="D10" s="12">
        <v>1200</v>
      </c>
      <c r="E10" s="12"/>
      <c r="F10" s="12"/>
      <c r="G10" s="13">
        <f t="shared" si="0"/>
        <v>1200</v>
      </c>
    </row>
    <row r="11" spans="1:7" ht="30" customHeight="1" x14ac:dyDescent="0.3">
      <c r="A11" s="118" t="s">
        <v>44</v>
      </c>
      <c r="B11" s="119"/>
      <c r="C11" s="12">
        <v>0</v>
      </c>
      <c r="D11" s="12">
        <v>0</v>
      </c>
      <c r="E11" s="12"/>
      <c r="F11" s="12"/>
      <c r="G11" s="13">
        <f t="shared" si="0"/>
        <v>0</v>
      </c>
    </row>
    <row r="12" spans="1:7" ht="43.2" customHeight="1" x14ac:dyDescent="0.3">
      <c r="A12" s="118" t="s">
        <v>45</v>
      </c>
      <c r="B12" s="119"/>
      <c r="C12" s="12">
        <v>13906.08</v>
      </c>
      <c r="D12" s="12">
        <v>11559.6</v>
      </c>
      <c r="E12" s="12"/>
      <c r="F12" s="12"/>
      <c r="G12" s="13">
        <f t="shared" si="0"/>
        <v>25465.68</v>
      </c>
    </row>
    <row r="13" spans="1:7" ht="24" customHeight="1" x14ac:dyDescent="0.25">
      <c r="A13" s="114" t="s">
        <v>46</v>
      </c>
      <c r="B13" s="115"/>
      <c r="C13" s="56">
        <f>SUM(C6:C12)</f>
        <v>119613.28</v>
      </c>
      <c r="D13" s="56">
        <f t="shared" ref="D13:F13" si="1">SUM(D6:D12)</f>
        <v>105023.6</v>
      </c>
      <c r="E13" s="56">
        <f t="shared" si="1"/>
        <v>0</v>
      </c>
      <c r="F13" s="56">
        <f t="shared" si="1"/>
        <v>0</v>
      </c>
      <c r="G13" s="56">
        <f>SUM(G6:G12)</f>
        <v>224636.88</v>
      </c>
    </row>
    <row r="14" spans="1:7" s="28" customFormat="1" ht="9" customHeight="1" x14ac:dyDescent="0.25">
      <c r="A14" s="59"/>
      <c r="B14" s="59"/>
      <c r="C14" s="60"/>
      <c r="D14" s="60"/>
      <c r="E14" s="60"/>
      <c r="F14" s="60"/>
      <c r="G14" s="60"/>
    </row>
    <row r="15" spans="1:7" ht="24" customHeight="1" x14ac:dyDescent="0.3">
      <c r="A15" s="116" t="s">
        <v>81</v>
      </c>
      <c r="B15" s="117"/>
      <c r="C15" s="57" t="s">
        <v>217</v>
      </c>
      <c r="D15" s="57"/>
      <c r="E15" s="57"/>
      <c r="F15" s="57"/>
      <c r="G15" s="58"/>
    </row>
    <row r="16" spans="1:7" ht="24" customHeight="1" x14ac:dyDescent="0.3">
      <c r="A16" s="120" t="s">
        <v>82</v>
      </c>
      <c r="B16" s="121"/>
      <c r="C16" s="23" t="str">
        <f>IF(C15="NIE","",IF(C15="ÁNO",IF(C13*0.85&gt;200000,200000,C13*0.85),""))</f>
        <v/>
      </c>
      <c r="D16" s="23" t="str">
        <f t="shared" ref="D16:F16" si="2">IF(D15="NIE","",IF(D15="ÁNO",IF(D13*0.85&gt;200000,200000,D13*0.85),""))</f>
        <v/>
      </c>
      <c r="E16" s="23" t="str">
        <f t="shared" si="2"/>
        <v/>
      </c>
      <c r="F16" s="23" t="str">
        <f t="shared" si="2"/>
        <v/>
      </c>
      <c r="G16" s="14">
        <f>SUM(C16:F16)</f>
        <v>0</v>
      </c>
    </row>
    <row r="17" spans="1:7" ht="24" customHeight="1" x14ac:dyDescent="0.3">
      <c r="A17" s="120" t="s">
        <v>85</v>
      </c>
      <c r="B17" s="121"/>
      <c r="C17" s="24" t="str">
        <f>IF(C15="ÁNO",C16/C13,"")</f>
        <v/>
      </c>
      <c r="D17" s="24" t="str">
        <f t="shared" ref="D17:F17" si="3">IF(D15="ÁNO",D16/D13,"")</f>
        <v/>
      </c>
      <c r="E17" s="24" t="str">
        <f t="shared" si="3"/>
        <v/>
      </c>
      <c r="F17" s="24" t="str">
        <f t="shared" si="3"/>
        <v/>
      </c>
      <c r="G17" s="25" t="str">
        <f>IF(OR(C15="ÁNO",D15="ÁNO",E15="ÁNO",F15="ÁNO"),G16/G13,"")</f>
        <v/>
      </c>
    </row>
    <row r="18" spans="1:7" s="28" customFormat="1" ht="9" customHeight="1" x14ac:dyDescent="0.25">
      <c r="A18" s="61"/>
      <c r="B18" s="61"/>
      <c r="C18" s="62"/>
      <c r="D18" s="62"/>
      <c r="E18" s="62"/>
      <c r="F18" s="62"/>
      <c r="G18" s="63"/>
    </row>
    <row r="19" spans="1:7" ht="29.25" customHeight="1" x14ac:dyDescent="0.3">
      <c r="A19" s="112" t="s">
        <v>80</v>
      </c>
      <c r="B19" s="112"/>
      <c r="C19" s="22" t="s">
        <v>217</v>
      </c>
      <c r="D19" s="22"/>
      <c r="E19" s="22"/>
      <c r="F19" s="22"/>
      <c r="G19" s="14"/>
    </row>
    <row r="20" spans="1:7" ht="14.25" customHeight="1" x14ac:dyDescent="0.25">
      <c r="A20" s="9"/>
      <c r="B20" s="9"/>
      <c r="C20" s="9"/>
      <c r="D20" s="9"/>
      <c r="E20" s="9"/>
      <c r="F20" s="9"/>
      <c r="G20" s="9"/>
    </row>
    <row r="21" spans="1:7" ht="27" customHeight="1" x14ac:dyDescent="0.3">
      <c r="A21" s="15" t="s">
        <v>72</v>
      </c>
      <c r="B21" s="15" t="s">
        <v>240</v>
      </c>
    </row>
    <row r="22" spans="1:7" ht="27.6" x14ac:dyDescent="0.3">
      <c r="A22" s="15" t="s">
        <v>49</v>
      </c>
      <c r="B22" s="15" t="s">
        <v>246</v>
      </c>
    </row>
  </sheetData>
  <mergeCells count="15">
    <mergeCell ref="A19:B19"/>
    <mergeCell ref="G4:G5"/>
    <mergeCell ref="C4:F4"/>
    <mergeCell ref="A4:B5"/>
    <mergeCell ref="A6:B6"/>
    <mergeCell ref="A7:B7"/>
    <mergeCell ref="A13:B13"/>
    <mergeCell ref="A8:B8"/>
    <mergeCell ref="A9:B9"/>
    <mergeCell ref="A10:B10"/>
    <mergeCell ref="A11:B11"/>
    <mergeCell ref="A12:B12"/>
    <mergeCell ref="A15:B15"/>
    <mergeCell ref="A16:B16"/>
    <mergeCell ref="A17:B17"/>
  </mergeCells>
  <conditionalFormatting sqref="C19:F19">
    <cfRule type="cellIs" dxfId="7" priority="8" operator="equal">
      <formula>"NIE"</formula>
    </cfRule>
    <cfRule type="containsText" dxfId="6" priority="9" operator="containsText" text="ÁNO">
      <formula>NOT(ISERROR(SEARCH("ÁNO",C19)))</formula>
    </cfRule>
  </conditionalFormatting>
  <conditionalFormatting sqref="C15:F15">
    <cfRule type="cellIs" dxfId="5" priority="4" operator="equal">
      <formula>"NIE"</formula>
    </cfRule>
    <cfRule type="containsText" dxfId="4" priority="5" operator="containsText" text="ÁNO">
      <formula>NOT(ISERROR(SEARCH("ÁNO",C15)))</formula>
    </cfRule>
  </conditionalFormatting>
  <conditionalFormatting sqref="C12">
    <cfRule type="expression" dxfId="3" priority="3">
      <formula>$C$12&gt;(SUM($C$6:$C$11)*0.15)</formula>
    </cfRule>
  </conditionalFormatting>
  <conditionalFormatting sqref="G16">
    <cfRule type="cellIs" dxfId="2" priority="2" operator="greaterThan">
      <formula>600000</formula>
    </cfRule>
  </conditionalFormatting>
  <conditionalFormatting sqref="G14">
    <cfRule type="cellIs" dxfId="1" priority="1" operator="greaterThan">
      <formula>1000000</formula>
    </cfRule>
  </conditionalFormatting>
  <dataValidations count="1">
    <dataValidation type="list" allowBlank="1" showInputMessage="1" showErrorMessage="1" sqref="C19:F19 C15:F15">
      <formula1>"ÁNO,NIE"</formula1>
    </dataValidation>
  </dataValidations>
  <printOptions horizontalCentered="1"/>
  <pageMargins left="0.7" right="0.7" top="0.75" bottom="0.75" header="0.3" footer="0.3"/>
  <pageSetup paperSize="256" orientation="portrait" r:id="rId1"/>
  <headerFooter>
    <oddHeader>&amp;RPríloha č. 2 Predmet podpory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7"/>
  <sheetViews>
    <sheetView showGridLines="0" tabSelected="1" view="pageBreakPreview" topLeftCell="A7" zoomScaleNormal="100" zoomScaleSheetLayoutView="100" workbookViewId="0">
      <selection activeCell="I35" sqref="I35"/>
    </sheetView>
  </sheetViews>
  <sheetFormatPr defaultRowHeight="14.4" x14ac:dyDescent="0.3"/>
  <cols>
    <col min="1" max="1" width="27.88671875" customWidth="1"/>
    <col min="2" max="2" width="7.109375" customWidth="1"/>
    <col min="3" max="3" width="15.6640625" customWidth="1"/>
    <col min="4" max="4" width="9.5546875" customWidth="1"/>
    <col min="5" max="5" width="15.6640625" customWidth="1"/>
    <col min="6" max="6" width="11.44140625" customWidth="1"/>
  </cols>
  <sheetData>
    <row r="2" spans="1:6" ht="23.4" x14ac:dyDescent="0.45">
      <c r="A2" s="3" t="s">
        <v>37</v>
      </c>
    </row>
    <row r="4" spans="1:6" ht="21" x14ac:dyDescent="0.4">
      <c r="A4" s="2" t="s">
        <v>56</v>
      </c>
    </row>
    <row r="6" spans="1:6" s="4" customFormat="1" ht="22.5" customHeight="1" x14ac:dyDescent="0.3">
      <c r="A6" s="97" t="s">
        <v>52</v>
      </c>
      <c r="B6" s="97"/>
      <c r="C6" s="97"/>
      <c r="D6" s="97"/>
      <c r="E6" s="126">
        <f>E15</f>
        <v>224636.88</v>
      </c>
      <c r="F6" s="126"/>
    </row>
    <row r="7" spans="1:6" s="4" customFormat="1" ht="22.5" customHeight="1" x14ac:dyDescent="0.3">
      <c r="A7" s="131" t="s">
        <v>53</v>
      </c>
      <c r="B7" s="100"/>
      <c r="C7" s="100"/>
      <c r="D7" s="100"/>
      <c r="E7" s="126">
        <f>E19</f>
        <v>190941.34</v>
      </c>
      <c r="F7" s="126"/>
    </row>
    <row r="8" spans="1:6" s="4" customFormat="1" ht="22.5" customHeight="1" x14ac:dyDescent="0.3">
      <c r="A8" s="97" t="s">
        <v>54</v>
      </c>
      <c r="B8" s="97"/>
      <c r="C8" s="97"/>
      <c r="D8" s="97"/>
      <c r="E8" s="126">
        <f>E23</f>
        <v>10502.36</v>
      </c>
      <c r="F8" s="126"/>
    </row>
    <row r="9" spans="1:6" s="4" customFormat="1" ht="22.5" customHeight="1" x14ac:dyDescent="0.3">
      <c r="A9" s="97" t="s">
        <v>55</v>
      </c>
      <c r="B9" s="97"/>
      <c r="C9" s="97"/>
      <c r="D9" s="97"/>
      <c r="E9" s="126">
        <f>E27</f>
        <v>5980.66</v>
      </c>
      <c r="F9" s="126"/>
    </row>
    <row r="10" spans="1:6" s="4" customFormat="1" ht="22.5" customHeight="1" x14ac:dyDescent="0.3">
      <c r="A10" s="131" t="s">
        <v>57</v>
      </c>
      <c r="B10" s="100"/>
      <c r="C10" s="100"/>
      <c r="D10" s="100"/>
      <c r="E10" s="126">
        <f>E31+E35</f>
        <v>17212.52</v>
      </c>
      <c r="F10" s="126"/>
    </row>
    <row r="12" spans="1:6" ht="21" x14ac:dyDescent="0.4">
      <c r="A12" s="2" t="s">
        <v>66</v>
      </c>
    </row>
    <row r="14" spans="1:6" ht="41.4" x14ac:dyDescent="0.3">
      <c r="A14" s="77" t="s">
        <v>58</v>
      </c>
      <c r="B14" s="78" t="s">
        <v>32</v>
      </c>
      <c r="C14" s="77" t="s">
        <v>59</v>
      </c>
      <c r="D14" s="77" t="s">
        <v>60</v>
      </c>
      <c r="E14" s="84" t="s">
        <v>214</v>
      </c>
      <c r="F14" s="84" t="s">
        <v>215</v>
      </c>
    </row>
    <row r="15" spans="1:6" x14ac:dyDescent="0.3">
      <c r="A15" s="112" t="s">
        <v>61</v>
      </c>
      <c r="B15" s="76" t="s">
        <v>48</v>
      </c>
      <c r="C15" s="12">
        <f>'7. Rozpočet'!C13</f>
        <v>119613.28</v>
      </c>
      <c r="D15" s="79" t="s">
        <v>64</v>
      </c>
      <c r="E15" s="128">
        <f>SUM(C15:C18)</f>
        <v>224636.88</v>
      </c>
      <c r="F15" s="124" t="s">
        <v>64</v>
      </c>
    </row>
    <row r="16" spans="1:6" x14ac:dyDescent="0.3">
      <c r="A16" s="112"/>
      <c r="B16" s="76" t="s">
        <v>49</v>
      </c>
      <c r="C16" s="12">
        <f>'7. Rozpočet'!D13</f>
        <v>105023.6</v>
      </c>
      <c r="D16" s="79" t="s">
        <v>64</v>
      </c>
      <c r="E16" s="129"/>
      <c r="F16" s="125"/>
    </row>
    <row r="17" spans="1:6" ht="15" hidden="1" x14ac:dyDescent="0.25">
      <c r="A17" s="112"/>
      <c r="B17" s="76" t="s">
        <v>50</v>
      </c>
      <c r="C17" s="12">
        <f>'7. Rozpočet'!E13</f>
        <v>0</v>
      </c>
      <c r="D17" s="79" t="s">
        <v>64</v>
      </c>
      <c r="E17" s="129"/>
      <c r="F17" s="125"/>
    </row>
    <row r="18" spans="1:6" ht="15" hidden="1" x14ac:dyDescent="0.25">
      <c r="A18" s="112"/>
      <c r="B18" s="76" t="s">
        <v>51</v>
      </c>
      <c r="C18" s="12">
        <f>'7. Rozpočet'!F13</f>
        <v>0</v>
      </c>
      <c r="D18" s="79" t="s">
        <v>64</v>
      </c>
      <c r="E18" s="130"/>
      <c r="F18" s="127"/>
    </row>
    <row r="19" spans="1:6" x14ac:dyDescent="0.3">
      <c r="A19" s="112" t="s">
        <v>62</v>
      </c>
      <c r="B19" s="76" t="s">
        <v>48</v>
      </c>
      <c r="C19" s="80">
        <f>ROUNDDOWN(D19*C15,2)</f>
        <v>101671.28</v>
      </c>
      <c r="D19" s="81">
        <v>0.85</v>
      </c>
      <c r="E19" s="128">
        <f>SUM(C19:C22)</f>
        <v>190941.34</v>
      </c>
      <c r="F19" s="124">
        <f>IF(E19=0,0,ROUND(E19/$E$15,4))</f>
        <v>0.85</v>
      </c>
    </row>
    <row r="20" spans="1:6" x14ac:dyDescent="0.3">
      <c r="A20" s="112"/>
      <c r="B20" s="76" t="s">
        <v>49</v>
      </c>
      <c r="C20" s="80">
        <f t="shared" ref="C20:C22" si="0">ROUNDDOWN(D20*C16,2)</f>
        <v>89270.06</v>
      </c>
      <c r="D20" s="81">
        <v>0.85</v>
      </c>
      <c r="E20" s="129"/>
      <c r="F20" s="125"/>
    </row>
    <row r="21" spans="1:6" ht="15" hidden="1" x14ac:dyDescent="0.25">
      <c r="A21" s="112"/>
      <c r="B21" s="76" t="s">
        <v>50</v>
      </c>
      <c r="C21" s="80">
        <f t="shared" si="0"/>
        <v>0</v>
      </c>
      <c r="D21" s="81"/>
      <c r="E21" s="129"/>
      <c r="F21" s="125"/>
    </row>
    <row r="22" spans="1:6" ht="15" hidden="1" x14ac:dyDescent="0.25">
      <c r="A22" s="112"/>
      <c r="B22" s="76" t="s">
        <v>51</v>
      </c>
      <c r="C22" s="80">
        <f t="shared" si="0"/>
        <v>0</v>
      </c>
      <c r="D22" s="81"/>
      <c r="E22" s="130"/>
      <c r="F22" s="127"/>
    </row>
    <row r="23" spans="1:6" x14ac:dyDescent="0.3">
      <c r="A23" s="112" t="s">
        <v>63</v>
      </c>
      <c r="B23" s="76" t="s">
        <v>48</v>
      </c>
      <c r="C23" s="80">
        <f>ROUNDDOWN(D23*C15,2)</f>
        <v>0</v>
      </c>
      <c r="D23" s="81">
        <v>0</v>
      </c>
      <c r="E23" s="128">
        <f>SUM(C23:C26)</f>
        <v>10502.36</v>
      </c>
      <c r="F23" s="124">
        <f>IF(E23=0,0,ROUND(E23/$E$15,4))</f>
        <v>4.6800000000000001E-2</v>
      </c>
    </row>
    <row r="24" spans="1:6" x14ac:dyDescent="0.3">
      <c r="A24" s="112"/>
      <c r="B24" s="76" t="s">
        <v>49</v>
      </c>
      <c r="C24" s="80">
        <f t="shared" ref="C24:C26" si="1">ROUNDDOWN(D24*C16,2)</f>
        <v>10502.36</v>
      </c>
      <c r="D24" s="81">
        <v>0.1</v>
      </c>
      <c r="E24" s="129"/>
      <c r="F24" s="125"/>
    </row>
    <row r="25" spans="1:6" ht="15" hidden="1" x14ac:dyDescent="0.25">
      <c r="A25" s="112"/>
      <c r="B25" s="76" t="s">
        <v>50</v>
      </c>
      <c r="C25" s="80">
        <f t="shared" si="1"/>
        <v>0</v>
      </c>
      <c r="D25" s="81"/>
      <c r="E25" s="129"/>
      <c r="F25" s="125"/>
    </row>
    <row r="26" spans="1:6" ht="15" hidden="1" x14ac:dyDescent="0.25">
      <c r="A26" s="112"/>
      <c r="B26" s="76" t="s">
        <v>51</v>
      </c>
      <c r="C26" s="80">
        <f t="shared" si="1"/>
        <v>0</v>
      </c>
      <c r="D26" s="81"/>
      <c r="E26" s="130"/>
      <c r="F26" s="127"/>
    </row>
    <row r="27" spans="1:6" x14ac:dyDescent="0.3">
      <c r="A27" s="112" t="s">
        <v>73</v>
      </c>
      <c r="B27" s="76" t="s">
        <v>48</v>
      </c>
      <c r="C27" s="80">
        <f>ROUNDDOWN(D27*C15,2)</f>
        <v>5980.66</v>
      </c>
      <c r="D27" s="81">
        <v>0.05</v>
      </c>
      <c r="E27" s="128">
        <f>SUM(C27:C30)</f>
        <v>5980.66</v>
      </c>
      <c r="F27" s="124">
        <f>IF(E27=0,0,ROUND(E27/$E$15,4))</f>
        <v>2.6599999999999999E-2</v>
      </c>
    </row>
    <row r="28" spans="1:6" x14ac:dyDescent="0.3">
      <c r="A28" s="112"/>
      <c r="B28" s="76" t="s">
        <v>49</v>
      </c>
      <c r="C28" s="80">
        <f>ROUNDDOWN(D28*C16,2)</f>
        <v>0</v>
      </c>
      <c r="D28" s="81">
        <v>0</v>
      </c>
      <c r="E28" s="129"/>
      <c r="F28" s="125"/>
    </row>
    <row r="29" spans="1:6" ht="15" hidden="1" x14ac:dyDescent="0.25">
      <c r="A29" s="112"/>
      <c r="B29" s="76" t="s">
        <v>50</v>
      </c>
      <c r="C29" s="80">
        <f>ROUNDDOWN(D29*C17,2)</f>
        <v>0</v>
      </c>
      <c r="D29" s="81"/>
      <c r="E29" s="129"/>
      <c r="F29" s="125"/>
    </row>
    <row r="30" spans="1:6" ht="15" hidden="1" x14ac:dyDescent="0.25">
      <c r="A30" s="112"/>
      <c r="B30" s="76" t="s">
        <v>51</v>
      </c>
      <c r="C30" s="80">
        <f>ROUNDDOWN(D30*C18,2)</f>
        <v>0</v>
      </c>
      <c r="D30" s="81"/>
      <c r="E30" s="130"/>
      <c r="F30" s="127"/>
    </row>
    <row r="31" spans="1:6" x14ac:dyDescent="0.3">
      <c r="A31" s="112" t="s">
        <v>75</v>
      </c>
      <c r="B31" s="76" t="s">
        <v>48</v>
      </c>
      <c r="C31" s="80">
        <v>11961.34</v>
      </c>
      <c r="D31" s="81">
        <v>0.1</v>
      </c>
      <c r="E31" s="128">
        <f>SUM(C31:C34)</f>
        <v>17212.52</v>
      </c>
      <c r="F31" s="124">
        <f t="shared" ref="F31" si="2">IF(E31=0,0,ROUND(E31/$E$15,4))</f>
        <v>7.6600000000000001E-2</v>
      </c>
    </row>
    <row r="32" spans="1:6" x14ac:dyDescent="0.3">
      <c r="A32" s="112"/>
      <c r="B32" s="76" t="s">
        <v>49</v>
      </c>
      <c r="C32" s="80">
        <v>5251.18</v>
      </c>
      <c r="D32" s="81">
        <v>0.05</v>
      </c>
      <c r="E32" s="129"/>
      <c r="F32" s="125"/>
    </row>
    <row r="33" spans="1:6" ht="15" hidden="1" x14ac:dyDescent="0.25">
      <c r="A33" s="112"/>
      <c r="B33" s="76" t="s">
        <v>50</v>
      </c>
      <c r="C33" s="80">
        <f>ROUND(D33*$C$17,2)</f>
        <v>0</v>
      </c>
      <c r="D33" s="81"/>
      <c r="E33" s="129"/>
      <c r="F33" s="125"/>
    </row>
    <row r="34" spans="1:6" ht="15" hidden="1" x14ac:dyDescent="0.25">
      <c r="A34" s="112"/>
      <c r="B34" s="76" t="s">
        <v>51</v>
      </c>
      <c r="C34" s="80">
        <f>ROUND(D34*$C$18,2)</f>
        <v>0</v>
      </c>
      <c r="D34" s="81"/>
      <c r="E34" s="130"/>
      <c r="F34" s="127"/>
    </row>
    <row r="35" spans="1:6" x14ac:dyDescent="0.3">
      <c r="A35" s="112" t="s">
        <v>76</v>
      </c>
      <c r="B35" s="76" t="s">
        <v>48</v>
      </c>
      <c r="C35" s="80">
        <f>ROUND(D35*$C$15,2)</f>
        <v>0</v>
      </c>
      <c r="D35" s="81">
        <v>0</v>
      </c>
      <c r="E35" s="128">
        <f>SUM(C35:C36)</f>
        <v>0</v>
      </c>
      <c r="F35" s="124">
        <f t="shared" ref="F35" si="3">IF(E35=0,0,ROUND(E35/$E$15,4))</f>
        <v>0</v>
      </c>
    </row>
    <row r="36" spans="1:6" x14ac:dyDescent="0.3">
      <c r="A36" s="112"/>
      <c r="B36" s="76" t="s">
        <v>49</v>
      </c>
      <c r="C36" s="80">
        <f>ROUND(D36*$C$16,2)</f>
        <v>0</v>
      </c>
      <c r="D36" s="81">
        <v>0</v>
      </c>
      <c r="E36" s="129"/>
      <c r="F36" s="125"/>
    </row>
    <row r="37" spans="1:6" ht="21" customHeight="1" x14ac:dyDescent="0.3">
      <c r="A37" s="122" t="s">
        <v>65</v>
      </c>
      <c r="B37" s="101"/>
      <c r="C37" s="101"/>
      <c r="D37" s="123"/>
      <c r="E37" s="14">
        <f>SUM(E19:E36)</f>
        <v>224636.88</v>
      </c>
      <c r="F37" s="82">
        <v>1</v>
      </c>
    </row>
  </sheetData>
  <mergeCells count="29">
    <mergeCell ref="A6:D6"/>
    <mergeCell ref="A8:D8"/>
    <mergeCell ref="A9:D9"/>
    <mergeCell ref="A10:D10"/>
    <mergeCell ref="A7:D7"/>
    <mergeCell ref="E27:E30"/>
    <mergeCell ref="E31:E34"/>
    <mergeCell ref="E35:E36"/>
    <mergeCell ref="A15:A18"/>
    <mergeCell ref="A19:A22"/>
    <mergeCell ref="A23:A26"/>
    <mergeCell ref="A27:A30"/>
    <mergeCell ref="A31:A34"/>
    <mergeCell ref="A37:D37"/>
    <mergeCell ref="F35:F36"/>
    <mergeCell ref="E6:F6"/>
    <mergeCell ref="E7:F7"/>
    <mergeCell ref="E8:F8"/>
    <mergeCell ref="E9:F9"/>
    <mergeCell ref="E10:F10"/>
    <mergeCell ref="F15:F18"/>
    <mergeCell ref="F19:F22"/>
    <mergeCell ref="F23:F26"/>
    <mergeCell ref="F27:F30"/>
    <mergeCell ref="F31:F34"/>
    <mergeCell ref="A35:A36"/>
    <mergeCell ref="E15:E18"/>
    <mergeCell ref="E19:E22"/>
    <mergeCell ref="E23:E26"/>
  </mergeCells>
  <conditionalFormatting sqref="F37">
    <cfRule type="cellIs" dxfId="0" priority="1" operator="notEqual">
      <formula>1</formula>
    </cfRule>
  </conditionalFormatting>
  <pageMargins left="0.7" right="0.7" top="0.75" bottom="0.75" header="0.3" footer="0.3"/>
  <pageSetup paperSize="256" orientation="portrait" r:id="rId1"/>
  <headerFooter>
    <oddHeader>&amp;RPríloha č. 2 Predmet podpory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94"/>
  <sheetViews>
    <sheetView workbookViewId="0">
      <selection activeCell="B1" sqref="B1"/>
    </sheetView>
  </sheetViews>
  <sheetFormatPr defaultRowHeight="14.4" x14ac:dyDescent="0.3"/>
  <cols>
    <col min="1" max="1" width="3.33203125" customWidth="1"/>
    <col min="2" max="4" width="36.88671875" customWidth="1"/>
  </cols>
  <sheetData>
    <row r="4" spans="2:4" x14ac:dyDescent="0.3">
      <c r="B4" s="32" t="s">
        <v>86</v>
      </c>
      <c r="C4" s="32" t="s">
        <v>87</v>
      </c>
      <c r="D4" s="32" t="s">
        <v>88</v>
      </c>
    </row>
    <row r="5" spans="2:4" ht="15" x14ac:dyDescent="0.25">
      <c r="B5" t="s">
        <v>89</v>
      </c>
      <c r="C5" t="str">
        <f>B13</f>
        <v>1 Využívanie inovačného potenciálu</v>
      </c>
      <c r="D5" t="str">
        <f>B19</f>
        <v>1.1 Zvýšenie relevantnosti obsahu vzdelávania pre potreby trhu práce s cieľom zlepšenia uplatniteľnosti na trhu práce</v>
      </c>
    </row>
    <row r="6" spans="2:4" ht="15" x14ac:dyDescent="0.25">
      <c r="B6" t="s">
        <v>90</v>
      </c>
      <c r="C6" t="str">
        <f>B15</f>
        <v>3 Rozvoj miestnych iniciatív</v>
      </c>
      <c r="D6" t="str">
        <f>B23</f>
        <v>3.1 Zvýšenie kvalitatívnej úrovne cezhraničnej spolupráce miestnych a regionálnych aktérov</v>
      </c>
    </row>
    <row r="7" spans="2:4" ht="15" x14ac:dyDescent="0.25">
      <c r="B7" t="s">
        <v>91</v>
      </c>
      <c r="C7" t="str">
        <f>B14</f>
        <v>2 Kvalitné životné prostredie</v>
      </c>
      <c r="D7" t="str">
        <f>B21</f>
        <v>2.1 Zvýšenie atraktívnosti kultúrneho a prírodného dedičstva pre obyvateľov a návštevníkov cezhraničného regiónu</v>
      </c>
    </row>
    <row r="8" spans="2:4" ht="15" x14ac:dyDescent="0.25">
      <c r="B8" t="s">
        <v>92</v>
      </c>
      <c r="C8" t="str">
        <f>B14</f>
        <v>2 Kvalitné životné prostredie</v>
      </c>
      <c r="D8" t="str">
        <f>B22</f>
        <v>2.2 Ochrana biodiverzity cezhraničného územia prostredníctvom spolupráce v oblasti ochrany a koordinovaného riadenia prírodne významných území</v>
      </c>
    </row>
    <row r="12" spans="2:4" x14ac:dyDescent="0.3">
      <c r="B12" s="33" t="s">
        <v>93</v>
      </c>
      <c r="D12" s="33" t="s">
        <v>197</v>
      </c>
    </row>
    <row r="13" spans="2:4" x14ac:dyDescent="0.3">
      <c r="B13" s="34" t="s">
        <v>94</v>
      </c>
      <c r="D13" s="34" t="str">
        <f>IF('1. Úvod'!C13=Ciselnik!B13,Ciselnik!B19,IF('1. Úvod'!C13=Ciselnik!B14,Ciselnik!B21,IF('1. Úvod'!C13=Ciselnik!B15,Ciselnik!B23,"")))</f>
        <v>3.1 Zvýšenie kvalitatívnej úrovne cezhraničnej spolupráce miestnych a regionálnych aktérov</v>
      </c>
    </row>
    <row r="14" spans="2:4" x14ac:dyDescent="0.3">
      <c r="B14" s="34" t="s">
        <v>95</v>
      </c>
      <c r="D14" s="35" t="str">
        <f>IF('1. Úvod'!C13=Ciselnik!B13,Ciselnik!B20,IF('1. Úvod'!C13=Ciselnik!B14,Ciselnik!B22,""))</f>
        <v/>
      </c>
    </row>
    <row r="15" spans="2:4" x14ac:dyDescent="0.3">
      <c r="B15" s="34" t="s">
        <v>96</v>
      </c>
      <c r="D15" s="51"/>
    </row>
    <row r="16" spans="2:4" x14ac:dyDescent="0.3">
      <c r="B16" s="35" t="s">
        <v>97</v>
      </c>
      <c r="D16" s="51"/>
    </row>
    <row r="17" spans="2:6" ht="15" x14ac:dyDescent="0.25">
      <c r="D17" s="51"/>
    </row>
    <row r="18" spans="2:6" x14ac:dyDescent="0.3">
      <c r="B18" s="33" t="s">
        <v>98</v>
      </c>
      <c r="D18" t="str">
        <f>IF([1]Číselníky!D95="","",D89)</f>
        <v/>
      </c>
    </row>
    <row r="19" spans="2:6" x14ac:dyDescent="0.3">
      <c r="B19" s="34" t="s">
        <v>99</v>
      </c>
      <c r="C19" s="28" t="s">
        <v>64</v>
      </c>
    </row>
    <row r="20" spans="2:6" x14ac:dyDescent="0.3">
      <c r="B20" s="34" t="s">
        <v>100</v>
      </c>
      <c r="C20" s="28" t="s">
        <v>64</v>
      </c>
    </row>
    <row r="21" spans="2:6" x14ac:dyDescent="0.3">
      <c r="B21" s="34" t="s">
        <v>101</v>
      </c>
      <c r="C21" s="28" t="s">
        <v>64</v>
      </c>
    </row>
    <row r="22" spans="2:6" x14ac:dyDescent="0.3">
      <c r="B22" s="34" t="s">
        <v>102</v>
      </c>
      <c r="C22" s="28" t="s">
        <v>64</v>
      </c>
    </row>
    <row r="23" spans="2:6" x14ac:dyDescent="0.3">
      <c r="B23" s="34" t="s">
        <v>103</v>
      </c>
      <c r="C23" s="28" t="s">
        <v>64</v>
      </c>
    </row>
    <row r="24" spans="2:6" x14ac:dyDescent="0.3">
      <c r="B24" s="35" t="s">
        <v>104</v>
      </c>
      <c r="C24" s="28" t="s">
        <v>64</v>
      </c>
    </row>
    <row r="26" spans="2:6" x14ac:dyDescent="0.3">
      <c r="B26" s="33" t="s">
        <v>105</v>
      </c>
      <c r="D26" s="33" t="s">
        <v>106</v>
      </c>
      <c r="E26" s="36"/>
      <c r="F26" s="36"/>
    </row>
    <row r="27" spans="2:6" x14ac:dyDescent="0.3">
      <c r="B27" s="37" t="s">
        <v>107</v>
      </c>
      <c r="C27" s="28" t="s">
        <v>64</v>
      </c>
      <c r="D27" s="34" t="str">
        <f>IF('1. Úvod'!C13=Ciselnik!B13,Ciselnik!B27,IF('1. Úvod'!C13=Ciselnik!B14,Ciselnik!B34,IF('1. Úvod'!C13=Ciselnik!B15,Ciselnik!B39,"")))</f>
        <v>119 Investície do inštitucionálnych kapacít a do efektívnosti verejných správ a verejných služieb na národnej, regionálnej a miestnej úrovni v záujme reforiem, lepšej právnej úpravy a dobrej správy</v>
      </c>
    </row>
    <row r="28" spans="2:6" x14ac:dyDescent="0.3">
      <c r="B28" s="34" t="s">
        <v>108</v>
      </c>
      <c r="C28" s="28" t="s">
        <v>64</v>
      </c>
      <c r="D28" s="34" t="str">
        <f>IF('1. Úvod'!C13=Ciselnik!B13,Ciselnik!B28,IF('1. Úvod'!C13=Ciselnik!B14,Ciselnik!B35,""))</f>
        <v/>
      </c>
    </row>
    <row r="29" spans="2:6" x14ac:dyDescent="0.3">
      <c r="B29" s="34" t="s">
        <v>109</v>
      </c>
      <c r="C29" s="28" t="s">
        <v>64</v>
      </c>
      <c r="D29" s="34" t="str">
        <f>IF('1. Úvod'!C13=Ciselnik!B13,Ciselnik!B29,IF('1. Úvod'!C13=Ciselnik!B14,Ciselnik!B36,""))</f>
        <v/>
      </c>
    </row>
    <row r="30" spans="2:6" x14ac:dyDescent="0.3">
      <c r="B30" s="34" t="s">
        <v>110</v>
      </c>
      <c r="C30" s="28" t="s">
        <v>64</v>
      </c>
      <c r="D30" s="34" t="str">
        <f>IF('1. Úvod'!C13=Ciselnik!B13,Ciselnik!B30,IF('1. Úvod'!C13=Ciselnik!B14,Ciselnik!B37,""))</f>
        <v/>
      </c>
    </row>
    <row r="31" spans="2:6" x14ac:dyDescent="0.3">
      <c r="B31" s="34" t="s">
        <v>111</v>
      </c>
      <c r="C31" s="28" t="s">
        <v>64</v>
      </c>
      <c r="D31" s="34" t="str">
        <f>IF('1. Úvod'!C13=Ciselnik!B13,Ciselnik!B31,IF('1. Úvod'!C13=Ciselnik!B14,Ciselnik!B38,""))</f>
        <v/>
      </c>
    </row>
    <row r="32" spans="2:6" x14ac:dyDescent="0.3">
      <c r="B32" s="34" t="s">
        <v>112</v>
      </c>
      <c r="C32" s="28" t="s">
        <v>64</v>
      </c>
      <c r="D32" s="34" t="str">
        <f>IF('1. Úvod'!C13=Ciselnik!B13,Ciselnik!B32,"")</f>
        <v/>
      </c>
    </row>
    <row r="33" spans="2:4" x14ac:dyDescent="0.3">
      <c r="B33" s="35" t="s">
        <v>113</v>
      </c>
      <c r="C33" s="28" t="s">
        <v>64</v>
      </c>
      <c r="D33" s="35" t="str">
        <f>IF('1. Úvod'!C13=Ciselnik!B13,Ciselnik!B33,"")</f>
        <v/>
      </c>
    </row>
    <row r="34" spans="2:4" x14ac:dyDescent="0.3">
      <c r="B34" s="34" t="s">
        <v>114</v>
      </c>
      <c r="C34" s="28" t="s">
        <v>64</v>
      </c>
    </row>
    <row r="35" spans="2:4" x14ac:dyDescent="0.3">
      <c r="B35" s="34" t="s">
        <v>115</v>
      </c>
      <c r="C35" s="28" t="s">
        <v>64</v>
      </c>
      <c r="D35" s="33" t="s">
        <v>116</v>
      </c>
    </row>
    <row r="36" spans="2:4" x14ac:dyDescent="0.3">
      <c r="B36" s="34" t="s">
        <v>117</v>
      </c>
      <c r="C36" s="28" t="s">
        <v>64</v>
      </c>
      <c r="D36" s="34" t="s">
        <v>118</v>
      </c>
    </row>
    <row r="37" spans="2:4" x14ac:dyDescent="0.3">
      <c r="B37" s="34" t="s">
        <v>119</v>
      </c>
      <c r="C37" s="28" t="s">
        <v>64</v>
      </c>
      <c r="D37" s="34" t="s">
        <v>120</v>
      </c>
    </row>
    <row r="38" spans="2:4" x14ac:dyDescent="0.3">
      <c r="B38" s="35" t="s">
        <v>121</v>
      </c>
      <c r="C38" s="28" t="s">
        <v>64</v>
      </c>
      <c r="D38" s="34" t="s">
        <v>122</v>
      </c>
    </row>
    <row r="39" spans="2:4" x14ac:dyDescent="0.3">
      <c r="B39" s="38" t="s">
        <v>123</v>
      </c>
      <c r="C39" s="28" t="s">
        <v>64</v>
      </c>
      <c r="D39" s="34" t="s">
        <v>124</v>
      </c>
    </row>
    <row r="40" spans="2:4" x14ac:dyDescent="0.3">
      <c r="B40" s="34" t="s">
        <v>125</v>
      </c>
      <c r="C40" s="28" t="s">
        <v>64</v>
      </c>
      <c r="D40" s="34" t="s">
        <v>126</v>
      </c>
    </row>
    <row r="41" spans="2:4" x14ac:dyDescent="0.3">
      <c r="B41" s="34" t="s">
        <v>127</v>
      </c>
      <c r="C41" s="28" t="s">
        <v>64</v>
      </c>
      <c r="D41" s="34" t="s">
        <v>128</v>
      </c>
    </row>
    <row r="42" spans="2:4" x14ac:dyDescent="0.3">
      <c r="B42" s="35" t="s">
        <v>129</v>
      </c>
      <c r="C42" s="28" t="s">
        <v>64</v>
      </c>
      <c r="D42" s="34" t="s">
        <v>130</v>
      </c>
    </row>
    <row r="43" spans="2:4" x14ac:dyDescent="0.3">
      <c r="D43" s="34" t="s">
        <v>131</v>
      </c>
    </row>
    <row r="44" spans="2:4" x14ac:dyDescent="0.3">
      <c r="B44" s="33" t="s">
        <v>132</v>
      </c>
      <c r="D44" s="34" t="s">
        <v>133</v>
      </c>
    </row>
    <row r="45" spans="2:4" x14ac:dyDescent="0.3">
      <c r="B45" s="35" t="s">
        <v>134</v>
      </c>
      <c r="D45" s="34" t="s">
        <v>135</v>
      </c>
    </row>
    <row r="46" spans="2:4" x14ac:dyDescent="0.3">
      <c r="D46" s="34" t="s">
        <v>136</v>
      </c>
    </row>
    <row r="47" spans="2:4" x14ac:dyDescent="0.3">
      <c r="B47" s="33" t="s">
        <v>137</v>
      </c>
      <c r="D47" s="34" t="s">
        <v>138</v>
      </c>
    </row>
    <row r="48" spans="2:4" x14ac:dyDescent="0.3">
      <c r="B48" s="34" t="s">
        <v>139</v>
      </c>
      <c r="C48" s="28" t="s">
        <v>64</v>
      </c>
      <c r="D48" s="34" t="s">
        <v>140</v>
      </c>
    </row>
    <row r="49" spans="2:6" x14ac:dyDescent="0.3">
      <c r="B49" s="34" t="s">
        <v>141</v>
      </c>
      <c r="C49" s="28" t="s">
        <v>64</v>
      </c>
      <c r="D49" s="34" t="s">
        <v>142</v>
      </c>
    </row>
    <row r="50" spans="2:6" x14ac:dyDescent="0.3">
      <c r="B50" s="35" t="s">
        <v>143</v>
      </c>
      <c r="C50" s="28" t="s">
        <v>64</v>
      </c>
      <c r="D50" s="34" t="s">
        <v>144</v>
      </c>
    </row>
    <row r="51" spans="2:6" x14ac:dyDescent="0.3">
      <c r="B51" s="39" t="s">
        <v>145</v>
      </c>
      <c r="C51" s="28"/>
      <c r="D51" s="34" t="s">
        <v>146</v>
      </c>
    </row>
    <row r="52" spans="2:6" x14ac:dyDescent="0.3">
      <c r="B52" s="39" t="s">
        <v>147</v>
      </c>
      <c r="C52" s="28"/>
      <c r="D52" s="34" t="s">
        <v>148</v>
      </c>
    </row>
    <row r="53" spans="2:6" x14ac:dyDescent="0.3">
      <c r="B53" s="39" t="s">
        <v>149</v>
      </c>
      <c r="C53" s="28"/>
      <c r="D53" s="34" t="s">
        <v>150</v>
      </c>
    </row>
    <row r="54" spans="2:6" x14ac:dyDescent="0.3">
      <c r="B54" s="40" t="s">
        <v>151</v>
      </c>
      <c r="C54" s="28"/>
      <c r="D54" s="34" t="s">
        <v>152</v>
      </c>
    </row>
    <row r="55" spans="2:6" x14ac:dyDescent="0.3">
      <c r="D55" s="34" t="s">
        <v>153</v>
      </c>
    </row>
    <row r="56" spans="2:6" x14ac:dyDescent="0.3">
      <c r="B56" s="53"/>
      <c r="C56" s="53"/>
      <c r="D56" s="34" t="s">
        <v>154</v>
      </c>
    </row>
    <row r="57" spans="2:6" x14ac:dyDescent="0.3">
      <c r="B57" s="54"/>
      <c r="C57" s="54"/>
      <c r="D57" s="34" t="s">
        <v>155</v>
      </c>
    </row>
    <row r="58" spans="2:6" x14ac:dyDescent="0.3">
      <c r="B58" s="54"/>
      <c r="C58" s="54"/>
      <c r="D58" s="34" t="s">
        <v>156</v>
      </c>
    </row>
    <row r="59" spans="2:6" x14ac:dyDescent="0.3">
      <c r="B59" s="54"/>
      <c r="C59" s="54"/>
      <c r="D59" s="35" t="s">
        <v>157</v>
      </c>
    </row>
    <row r="60" spans="2:6" x14ac:dyDescent="0.3">
      <c r="B60" s="54"/>
      <c r="C60" s="54"/>
      <c r="D60" s="51"/>
    </row>
    <row r="62" spans="2:6" x14ac:dyDescent="0.3">
      <c r="B62" s="32" t="s">
        <v>158</v>
      </c>
      <c r="E62" s="33" t="s">
        <v>159</v>
      </c>
    </row>
    <row r="63" spans="2:6" x14ac:dyDescent="0.3">
      <c r="B63" s="32" t="s">
        <v>160</v>
      </c>
      <c r="C63" s="41" t="s">
        <v>88</v>
      </c>
      <c r="E63" s="35" t="str">
        <f>'1. Úvod'!C14</f>
        <v>3.1 Zvýšenie kvalitatívnej úrovne cezhraničnej spolupráce miestnych a regionálnych aktérov</v>
      </c>
      <c r="F63" s="42" t="str">
        <f>LEFT(E63,3)</f>
        <v>3.1</v>
      </c>
    </row>
    <row r="64" spans="2:6" x14ac:dyDescent="0.3">
      <c r="B64" t="s">
        <v>161</v>
      </c>
      <c r="C64" s="43" t="s">
        <v>162</v>
      </c>
      <c r="E64" s="33" t="s">
        <v>160</v>
      </c>
    </row>
    <row r="65" spans="2:6" x14ac:dyDescent="0.3">
      <c r="B65" t="s">
        <v>163</v>
      </c>
      <c r="C65" s="43" t="s">
        <v>162</v>
      </c>
      <c r="E65" s="34" t="str">
        <f>IF($F$63=C64,B64,IF($F$63=C71,B71,IF($F$63=C76,B76,IF($F$63=C83,B83,IF($F$63=C91,B91,"")))))</f>
        <v>A) Spoločné plánovanie, stratégie a štúdie v cezhraničnom regióne.</v>
      </c>
    </row>
    <row r="66" spans="2:6" x14ac:dyDescent="0.3">
      <c r="B66" t="s">
        <v>164</v>
      </c>
      <c r="C66" s="43" t="s">
        <v>162</v>
      </c>
      <c r="D66" s="33" t="s">
        <v>207</v>
      </c>
      <c r="E66" s="34" t="str">
        <f t="shared" ref="E66:E68" si="0">IF($F$63=C65,B65,IF($F$63=C72,B72,IF($F$63=C77,B77,IF($F$63=C84,B84,IF($F$63=C92,B92,"")))))</f>
        <v>B) Zvyšovanie inštitucionálnych kapacít a zručností organizačných štruktúr v oblastiach efektívnej správy, vzdelávania, kultúrneho a prírodného dedičstva.</v>
      </c>
    </row>
    <row r="67" spans="2:6" x14ac:dyDescent="0.3">
      <c r="B67" t="s">
        <v>165</v>
      </c>
      <c r="C67" s="43" t="s">
        <v>162</v>
      </c>
      <c r="D67" s="34" t="s">
        <v>208</v>
      </c>
      <c r="E67" s="34" t="str">
        <f t="shared" si="0"/>
        <v>C) Rozvoj spolupráce inštitúcií verejnej správy.</v>
      </c>
    </row>
    <row r="68" spans="2:6" x14ac:dyDescent="0.3">
      <c r="B68" t="s">
        <v>166</v>
      </c>
      <c r="C68" s="43" t="s">
        <v>162</v>
      </c>
      <c r="D68" s="34" t="s">
        <v>209</v>
      </c>
      <c r="E68" s="34" t="str">
        <f t="shared" si="0"/>
        <v>D) Vytváranie a upevňovanie partnerstiev, sietí a podporných cezhraničných štruktúr.</v>
      </c>
    </row>
    <row r="69" spans="2:6" x14ac:dyDescent="0.3">
      <c r="B69" t="s">
        <v>167</v>
      </c>
      <c r="C69" s="43" t="s">
        <v>162</v>
      </c>
      <c r="D69" s="34" t="s">
        <v>210</v>
      </c>
      <c r="E69" s="34" t="str">
        <f>IF($F$63=C68,B68,IF($F$63=C75,B75,IF($F$63=C80,B80,IF($F$63=C87,B87,IF($F$63="3.1","","")))))</f>
        <v/>
      </c>
    </row>
    <row r="70" spans="2:6" x14ac:dyDescent="0.3">
      <c r="B70" s="44" t="s">
        <v>168</v>
      </c>
      <c r="C70" s="45" t="s">
        <v>162</v>
      </c>
      <c r="D70" s="35" t="s">
        <v>211</v>
      </c>
      <c r="E70" s="34" t="str">
        <f>IF($F$63=C69,B69,IF($F$63="1.2","",IF($F$63=C81,B81,IF($F$63=C88,B88,IF($F$63="3.1","","")))))</f>
        <v/>
      </c>
    </row>
    <row r="71" spans="2:6" x14ac:dyDescent="0.3">
      <c r="B71" t="s">
        <v>169</v>
      </c>
      <c r="C71" s="46" t="s">
        <v>170</v>
      </c>
      <c r="E71" s="35" t="str">
        <f>IF($F$63=C70,B70,IF($F$63="1.2","",IF($F$63=C82,B82,IF($F$63=C89,B89,IF($F$63="3.1","","")))))</f>
        <v/>
      </c>
    </row>
    <row r="72" spans="2:6" x14ac:dyDescent="0.3">
      <c r="B72" t="s">
        <v>171</v>
      </c>
      <c r="C72" s="47" t="s">
        <v>170</v>
      </c>
      <c r="E72" s="48"/>
    </row>
    <row r="73" spans="2:6" x14ac:dyDescent="0.3">
      <c r="B73" t="s">
        <v>172</v>
      </c>
      <c r="C73" s="49" t="s">
        <v>170</v>
      </c>
      <c r="E73" s="53"/>
    </row>
    <row r="74" spans="2:6" x14ac:dyDescent="0.3">
      <c r="B74" t="s">
        <v>173</v>
      </c>
      <c r="C74" s="49" t="s">
        <v>170</v>
      </c>
      <c r="D74" s="33" t="s">
        <v>68</v>
      </c>
      <c r="E74" s="54"/>
      <c r="F74" s="55"/>
    </row>
    <row r="75" spans="2:6" x14ac:dyDescent="0.3">
      <c r="B75" s="44" t="s">
        <v>174</v>
      </c>
      <c r="C75" s="50" t="s">
        <v>170</v>
      </c>
      <c r="D75" s="34" t="s">
        <v>199</v>
      </c>
      <c r="E75" s="54"/>
      <c r="F75" s="55"/>
    </row>
    <row r="76" spans="2:6" x14ac:dyDescent="0.3">
      <c r="B76" t="s">
        <v>175</v>
      </c>
      <c r="C76" s="43" t="s">
        <v>176</v>
      </c>
      <c r="D76" s="34" t="s">
        <v>200</v>
      </c>
      <c r="E76" s="54"/>
      <c r="F76" s="55"/>
    </row>
    <row r="77" spans="2:6" x14ac:dyDescent="0.3">
      <c r="B77" t="s">
        <v>177</v>
      </c>
      <c r="C77" s="43" t="s">
        <v>176</v>
      </c>
      <c r="D77" s="35" t="s">
        <v>201</v>
      </c>
      <c r="E77" s="54"/>
      <c r="F77" s="55"/>
    </row>
    <row r="78" spans="2:6" x14ac:dyDescent="0.3">
      <c r="B78" t="s">
        <v>178</v>
      </c>
      <c r="C78" s="43" t="s">
        <v>176</v>
      </c>
      <c r="E78" s="54"/>
      <c r="F78" s="55"/>
    </row>
    <row r="79" spans="2:6" x14ac:dyDescent="0.3">
      <c r="B79" t="s">
        <v>179</v>
      </c>
      <c r="C79" s="43" t="s">
        <v>176</v>
      </c>
      <c r="E79" s="54"/>
      <c r="F79" s="55"/>
    </row>
    <row r="80" spans="2:6" x14ac:dyDescent="0.3">
      <c r="B80" t="s">
        <v>180</v>
      </c>
      <c r="C80" s="43" t="s">
        <v>176</v>
      </c>
      <c r="E80" s="54"/>
      <c r="F80" s="55"/>
    </row>
    <row r="81" spans="2:6" x14ac:dyDescent="0.3">
      <c r="B81" t="s">
        <v>182</v>
      </c>
      <c r="C81" s="43" t="s">
        <v>176</v>
      </c>
      <c r="E81" s="54"/>
      <c r="F81" s="55"/>
    </row>
    <row r="82" spans="2:6" x14ac:dyDescent="0.3">
      <c r="B82" s="44" t="s">
        <v>183</v>
      </c>
      <c r="C82" s="45" t="s">
        <v>176</v>
      </c>
      <c r="E82" s="54"/>
      <c r="F82" s="55"/>
    </row>
    <row r="83" spans="2:6" x14ac:dyDescent="0.3">
      <c r="B83" t="s">
        <v>185</v>
      </c>
      <c r="C83" s="43" t="s">
        <v>181</v>
      </c>
      <c r="E83" s="54"/>
      <c r="F83" s="55"/>
    </row>
    <row r="84" spans="2:6" x14ac:dyDescent="0.3">
      <c r="B84" t="s">
        <v>186</v>
      </c>
      <c r="C84" s="43" t="s">
        <v>181</v>
      </c>
      <c r="E84" s="54"/>
      <c r="F84" s="55"/>
    </row>
    <row r="85" spans="2:6" x14ac:dyDescent="0.3">
      <c r="B85" t="s">
        <v>187</v>
      </c>
      <c r="C85" s="43" t="s">
        <v>181</v>
      </c>
      <c r="E85" s="54"/>
      <c r="F85" s="54"/>
    </row>
    <row r="86" spans="2:6" x14ac:dyDescent="0.3">
      <c r="B86" t="s">
        <v>188</v>
      </c>
      <c r="C86" s="43" t="s">
        <v>181</v>
      </c>
      <c r="E86" s="54"/>
      <c r="F86" s="54"/>
    </row>
    <row r="87" spans="2:6" x14ac:dyDescent="0.3">
      <c r="B87" t="s">
        <v>189</v>
      </c>
      <c r="C87" s="43" t="s">
        <v>181</v>
      </c>
      <c r="E87" s="54"/>
    </row>
    <row r="88" spans="2:6" x14ac:dyDescent="0.3">
      <c r="B88" t="s">
        <v>190</v>
      </c>
      <c r="C88" s="43" t="s">
        <v>181</v>
      </c>
      <c r="E88" s="54"/>
    </row>
    <row r="89" spans="2:6" x14ac:dyDescent="0.3">
      <c r="B89" t="s">
        <v>191</v>
      </c>
      <c r="C89" s="43" t="s">
        <v>181</v>
      </c>
    </row>
    <row r="90" spans="2:6" x14ac:dyDescent="0.3">
      <c r="B90" s="44" t="s">
        <v>192</v>
      </c>
      <c r="C90" s="45" t="s">
        <v>181</v>
      </c>
    </row>
    <row r="91" spans="2:6" x14ac:dyDescent="0.3">
      <c r="B91" t="s">
        <v>193</v>
      </c>
      <c r="C91" s="43" t="s">
        <v>184</v>
      </c>
    </row>
    <row r="92" spans="2:6" x14ac:dyDescent="0.3">
      <c r="B92" t="s">
        <v>194</v>
      </c>
      <c r="C92" s="43" t="s">
        <v>184</v>
      </c>
    </row>
    <row r="93" spans="2:6" x14ac:dyDescent="0.3">
      <c r="B93" t="s">
        <v>195</v>
      </c>
      <c r="C93" s="43" t="s">
        <v>184</v>
      </c>
    </row>
    <row r="94" spans="2:6" x14ac:dyDescent="0.3">
      <c r="B94" t="s">
        <v>196</v>
      </c>
      <c r="C94" s="43" t="s">
        <v>184</v>
      </c>
    </row>
  </sheetData>
  <sheetProtection algorithmName="SHA-512" hashValue="ZQ/9cmv8JeQUfztAzwpjjBMsDlOCoSX1d47CeqVL9Q+tvngUOKwcMYBt9EyCwARZqjpkDXFcSOI6EDy8o+NA8A==" saltValue="Lg0tkJYf5RoHz2Rsx1zrj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8</vt:i4>
      </vt:variant>
      <vt:variant>
        <vt:lpstr>Pomenované rozsahy</vt:lpstr>
      </vt:variant>
      <vt:variant>
        <vt:i4>6</vt:i4>
      </vt:variant>
    </vt:vector>
  </HeadingPairs>
  <TitlesOfParts>
    <vt:vector size="14" baseType="lpstr">
      <vt:lpstr>1. Úvod</vt:lpstr>
      <vt:lpstr>2.-3. Miesto real.</vt:lpstr>
      <vt:lpstr>4.Popis projektu</vt:lpstr>
      <vt:lpstr>5. Aktivity</vt:lpstr>
      <vt:lpstr>6. MU</vt:lpstr>
      <vt:lpstr>7. Rozpočet</vt:lpstr>
      <vt:lpstr>8. NFP a zdroje fin.</vt:lpstr>
      <vt:lpstr>Ciselnik</vt:lpstr>
      <vt:lpstr>'1. Úvod'!Oblasť_tlače</vt:lpstr>
      <vt:lpstr>'4.Popis projektu'!Oblasť_tlače</vt:lpstr>
      <vt:lpstr>'5. Aktivity'!Oblasť_tlače</vt:lpstr>
      <vt:lpstr>'6. MU'!Oblasť_tlače</vt:lpstr>
      <vt:lpstr>'7. Rozpočet'!Oblasť_tlače</vt:lpstr>
      <vt:lpstr>'8. NFP a zdroje fin.'!Oblasť_tlače</vt:lpstr>
    </vt:vector>
  </TitlesOfParts>
  <Company>SCCM01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Karovič Branislav</dc:creator>
  <cp:lastModifiedBy>Malovaný Libor</cp:lastModifiedBy>
  <cp:lastPrinted>2018-02-07T13:03:47Z</cp:lastPrinted>
  <dcterms:created xsi:type="dcterms:W3CDTF">2017-08-24T12:07:24Z</dcterms:created>
  <dcterms:modified xsi:type="dcterms:W3CDTF">2018-02-07T13:03:52Z</dcterms:modified>
</cp:coreProperties>
</file>